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4c1e38712a118f/Excel JB 2020/"/>
    </mc:Choice>
  </mc:AlternateContent>
  <xr:revisionPtr revIDLastSave="20" documentId="13_ncr:40009_{6BA11A1A-924B-4885-902D-D03FF92B3855}" xr6:coauthVersionLast="47" xr6:coauthVersionMax="47" xr10:uidLastSave="{9CDA72CD-2AA2-4F84-9877-24A991838794}"/>
  <bookViews>
    <workbookView xWindow="-120" yWindow="-120" windowWidth="29040" windowHeight="15720" xr2:uid="{00000000-000D-0000-FFFF-FFFF00000000}"/>
  </bookViews>
  <sheets>
    <sheet name="Consumentenprijzen__prijsindex_" sheetId="1" r:id="rId1"/>
    <sheet name="cpi-analyze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0" i="1" l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D129" i="1"/>
  <c r="H39" i="2"/>
  <c r="H38" i="2"/>
  <c r="H37" i="2"/>
  <c r="H36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127" i="2"/>
  <c r="F127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8" i="2"/>
  <c r="F7" i="2"/>
  <c r="J15" i="2"/>
  <c r="J23" i="2"/>
  <c r="J31" i="2"/>
  <c r="J35" i="2"/>
  <c r="J39" i="2"/>
  <c r="J43" i="2"/>
  <c r="J47" i="2"/>
  <c r="J51" i="2"/>
  <c r="J55" i="2"/>
  <c r="J59" i="2"/>
  <c r="J63" i="2"/>
  <c r="J67" i="2"/>
  <c r="J71" i="2"/>
  <c r="J75" i="2"/>
  <c r="J79" i="2"/>
  <c r="J83" i="2"/>
  <c r="J87" i="2"/>
  <c r="J91" i="2"/>
  <c r="J95" i="2"/>
  <c r="J99" i="2"/>
  <c r="J103" i="2"/>
  <c r="J107" i="2"/>
  <c r="J111" i="2"/>
  <c r="J115" i="2"/>
  <c r="J119" i="2"/>
  <c r="J123" i="2"/>
  <c r="J127" i="2"/>
  <c r="J7" i="2"/>
  <c r="J137" i="2"/>
  <c r="J138" i="2" s="1"/>
  <c r="C136" i="2"/>
  <c r="E127" i="2"/>
  <c r="D127" i="2"/>
  <c r="I127" i="2" s="1"/>
  <c r="E126" i="2"/>
  <c r="D126" i="2"/>
  <c r="I126" i="2" s="1"/>
  <c r="E125" i="2"/>
  <c r="D125" i="2"/>
  <c r="I125" i="2" s="1"/>
  <c r="E124" i="2"/>
  <c r="D124" i="2"/>
  <c r="I124" i="2" s="1"/>
  <c r="E123" i="2"/>
  <c r="D123" i="2"/>
  <c r="I123" i="2" s="1"/>
  <c r="E122" i="2"/>
  <c r="D122" i="2"/>
  <c r="I122" i="2" s="1"/>
  <c r="E121" i="2"/>
  <c r="D121" i="2"/>
  <c r="I121" i="2" s="1"/>
  <c r="E120" i="2"/>
  <c r="D120" i="2"/>
  <c r="I120" i="2" s="1"/>
  <c r="E119" i="2"/>
  <c r="D119" i="2"/>
  <c r="I119" i="2" s="1"/>
  <c r="E118" i="2"/>
  <c r="D118" i="2"/>
  <c r="I118" i="2" s="1"/>
  <c r="E117" i="2"/>
  <c r="D117" i="2"/>
  <c r="I117" i="2" s="1"/>
  <c r="E116" i="2"/>
  <c r="D116" i="2"/>
  <c r="I116" i="2" s="1"/>
  <c r="E115" i="2"/>
  <c r="D115" i="2"/>
  <c r="I115" i="2" s="1"/>
  <c r="E114" i="2"/>
  <c r="D114" i="2"/>
  <c r="I114" i="2" s="1"/>
  <c r="E113" i="2"/>
  <c r="D113" i="2"/>
  <c r="I113" i="2" s="1"/>
  <c r="E112" i="2"/>
  <c r="D112" i="2"/>
  <c r="I112" i="2" s="1"/>
  <c r="E111" i="2"/>
  <c r="D111" i="2"/>
  <c r="I111" i="2" s="1"/>
  <c r="E110" i="2"/>
  <c r="D110" i="2"/>
  <c r="I110" i="2" s="1"/>
  <c r="E109" i="2"/>
  <c r="D109" i="2"/>
  <c r="I109" i="2" s="1"/>
  <c r="E108" i="2"/>
  <c r="D108" i="2"/>
  <c r="I108" i="2" s="1"/>
  <c r="E107" i="2"/>
  <c r="D107" i="2"/>
  <c r="I107" i="2" s="1"/>
  <c r="E106" i="2"/>
  <c r="D106" i="2"/>
  <c r="I106" i="2" s="1"/>
  <c r="E105" i="2"/>
  <c r="D105" i="2"/>
  <c r="I105" i="2" s="1"/>
  <c r="E104" i="2"/>
  <c r="D104" i="2"/>
  <c r="E103" i="2"/>
  <c r="D103" i="2"/>
  <c r="I103" i="2" s="1"/>
  <c r="E102" i="2"/>
  <c r="D102" i="2"/>
  <c r="I102" i="2" s="1"/>
  <c r="E101" i="2"/>
  <c r="D101" i="2"/>
  <c r="I101" i="2" s="1"/>
  <c r="E100" i="2"/>
  <c r="D100" i="2"/>
  <c r="I100" i="2" s="1"/>
  <c r="E99" i="2"/>
  <c r="D99" i="2"/>
  <c r="I99" i="2" s="1"/>
  <c r="E98" i="2"/>
  <c r="D98" i="2"/>
  <c r="I98" i="2" s="1"/>
  <c r="E97" i="2"/>
  <c r="D97" i="2"/>
  <c r="I97" i="2" s="1"/>
  <c r="E96" i="2"/>
  <c r="D96" i="2"/>
  <c r="I96" i="2" s="1"/>
  <c r="E95" i="2"/>
  <c r="D95" i="2"/>
  <c r="I95" i="2" s="1"/>
  <c r="E94" i="2"/>
  <c r="D94" i="2"/>
  <c r="I94" i="2" s="1"/>
  <c r="E93" i="2"/>
  <c r="D93" i="2"/>
  <c r="I93" i="2" s="1"/>
  <c r="E92" i="2"/>
  <c r="D92" i="2"/>
  <c r="I92" i="2" s="1"/>
  <c r="E91" i="2"/>
  <c r="D91" i="2"/>
  <c r="I91" i="2" s="1"/>
  <c r="E90" i="2"/>
  <c r="D90" i="2"/>
  <c r="I90" i="2" s="1"/>
  <c r="E89" i="2"/>
  <c r="D89" i="2"/>
  <c r="I89" i="2" s="1"/>
  <c r="E88" i="2"/>
  <c r="D88" i="2"/>
  <c r="I88" i="2" s="1"/>
  <c r="E87" i="2"/>
  <c r="D87" i="2"/>
  <c r="I87" i="2" s="1"/>
  <c r="E86" i="2"/>
  <c r="D86" i="2"/>
  <c r="I86" i="2" s="1"/>
  <c r="E85" i="2"/>
  <c r="D85" i="2"/>
  <c r="I85" i="2" s="1"/>
  <c r="E84" i="2"/>
  <c r="D84" i="2"/>
  <c r="I84" i="2" s="1"/>
  <c r="E83" i="2"/>
  <c r="D83" i="2"/>
  <c r="I83" i="2" s="1"/>
  <c r="E82" i="2"/>
  <c r="D82" i="2"/>
  <c r="I82" i="2" s="1"/>
  <c r="E81" i="2"/>
  <c r="D81" i="2"/>
  <c r="I81" i="2" s="1"/>
  <c r="E80" i="2"/>
  <c r="D80" i="2"/>
  <c r="I80" i="2" s="1"/>
  <c r="E79" i="2"/>
  <c r="D79" i="2"/>
  <c r="I79" i="2" s="1"/>
  <c r="E78" i="2"/>
  <c r="D78" i="2"/>
  <c r="I78" i="2" s="1"/>
  <c r="E77" i="2"/>
  <c r="D77" i="2"/>
  <c r="I77" i="2" s="1"/>
  <c r="E76" i="2"/>
  <c r="D76" i="2"/>
  <c r="I76" i="2" s="1"/>
  <c r="E75" i="2"/>
  <c r="D75" i="2"/>
  <c r="I75" i="2" s="1"/>
  <c r="E74" i="2"/>
  <c r="D74" i="2"/>
  <c r="I74" i="2" s="1"/>
  <c r="E73" i="2"/>
  <c r="D73" i="2"/>
  <c r="I73" i="2" s="1"/>
  <c r="E72" i="2"/>
  <c r="D72" i="2"/>
  <c r="E71" i="2"/>
  <c r="D71" i="2"/>
  <c r="I71" i="2" s="1"/>
  <c r="E70" i="2"/>
  <c r="D70" i="2"/>
  <c r="I70" i="2" s="1"/>
  <c r="E69" i="2"/>
  <c r="D69" i="2"/>
  <c r="I69" i="2" s="1"/>
  <c r="E68" i="2"/>
  <c r="D68" i="2"/>
  <c r="I68" i="2" s="1"/>
  <c r="E67" i="2"/>
  <c r="D67" i="2"/>
  <c r="I67" i="2" s="1"/>
  <c r="E66" i="2"/>
  <c r="D66" i="2"/>
  <c r="I66" i="2" s="1"/>
  <c r="E65" i="2"/>
  <c r="D65" i="2"/>
  <c r="I65" i="2" s="1"/>
  <c r="E64" i="2"/>
  <c r="D64" i="2"/>
  <c r="E63" i="2"/>
  <c r="D63" i="2"/>
  <c r="I63" i="2" s="1"/>
  <c r="E62" i="2"/>
  <c r="D62" i="2"/>
  <c r="I62" i="2" s="1"/>
  <c r="E61" i="2"/>
  <c r="D61" i="2"/>
  <c r="I61" i="2" s="1"/>
  <c r="E60" i="2"/>
  <c r="D60" i="2"/>
  <c r="I60" i="2" s="1"/>
  <c r="E59" i="2"/>
  <c r="D59" i="2"/>
  <c r="I59" i="2" s="1"/>
  <c r="E58" i="2"/>
  <c r="D58" i="2"/>
  <c r="I58" i="2" s="1"/>
  <c r="E57" i="2"/>
  <c r="D57" i="2"/>
  <c r="I57" i="2" s="1"/>
  <c r="E56" i="2"/>
  <c r="D56" i="2"/>
  <c r="I56" i="2" s="1"/>
  <c r="E55" i="2"/>
  <c r="D55" i="2"/>
  <c r="I55" i="2" s="1"/>
  <c r="E54" i="2"/>
  <c r="D54" i="2"/>
  <c r="I54" i="2" s="1"/>
  <c r="E53" i="2"/>
  <c r="D53" i="2"/>
  <c r="I53" i="2" s="1"/>
  <c r="E52" i="2"/>
  <c r="D52" i="2"/>
  <c r="I52" i="2" s="1"/>
  <c r="E51" i="2"/>
  <c r="D51" i="2"/>
  <c r="I51" i="2" s="1"/>
  <c r="E50" i="2"/>
  <c r="D50" i="2"/>
  <c r="I50" i="2" s="1"/>
  <c r="E49" i="2"/>
  <c r="D49" i="2"/>
  <c r="I49" i="2" s="1"/>
  <c r="E48" i="2"/>
  <c r="D48" i="2"/>
  <c r="I48" i="2" s="1"/>
  <c r="E47" i="2"/>
  <c r="D47" i="2"/>
  <c r="I47" i="2" s="1"/>
  <c r="E46" i="2"/>
  <c r="D46" i="2"/>
  <c r="I46" i="2" s="1"/>
  <c r="E45" i="2"/>
  <c r="D45" i="2"/>
  <c r="I45" i="2" s="1"/>
  <c r="E44" i="2"/>
  <c r="D44" i="2"/>
  <c r="I44" i="2" s="1"/>
  <c r="E43" i="2"/>
  <c r="D43" i="2"/>
  <c r="I43" i="2" s="1"/>
  <c r="E42" i="2"/>
  <c r="D42" i="2"/>
  <c r="I42" i="2" s="1"/>
  <c r="E41" i="2"/>
  <c r="D41" i="2"/>
  <c r="I41" i="2" s="1"/>
  <c r="E40" i="2"/>
  <c r="D40" i="2"/>
  <c r="E39" i="2"/>
  <c r="D39" i="2"/>
  <c r="I39" i="2" s="1"/>
  <c r="E38" i="2"/>
  <c r="D38" i="2"/>
  <c r="I38" i="2" s="1"/>
  <c r="E37" i="2"/>
  <c r="D37" i="2"/>
  <c r="I37" i="2" s="1"/>
  <c r="E36" i="2"/>
  <c r="D36" i="2"/>
  <c r="I36" i="2" s="1"/>
  <c r="E35" i="2"/>
  <c r="D35" i="2"/>
  <c r="I35" i="2" s="1"/>
  <c r="E34" i="2"/>
  <c r="D34" i="2"/>
  <c r="I34" i="2" s="1"/>
  <c r="E33" i="2"/>
  <c r="D33" i="2"/>
  <c r="I33" i="2" s="1"/>
  <c r="E32" i="2"/>
  <c r="D32" i="2"/>
  <c r="I32" i="2" s="1"/>
  <c r="E31" i="2"/>
  <c r="D31" i="2"/>
  <c r="I31" i="2" s="1"/>
  <c r="E30" i="2"/>
  <c r="D30" i="2"/>
  <c r="I30" i="2" s="1"/>
  <c r="E29" i="2"/>
  <c r="D29" i="2"/>
  <c r="I29" i="2" s="1"/>
  <c r="E28" i="2"/>
  <c r="D28" i="2"/>
  <c r="I28" i="2" s="1"/>
  <c r="E27" i="2"/>
  <c r="D27" i="2"/>
  <c r="I27" i="2" s="1"/>
  <c r="E26" i="2"/>
  <c r="D26" i="2"/>
  <c r="I26" i="2" s="1"/>
  <c r="E25" i="2"/>
  <c r="D25" i="2"/>
  <c r="I25" i="2" s="1"/>
  <c r="E24" i="2"/>
  <c r="D24" i="2"/>
  <c r="I24" i="2" s="1"/>
  <c r="E23" i="2"/>
  <c r="D23" i="2"/>
  <c r="I23" i="2" s="1"/>
  <c r="E22" i="2"/>
  <c r="D22" i="2"/>
  <c r="I22" i="2" s="1"/>
  <c r="E21" i="2"/>
  <c r="D21" i="2"/>
  <c r="I21" i="2" s="1"/>
  <c r="E20" i="2"/>
  <c r="D20" i="2"/>
  <c r="I20" i="2" s="1"/>
  <c r="E19" i="2"/>
  <c r="D19" i="2"/>
  <c r="I19" i="2" s="1"/>
  <c r="E18" i="2"/>
  <c r="D18" i="2"/>
  <c r="I18" i="2" s="1"/>
  <c r="E17" i="2"/>
  <c r="D17" i="2"/>
  <c r="I17" i="2" s="1"/>
  <c r="E16" i="2"/>
  <c r="D16" i="2"/>
  <c r="I16" i="2" s="1"/>
  <c r="E15" i="2"/>
  <c r="D15" i="2"/>
  <c r="I15" i="2" s="1"/>
  <c r="E14" i="2"/>
  <c r="D14" i="2"/>
  <c r="I14" i="2" s="1"/>
  <c r="E13" i="2"/>
  <c r="D13" i="2"/>
  <c r="I13" i="2" s="1"/>
  <c r="E12" i="2"/>
  <c r="D12" i="2"/>
  <c r="I12" i="2" s="1"/>
  <c r="E11" i="2"/>
  <c r="D11" i="2"/>
  <c r="I11" i="2" s="1"/>
  <c r="E10" i="2"/>
  <c r="D10" i="2"/>
  <c r="E9" i="2"/>
  <c r="D9" i="2"/>
  <c r="I9" i="2" s="1"/>
  <c r="E8" i="2"/>
  <c r="D8" i="2"/>
  <c r="E7" i="2"/>
  <c r="D7" i="2"/>
  <c r="I7" i="2" s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7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27" i="1"/>
  <c r="J10" i="2" l="1"/>
  <c r="J72" i="2"/>
  <c r="J126" i="2"/>
  <c r="J118" i="2"/>
  <c r="J110" i="2"/>
  <c r="J102" i="2"/>
  <c r="J94" i="2"/>
  <c r="J86" i="2"/>
  <c r="J78" i="2"/>
  <c r="J70" i="2"/>
  <c r="J62" i="2"/>
  <c r="J54" i="2"/>
  <c r="J46" i="2"/>
  <c r="J38" i="2"/>
  <c r="J30" i="2"/>
  <c r="J22" i="2"/>
  <c r="J14" i="2"/>
  <c r="I8" i="2"/>
  <c r="J8" i="2" s="1"/>
  <c r="J125" i="2"/>
  <c r="J117" i="2"/>
  <c r="J109" i="2"/>
  <c r="J101" i="2"/>
  <c r="J93" i="2"/>
  <c r="J85" i="2"/>
  <c r="J77" i="2"/>
  <c r="J69" i="2"/>
  <c r="J61" i="2"/>
  <c r="J53" i="2"/>
  <c r="J45" i="2"/>
  <c r="J37" i="2"/>
  <c r="J29" i="2"/>
  <c r="J21" i="2"/>
  <c r="J13" i="2"/>
  <c r="I40" i="2"/>
  <c r="J40" i="2" s="1"/>
  <c r="J124" i="2"/>
  <c r="J116" i="2"/>
  <c r="J108" i="2"/>
  <c r="J100" i="2"/>
  <c r="J92" i="2"/>
  <c r="J84" i="2"/>
  <c r="J76" i="2"/>
  <c r="J68" i="2"/>
  <c r="J60" i="2"/>
  <c r="J52" i="2"/>
  <c r="J44" i="2"/>
  <c r="J36" i="2"/>
  <c r="J28" i="2"/>
  <c r="J20" i="2"/>
  <c r="J12" i="2"/>
  <c r="I64" i="2"/>
  <c r="J64" i="2" s="1"/>
  <c r="J27" i="2"/>
  <c r="J19" i="2"/>
  <c r="J11" i="2"/>
  <c r="I72" i="2"/>
  <c r="J122" i="2"/>
  <c r="J114" i="2"/>
  <c r="J106" i="2"/>
  <c r="J98" i="2"/>
  <c r="J90" i="2"/>
  <c r="J82" i="2"/>
  <c r="J74" i="2"/>
  <c r="J66" i="2"/>
  <c r="J58" i="2"/>
  <c r="J50" i="2"/>
  <c r="J42" i="2"/>
  <c r="J34" i="2"/>
  <c r="J26" i="2"/>
  <c r="J18" i="2"/>
  <c r="I104" i="2"/>
  <c r="J104" i="2" s="1"/>
  <c r="J121" i="2"/>
  <c r="J113" i="2"/>
  <c r="J105" i="2"/>
  <c r="J97" i="2"/>
  <c r="J89" i="2"/>
  <c r="J81" i="2"/>
  <c r="J73" i="2"/>
  <c r="J65" i="2"/>
  <c r="J57" i="2"/>
  <c r="J49" i="2"/>
  <c r="J41" i="2"/>
  <c r="J33" i="2"/>
  <c r="J25" i="2"/>
  <c r="J17" i="2"/>
  <c r="J9" i="2"/>
  <c r="J120" i="2"/>
  <c r="J112" i="2"/>
  <c r="J96" i="2"/>
  <c r="J88" i="2"/>
  <c r="J80" i="2"/>
  <c r="J56" i="2"/>
  <c r="J48" i="2"/>
  <c r="J32" i="2"/>
  <c r="J24" i="2"/>
  <c r="J16" i="2"/>
  <c r="E136" i="2"/>
  <c r="L137" i="2"/>
  <c r="N135" i="2"/>
  <c r="I10" i="2"/>
  <c r="N138" i="2"/>
  <c r="N137" i="2"/>
  <c r="F138" i="2"/>
  <c r="N136" i="2"/>
  <c r="K135" i="2"/>
  <c r="D136" i="2"/>
  <c r="E138" i="2"/>
  <c r="L136" i="2"/>
  <c r="D137" i="2"/>
  <c r="E140" i="2"/>
  <c r="K137" i="2"/>
  <c r="K136" i="2"/>
  <c r="F136" i="2"/>
  <c r="L135" i="2"/>
  <c r="L138" i="2"/>
  <c r="J139" i="2"/>
  <c r="N139" i="2" s="1"/>
  <c r="K138" i="2"/>
  <c r="J140" i="2" l="1"/>
  <c r="N140" i="2" s="1"/>
  <c r="L139" i="2"/>
  <c r="K139" i="2"/>
  <c r="J141" i="2" l="1"/>
  <c r="N141" i="2" s="1"/>
  <c r="L140" i="2"/>
  <c r="K140" i="2"/>
  <c r="J142" i="2" l="1"/>
  <c r="N142" i="2" s="1"/>
  <c r="L141" i="2"/>
  <c r="K141" i="2"/>
  <c r="J143" i="2" l="1"/>
  <c r="N143" i="2" s="1"/>
  <c r="L142" i="2"/>
  <c r="K142" i="2"/>
  <c r="J144" i="2" l="1"/>
  <c r="N144" i="2" s="1"/>
  <c r="L143" i="2"/>
  <c r="K143" i="2"/>
  <c r="J145" i="2" l="1"/>
  <c r="N145" i="2" s="1"/>
  <c r="L144" i="2"/>
  <c r="K144" i="2"/>
  <c r="J146" i="2" l="1"/>
  <c r="N146" i="2" s="1"/>
  <c r="L145" i="2"/>
  <c r="K145" i="2"/>
  <c r="K146" i="2" l="1"/>
  <c r="J147" i="2"/>
  <c r="N147" i="2" s="1"/>
  <c r="L146" i="2"/>
  <c r="L147" i="2" l="1"/>
  <c r="J148" i="2"/>
  <c r="N148" i="2" s="1"/>
  <c r="K147" i="2"/>
  <c r="K148" i="2" l="1"/>
  <c r="L148" i="2"/>
  <c r="J149" i="2"/>
  <c r="N149" i="2" s="1"/>
  <c r="L149" i="2" l="1"/>
  <c r="J150" i="2"/>
  <c r="N150" i="2" s="1"/>
  <c r="K149" i="2"/>
  <c r="L150" i="2" l="1"/>
  <c r="J151" i="2"/>
  <c r="N151" i="2" s="1"/>
  <c r="K150" i="2"/>
  <c r="L151" i="2" l="1"/>
  <c r="J152" i="2"/>
  <c r="N152" i="2" s="1"/>
  <c r="K151" i="2"/>
  <c r="L152" i="2" l="1"/>
  <c r="K152" i="2"/>
  <c r="J153" i="2"/>
  <c r="N153" i="2" s="1"/>
  <c r="K153" i="2" l="1"/>
  <c r="J154" i="2"/>
  <c r="N154" i="2" s="1"/>
  <c r="L153" i="2"/>
  <c r="J155" i="2" l="1"/>
  <c r="N155" i="2" s="1"/>
  <c r="K154" i="2"/>
  <c r="L154" i="2"/>
  <c r="L155" i="2" l="1"/>
  <c r="K155" i="2"/>
</calcChain>
</file>

<file path=xl/sharedStrings.xml><?xml version="1.0" encoding="utf-8"?>
<sst xmlns="http://schemas.openxmlformats.org/spreadsheetml/2006/main" count="42" uniqueCount="28">
  <si>
    <t>Consumentenprijzen; prijsindex 1900 = 100</t>
  </si>
  <si>
    <t>Onderwerp</t>
  </si>
  <si>
    <t>CPI</t>
  </si>
  <si>
    <t>Jaarmutatie CPI</t>
  </si>
  <si>
    <t>Perioden</t>
  </si>
  <si>
    <t>1900 = 100</t>
  </si>
  <si>
    <t>%</t>
  </si>
  <si>
    <t>Bron: CBS</t>
  </si>
  <si>
    <t>CPI backward Cum</t>
  </si>
  <si>
    <t>https://opendata.cbs.nl/statline/#/CBS/nl/dataset/71905NED/table?dl=4E4A</t>
  </si>
  <si>
    <t>FREQ</t>
  </si>
  <si>
    <t>x</t>
  </si>
  <si>
    <t>Gemiddelde</t>
  </si>
  <si>
    <t>Inflatie</t>
  </si>
  <si>
    <t>als I&lt;X</t>
  </si>
  <si>
    <t>als I'=MIN(I;x)</t>
  </si>
  <si>
    <t>Bij Inflatie &gt; x, haal je heel de Inflatie uit de solidariteitsreserve</t>
  </si>
  <si>
    <t>Bij Inflatie &gt; x, haal je (Inflatie - x) uit de solidariteitsreserve</t>
  </si>
  <si>
    <t>Index</t>
  </si>
  <si>
    <t>Rest</t>
  </si>
  <si>
    <t>Avg. CPI from 1900</t>
  </si>
  <si>
    <t>Avg. 50Y CPI</t>
  </si>
  <si>
    <t>Avg. 30Y CPI</t>
  </si>
  <si>
    <t>P( I &lt; x)</t>
  </si>
  <si>
    <t>Kans dat Inflatie kleiner is dan x</t>
  </si>
  <si>
    <t>Rekenkundig</t>
  </si>
  <si>
    <t>Meetkundig</t>
  </si>
  <si>
    <t>Gemiddelde periode 1900-2021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</si>
</sst>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%"/>
    <numFmt numFmtId="166" formatCode="0.0%"/>
  </numFmts>
  <fonts count="20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rgb="FF9C570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4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3F3F3F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6">
    <xf numFmtId="0" fontId="0" fillId="0" borderId="0" xfId="0"/>
    <xf numFmtId="10" fontId="0" fillId="0" borderId="0" xfId="1" applyNumberFormat="1" applyFont="1"/>
    <xf numFmtId="164" fontId="0" fillId="0" borderId="0" xfId="0" applyNumberFormat="1"/>
    <xf numFmtId="0" fontId="18" fillId="0" borderId="0" xfId="43"/>
    <xf numFmtId="10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9" fontId="0" fillId="0" borderId="0" xfId="0" applyNumberFormat="1"/>
    <xf numFmtId="166" fontId="0" fillId="0" borderId="0" xfId="1" applyNumberFormat="1" applyFont="1"/>
    <xf numFmtId="0" fontId="0" fillId="0" borderId="0" xfId="0" applyFont="1"/>
    <xf numFmtId="9" fontId="9" fillId="5" borderId="4" xfId="10" applyNumberFormat="1"/>
    <xf numFmtId="0" fontId="19" fillId="6" borderId="5" xfId="11" applyFont="1" applyAlignment="1">
      <alignment horizontal="center" wrapText="1"/>
    </xf>
    <xf numFmtId="166" fontId="0" fillId="0" borderId="0" xfId="0" applyNumberFormat="1"/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0" xfId="0" applyFill="1" applyBorder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erekening" xfId="12" builtinId="22" customBuiltin="1"/>
    <cellStyle name="Controlecel" xfId="14" builtinId="23" customBuiltin="1"/>
    <cellStyle name="Gekoppelde cel" xfId="13" builtinId="24" customBuiltin="1"/>
    <cellStyle name="Goed" xfId="7" builtinId="26" customBuiltin="1"/>
    <cellStyle name="Hyperlink" xfId="43" builtinId="8"/>
    <cellStyle name="Invoer" xfId="10" builtinId="20" customBuiltin="1"/>
    <cellStyle name="Kop 1" xfId="3" builtinId="16" customBuiltin="1"/>
    <cellStyle name="Kop 2" xfId="4" builtinId="17" customBuiltin="1"/>
    <cellStyle name="Kop 3" xfId="5" builtinId="18" customBuiltin="1"/>
    <cellStyle name="Kop 4" xfId="6" builtinId="19" customBuiltin="1"/>
    <cellStyle name="Neutraal" xfId="9" builtinId="28" customBuiltin="1"/>
    <cellStyle name="Notitie" xfId="16" builtinId="10" customBuiltin="1"/>
    <cellStyle name="Ongeldig" xfId="8" builtinId="27" customBuiltin="1"/>
    <cellStyle name="Procent" xfId="1" builtinId="5"/>
    <cellStyle name="Standaard" xfId="0" builtinId="0"/>
    <cellStyle name="Titel" xfId="2" builtinId="15" customBuiltin="1"/>
    <cellStyle name="Totaal" xfId="18" builtinId="25" customBuiltin="1"/>
    <cellStyle name="Uitvoer" xfId="11" builtinId="21" customBuiltin="1"/>
    <cellStyle name="Verklarende tekst" xfId="17" builtinId="53" customBuiltin="1"/>
    <cellStyle name="Waarschuwingsteks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 1900-2021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Consumentenprijzen__prijsindex_!$D$5</c:f>
              <c:strCache>
                <c:ptCount val="1"/>
                <c:pt idx="0">
                  <c:v>CPI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Consumentenprijzen__prijsindex_!$A$6:$A$127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cat>
          <c:val>
            <c:numRef>
              <c:f>Consumentenprijzen__prijsindex_!$D$6:$D$127</c:f>
              <c:numCache>
                <c:formatCode>0.00%</c:formatCode>
                <c:ptCount val="122"/>
                <c:pt idx="1">
                  <c:v>6.0999999999999943E-2</c:v>
                </c:pt>
                <c:pt idx="2">
                  <c:v>-2.9217719132893394E-2</c:v>
                </c:pt>
                <c:pt idx="3">
                  <c:v>0</c:v>
                </c:pt>
                <c:pt idx="4">
                  <c:v>3.0097087378640808E-2</c:v>
                </c:pt>
                <c:pt idx="5">
                  <c:v>0</c:v>
                </c:pt>
                <c:pt idx="6">
                  <c:v>0</c:v>
                </c:pt>
                <c:pt idx="7">
                  <c:v>1.413760603204528E-2</c:v>
                </c:pt>
                <c:pt idx="8">
                  <c:v>2.7881040892193232E-2</c:v>
                </c:pt>
                <c:pt idx="9">
                  <c:v>-1.3562386980108476E-2</c:v>
                </c:pt>
                <c:pt idx="10">
                  <c:v>2.7497708524289566E-2</c:v>
                </c:pt>
                <c:pt idx="11">
                  <c:v>1.338090990187335E-2</c:v>
                </c:pt>
                <c:pt idx="12">
                  <c:v>1.4084507042253502E-2</c:v>
                </c:pt>
                <c:pt idx="13">
                  <c:v>1.3020833333333259E-2</c:v>
                </c:pt>
                <c:pt idx="14">
                  <c:v>0</c:v>
                </c:pt>
                <c:pt idx="15">
                  <c:v>0.14224507283633248</c:v>
                </c:pt>
                <c:pt idx="16">
                  <c:v>0.1140285071267817</c:v>
                </c:pt>
                <c:pt idx="17">
                  <c:v>6.1279461279461156E-2</c:v>
                </c:pt>
                <c:pt idx="18">
                  <c:v>0.19225888324873108</c:v>
                </c:pt>
                <c:pt idx="19">
                  <c:v>8.8344864289515712E-2</c:v>
                </c:pt>
                <c:pt idx="20">
                  <c:v>0.10415647921760396</c:v>
                </c:pt>
                <c:pt idx="21">
                  <c:v>-0.13418954827280782</c:v>
                </c:pt>
                <c:pt idx="22">
                  <c:v>-0.10895140664961644</c:v>
                </c:pt>
                <c:pt idx="23">
                  <c:v>-4.3053960964408722E-2</c:v>
                </c:pt>
                <c:pt idx="24">
                  <c:v>8.9982003599280436E-3</c:v>
                </c:pt>
                <c:pt idx="25">
                  <c:v>-8.9179548156955724E-3</c:v>
                </c:pt>
                <c:pt idx="26">
                  <c:v>-3.65926814637072E-2</c:v>
                </c:pt>
                <c:pt idx="27">
                  <c:v>0</c:v>
                </c:pt>
                <c:pt idx="28">
                  <c:v>9.3399750933997883E-3</c:v>
                </c:pt>
                <c:pt idx="29">
                  <c:v>-9.2535471930906832E-3</c:v>
                </c:pt>
                <c:pt idx="30">
                  <c:v>-3.7982565379825584E-2</c:v>
                </c:pt>
                <c:pt idx="31">
                  <c:v>-5.8252427184465994E-2</c:v>
                </c:pt>
                <c:pt idx="32">
                  <c:v>-7.3539518900343603E-2</c:v>
                </c:pt>
                <c:pt idx="33">
                  <c:v>-1.1127596439169163E-2</c:v>
                </c:pt>
                <c:pt idx="34">
                  <c:v>0</c:v>
                </c:pt>
                <c:pt idx="35">
                  <c:v>-3.3758439609902435E-2</c:v>
                </c:pt>
                <c:pt idx="36">
                  <c:v>-2.3291925465838581E-2</c:v>
                </c:pt>
                <c:pt idx="37">
                  <c:v>2.384737678855342E-2</c:v>
                </c:pt>
                <c:pt idx="38">
                  <c:v>2.3291925465838581E-2</c:v>
                </c:pt>
                <c:pt idx="39">
                  <c:v>1.1380880121396153E-2</c:v>
                </c:pt>
                <c:pt idx="40">
                  <c:v>0.14703675918979742</c:v>
                </c:pt>
                <c:pt idx="41">
                  <c:v>0.14584695879659892</c:v>
                </c:pt>
                <c:pt idx="42">
                  <c:v>7.420091324200917E-2</c:v>
                </c:pt>
                <c:pt idx="43">
                  <c:v>3.5069075451647391E-2</c:v>
                </c:pt>
                <c:pt idx="44">
                  <c:v>2.6694045174537884E-2</c:v>
                </c:pt>
                <c:pt idx="45">
                  <c:v>0.15050000000000008</c:v>
                </c:pt>
                <c:pt idx="46">
                  <c:v>9.0830073880921347E-2</c:v>
                </c:pt>
                <c:pt idx="47">
                  <c:v>3.625498007968142E-2</c:v>
                </c:pt>
                <c:pt idx="48">
                  <c:v>3.5371011149557763E-2</c:v>
                </c:pt>
                <c:pt idx="49">
                  <c:v>6.3126624582250379E-2</c:v>
                </c:pt>
                <c:pt idx="50">
                  <c:v>9.1163115612993284E-2</c:v>
                </c:pt>
                <c:pt idx="51">
                  <c:v>9.6350832266325348E-2</c:v>
                </c:pt>
                <c:pt idx="52">
                  <c:v>0</c:v>
                </c:pt>
                <c:pt idx="53">
                  <c:v>0</c:v>
                </c:pt>
                <c:pt idx="54">
                  <c:v>4.0000000000000036E-2</c:v>
                </c:pt>
                <c:pt idx="55">
                  <c:v>1.9090398652442442E-2</c:v>
                </c:pt>
                <c:pt idx="56">
                  <c:v>1.9008264462809787E-2</c:v>
                </c:pt>
                <c:pt idx="57">
                  <c:v>6.4882400648824001E-2</c:v>
                </c:pt>
                <c:pt idx="58">
                  <c:v>1.7263264788017318E-2</c:v>
                </c:pt>
                <c:pt idx="59">
                  <c:v>8.4851509857750695E-3</c:v>
                </c:pt>
                <c:pt idx="60">
                  <c:v>2.5488740410789301E-2</c:v>
                </c:pt>
                <c:pt idx="61">
                  <c:v>1.6650579150579325E-2</c:v>
                </c:pt>
                <c:pt idx="62">
                  <c:v>1.9226204604794628E-2</c:v>
                </c:pt>
                <c:pt idx="63">
                  <c:v>3.8192827200745239E-2</c:v>
                </c:pt>
                <c:pt idx="64">
                  <c:v>5.4957379991027455E-2</c:v>
                </c:pt>
                <c:pt idx="65">
                  <c:v>5.2307038060812161E-2</c:v>
                </c:pt>
                <c:pt idx="66">
                  <c:v>5.7789452414629183E-2</c:v>
                </c:pt>
                <c:pt idx="67">
                  <c:v>3.1327602674307453E-2</c:v>
                </c:pt>
                <c:pt idx="68">
                  <c:v>3.6858677532876527E-2</c:v>
                </c:pt>
                <c:pt idx="69">
                  <c:v>7.4490889603429977E-2</c:v>
                </c:pt>
                <c:pt idx="70">
                  <c:v>4.4222776392352392E-2</c:v>
                </c:pt>
                <c:pt idx="71">
                  <c:v>7.5465690176723443E-2</c:v>
                </c:pt>
                <c:pt idx="72">
                  <c:v>7.8164322723908164E-2</c:v>
                </c:pt>
                <c:pt idx="73">
                  <c:v>7.9912124124673856E-2</c:v>
                </c:pt>
                <c:pt idx="74">
                  <c:v>9.6376350921805409E-2</c:v>
                </c:pt>
                <c:pt idx="75">
                  <c:v>0.10193668096950037</c:v>
                </c:pt>
                <c:pt idx="76">
                  <c:v>8.8086718585560941E-2</c:v>
                </c:pt>
                <c:pt idx="77">
                  <c:v>6.6931037817970607E-2</c:v>
                </c:pt>
                <c:pt idx="78">
                  <c:v>4.0522164808267647E-2</c:v>
                </c:pt>
                <c:pt idx="79">
                  <c:v>4.2341871406168519E-2</c:v>
                </c:pt>
                <c:pt idx="80">
                  <c:v>6.5279170845870871E-2</c:v>
                </c:pt>
                <c:pt idx="81">
                  <c:v>6.7242055708120807E-2</c:v>
                </c:pt>
                <c:pt idx="82">
                  <c:v>5.9550066166740079E-2</c:v>
                </c:pt>
                <c:pt idx="83">
                  <c:v>2.8309741881765271E-2</c:v>
                </c:pt>
                <c:pt idx="84">
                  <c:v>3.272604588394068E-2</c:v>
                </c:pt>
                <c:pt idx="85">
                  <c:v>2.2476314929761543E-2</c:v>
                </c:pt>
                <c:pt idx="86">
                  <c:v>1.6614480158476663E-3</c:v>
                </c:pt>
                <c:pt idx="87">
                  <c:v>-4.9122807017544234E-3</c:v>
                </c:pt>
                <c:pt idx="88">
                  <c:v>7.0521861777150807E-3</c:v>
                </c:pt>
                <c:pt idx="89">
                  <c:v>1.1013496307613835E-2</c:v>
                </c:pt>
                <c:pt idx="90">
                  <c:v>2.468358415716887E-2</c:v>
                </c:pt>
                <c:pt idx="91">
                  <c:v>3.8591531985497474E-2</c:v>
                </c:pt>
                <c:pt idx="92">
                  <c:v>3.7098396544583245E-2</c:v>
                </c:pt>
                <c:pt idx="93">
                  <c:v>2.0595618439068986E-2</c:v>
                </c:pt>
                <c:pt idx="94">
                  <c:v>2.7558835038291596E-2</c:v>
                </c:pt>
                <c:pt idx="95">
                  <c:v>1.7843542596017725E-2</c:v>
                </c:pt>
                <c:pt idx="96">
                  <c:v>2.1058257616248133E-2</c:v>
                </c:pt>
                <c:pt idx="97">
                  <c:v>2.156616415410384E-2</c:v>
                </c:pt>
                <c:pt idx="98">
                  <c:v>1.9215003074400494E-2</c:v>
                </c:pt>
                <c:pt idx="99">
                  <c:v>2.1668091096475939E-2</c:v>
                </c:pt>
                <c:pt idx="100">
                  <c:v>2.4948331857100658E-2</c:v>
                </c:pt>
                <c:pt idx="101">
                  <c:v>4.5897546689711355E-2</c:v>
                </c:pt>
                <c:pt idx="102">
                  <c:v>3.3555198531099339E-2</c:v>
                </c:pt>
                <c:pt idx="103">
                  <c:v>2.1362586605080836E-2</c:v>
                </c:pt>
                <c:pt idx="104">
                  <c:v>1.1827629690829289E-2</c:v>
                </c:pt>
                <c:pt idx="105">
                  <c:v>1.7104301860844773E-2</c:v>
                </c:pt>
                <c:pt idx="106">
                  <c:v>1.1492795876114625E-2</c:v>
                </c:pt>
                <c:pt idx="107">
                  <c:v>1.6082543130456539E-2</c:v>
                </c:pt>
                <c:pt idx="108">
                  <c:v>2.4913665515540195E-2</c:v>
                </c:pt>
                <c:pt idx="109">
                  <c:v>1.1913357400721969E-2</c:v>
                </c:pt>
                <c:pt idx="110">
                  <c:v>1.2724461886074678E-2</c:v>
                </c:pt>
                <c:pt idx="111">
                  <c:v>2.3406920306873191E-2</c:v>
                </c:pt>
                <c:pt idx="112">
                  <c:v>2.4554425151074755E-2</c:v>
                </c:pt>
                <c:pt idx="113">
                  <c:v>2.5085859340002958E-2</c:v>
                </c:pt>
                <c:pt idx="114">
                  <c:v>9.7596504005827978E-3</c:v>
                </c:pt>
                <c:pt idx="115">
                  <c:v>6.4916330063473637E-3</c:v>
                </c:pt>
                <c:pt idx="116">
                  <c:v>3.1890497348430191E-3</c:v>
                </c:pt>
                <c:pt idx="117">
                  <c:v>1.3751473372147105E-2</c:v>
                </c:pt>
                <c:pt idx="118">
                  <c:v>1.7123528997252002E-2</c:v>
                </c:pt>
                <c:pt idx="119">
                  <c:v>2.6292088125259738E-2</c:v>
                </c:pt>
                <c:pt idx="120">
                  <c:v>1.2724879333041006E-2</c:v>
                </c:pt>
                <c:pt idx="121">
                  <c:v>2.6796427143047641E-2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7-4E3A-9525-D2982F0E57DC}"/>
            </c:ext>
          </c:extLst>
        </c:ser>
        <c:ser>
          <c:idx val="4"/>
          <c:order val="1"/>
          <c:tx>
            <c:strRef>
              <c:f>Consumentenprijzen__prijsindex_!$E$5</c:f>
              <c:strCache>
                <c:ptCount val="1"/>
                <c:pt idx="0">
                  <c:v>CPI backward Cum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Consumentenprijzen__prijsindex_!$A$6:$A$127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cat>
          <c:val>
            <c:numRef>
              <c:f>Consumentenprijzen__prijsindex_!$E$6:$E$127</c:f>
              <c:numCache>
                <c:formatCode>0.00%</c:formatCode>
                <c:ptCount val="122"/>
                <c:pt idx="1">
                  <c:v>2.8733788068449062E-2</c:v>
                </c:pt>
                <c:pt idx="2">
                  <c:v>2.8469067672637793E-2</c:v>
                </c:pt>
                <c:pt idx="3">
                  <c:v>2.8968077533251257E-2</c:v>
                </c:pt>
                <c:pt idx="4">
                  <c:v>2.9217121722322492E-2</c:v>
                </c:pt>
                <c:pt idx="5">
                  <c:v>2.9209603889166491E-2</c:v>
                </c:pt>
                <c:pt idx="6">
                  <c:v>2.9465084820363474E-2</c:v>
                </c:pt>
                <c:pt idx="7">
                  <c:v>2.9725073980348293E-2</c:v>
                </c:pt>
                <c:pt idx="8">
                  <c:v>2.9862860828864912E-2</c:v>
                </c:pt>
                <c:pt idx="9">
                  <c:v>2.9880416104571594E-2</c:v>
                </c:pt>
                <c:pt idx="10">
                  <c:v>3.0276793021988491E-2</c:v>
                </c:pt>
                <c:pt idx="11">
                  <c:v>3.03018639524677E-2</c:v>
                </c:pt>
                <c:pt idx="12">
                  <c:v>3.0456979657947025E-2</c:v>
                </c:pt>
                <c:pt idx="13">
                  <c:v>3.0608403025044195E-2</c:v>
                </c:pt>
                <c:pt idx="14">
                  <c:v>3.0772669513819739E-2</c:v>
                </c:pt>
                <c:pt idx="15">
                  <c:v>3.1064686241510042E-2</c:v>
                </c:pt>
                <c:pt idx="16">
                  <c:v>3.0069083422725962E-2</c:v>
                </c:pt>
                <c:pt idx="17">
                  <c:v>2.9300675137387211E-2</c:v>
                </c:pt>
                <c:pt idx="18">
                  <c:v>2.8997911255580266E-2</c:v>
                </c:pt>
                <c:pt idx="19">
                  <c:v>2.7527752202995304E-2</c:v>
                </c:pt>
                <c:pt idx="20">
                  <c:v>2.6948647764746925E-2</c:v>
                </c:pt>
                <c:pt idx="21">
                  <c:v>2.6211850328186959E-2</c:v>
                </c:pt>
                <c:pt idx="22">
                  <c:v>2.7957518775491685E-2</c:v>
                </c:pt>
                <c:pt idx="23">
                  <c:v>2.9442692938477899E-2</c:v>
                </c:pt>
                <c:pt idx="24">
                  <c:v>3.0210080179008392E-2</c:v>
                </c:pt>
                <c:pt idx="25">
                  <c:v>3.0431065724577433E-2</c:v>
                </c:pt>
                <c:pt idx="26">
                  <c:v>3.0849067380093631E-2</c:v>
                </c:pt>
                <c:pt idx="27">
                  <c:v>3.158352986223778E-2</c:v>
                </c:pt>
                <c:pt idx="28">
                  <c:v>3.1924832268309888E-2</c:v>
                </c:pt>
                <c:pt idx="29">
                  <c:v>3.2170406336105462E-2</c:v>
                </c:pt>
                <c:pt idx="30">
                  <c:v>3.2630053388847058E-2</c:v>
                </c:pt>
                <c:pt idx="31">
                  <c:v>3.3434134911654922E-2</c:v>
                </c:pt>
                <c:pt idx="32">
                  <c:v>3.4501481147328317E-2</c:v>
                </c:pt>
                <c:pt idx="33">
                  <c:v>3.5784401532058085E-2</c:v>
                </c:pt>
                <c:pt idx="34">
                  <c:v>3.6330085650730037E-2</c:v>
                </c:pt>
                <c:pt idx="35">
                  <c:v>3.6755255296176959E-2</c:v>
                </c:pt>
                <c:pt idx="36">
                  <c:v>3.7604745499813852E-2</c:v>
                </c:pt>
                <c:pt idx="37">
                  <c:v>3.83433237931885E-2</c:v>
                </c:pt>
                <c:pt idx="38">
                  <c:v>3.8517125065192115E-2</c:v>
                </c:pt>
                <c:pt idx="39">
                  <c:v>3.8701935569785295E-2</c:v>
                </c:pt>
                <c:pt idx="40">
                  <c:v>3.903963431961488E-2</c:v>
                </c:pt>
                <c:pt idx="41">
                  <c:v>3.7771945768745097E-2</c:v>
                </c:pt>
                <c:pt idx="42">
                  <c:v>3.648761613396756E-2</c:v>
                </c:pt>
                <c:pt idx="43">
                  <c:v>3.6018818549682585E-2</c:v>
                </c:pt>
                <c:pt idx="44">
                  <c:v>3.6031000399382007E-2</c:v>
                </c:pt>
                <c:pt idx="45">
                  <c:v>3.6152816432416524E-2</c:v>
                </c:pt>
                <c:pt idx="46">
                  <c:v>3.4726607566465839E-2</c:v>
                </c:pt>
                <c:pt idx="47">
                  <c:v>3.3998392984658787E-2</c:v>
                </c:pt>
                <c:pt idx="48">
                  <c:v>3.3967932240154042E-2</c:v>
                </c:pt>
                <c:pt idx="49">
                  <c:v>3.3948725188534423E-2</c:v>
                </c:pt>
                <c:pt idx="50">
                  <c:v>3.3549166491826377E-2</c:v>
                </c:pt>
                <c:pt idx="51">
                  <c:v>3.2759814176917423E-2</c:v>
                </c:pt>
                <c:pt idx="52">
                  <c:v>3.1878617853558611E-2</c:v>
                </c:pt>
                <c:pt idx="53">
                  <c:v>3.2348020616417505E-2</c:v>
                </c:pt>
                <c:pt idx="54">
                  <c:v>3.2831452388618843E-2</c:v>
                </c:pt>
                <c:pt idx="55">
                  <c:v>3.2724834237631173E-2</c:v>
                </c:pt>
                <c:pt idx="56">
                  <c:v>3.2932813347637424E-2</c:v>
                </c:pt>
                <c:pt idx="57">
                  <c:v>3.314851673743302E-2</c:v>
                </c:pt>
                <c:pt idx="58">
                  <c:v>3.2660252852385163E-2</c:v>
                </c:pt>
                <c:pt idx="59">
                  <c:v>3.2906519143349522E-2</c:v>
                </c:pt>
                <c:pt idx="60">
                  <c:v>3.3305220305611227E-2</c:v>
                </c:pt>
                <c:pt idx="61">
                  <c:v>3.3433854440834798E-2</c:v>
                </c:pt>
                <c:pt idx="62">
                  <c:v>3.3715910453434583E-2</c:v>
                </c:pt>
                <c:pt idx="63">
                  <c:v>3.3963265751497218E-2</c:v>
                </c:pt>
                <c:pt idx="64">
                  <c:v>3.3890493585250425E-2</c:v>
                </c:pt>
                <c:pt idx="65">
                  <c:v>3.352467892543487E-2</c:v>
                </c:pt>
                <c:pt idx="66">
                  <c:v>3.3192344295477794E-2</c:v>
                </c:pt>
                <c:pt idx="67">
                  <c:v>3.2750459122814046E-2</c:v>
                </c:pt>
                <c:pt idx="68">
                  <c:v>3.2776826820694938E-2</c:v>
                </c:pt>
                <c:pt idx="69">
                  <c:v>3.2699965425450506E-2</c:v>
                </c:pt>
                <c:pt idx="70">
                  <c:v>3.1912429783255591E-2</c:v>
                </c:pt>
                <c:pt idx="71">
                  <c:v>3.1672506769160558E-2</c:v>
                </c:pt>
                <c:pt idx="72">
                  <c:v>3.0815079380374533E-2</c:v>
                </c:pt>
                <c:pt idx="73">
                  <c:v>2.9870737256353586E-2</c:v>
                </c:pt>
                <c:pt idx="74">
                  <c:v>2.8853247863798615E-2</c:v>
                </c:pt>
                <c:pt idx="75">
                  <c:v>2.7462704116684167E-2</c:v>
                </c:pt>
                <c:pt idx="76">
                  <c:v>2.5900878541382566E-2</c:v>
                </c:pt>
                <c:pt idx="77">
                  <c:v>2.4560111513173055E-2</c:v>
                </c:pt>
                <c:pt idx="78">
                  <c:v>2.3616949843670465E-2</c:v>
                </c:pt>
                <c:pt idx="79">
                  <c:v>2.3227090689371899E-2</c:v>
                </c:pt>
                <c:pt idx="80">
                  <c:v>2.2776274955347064E-2</c:v>
                </c:pt>
                <c:pt idx="81">
                  <c:v>2.1761084221737059E-2</c:v>
                </c:pt>
                <c:pt idx="82">
                  <c:v>2.0649244368709851E-2</c:v>
                </c:pt>
                <c:pt idx="83">
                  <c:v>1.9670795543311748E-2</c:v>
                </c:pt>
                <c:pt idx="84">
                  <c:v>1.9444437621595645E-2</c:v>
                </c:pt>
                <c:pt idx="85">
                  <c:v>1.9087855831484868E-2</c:v>
                </c:pt>
                <c:pt idx="86">
                  <c:v>1.8993892434335358E-2</c:v>
                </c:pt>
                <c:pt idx="87">
                  <c:v>1.9493487567253442E-2</c:v>
                </c:pt>
                <c:pt idx="88">
                  <c:v>2.0220294811720718E-2</c:v>
                </c:pt>
                <c:pt idx="89">
                  <c:v>2.062200503573286E-2</c:v>
                </c:pt>
                <c:pt idx="90">
                  <c:v>2.0923737866743286E-2</c:v>
                </c:pt>
                <c:pt idx="91">
                  <c:v>2.0802682467497169E-2</c:v>
                </c:pt>
                <c:pt idx="92">
                  <c:v>2.0214997374515153E-2</c:v>
                </c:pt>
                <c:pt idx="93">
                  <c:v>1.9637739334097848E-2</c:v>
                </c:pt>
                <c:pt idx="94">
                  <c:v>1.9603545998301497E-2</c:v>
                </c:pt>
                <c:pt idx="95">
                  <c:v>1.9310091398806906E-2</c:v>
                </c:pt>
                <c:pt idx="96">
                  <c:v>1.9366539301218566E-2</c:v>
                </c:pt>
                <c:pt idx="97">
                  <c:v>1.9298928899600831E-2</c:v>
                </c:pt>
                <c:pt idx="98">
                  <c:v>1.9204570039377034E-2</c:v>
                </c:pt>
                <c:pt idx="99">
                  <c:v>1.9204116431581264E-2</c:v>
                </c:pt>
                <c:pt idx="100">
                  <c:v>1.9092258885288649E-2</c:v>
                </c:pt>
                <c:pt idx="101">
                  <c:v>1.8814234360031046E-2</c:v>
                </c:pt>
                <c:pt idx="102">
                  <c:v>1.7478631210905649E-2</c:v>
                </c:pt>
                <c:pt idx="103">
                  <c:v>1.6639457383503142E-2</c:v>
                </c:pt>
                <c:pt idx="104">
                  <c:v>1.6377702660351323E-2</c:v>
                </c:pt>
                <c:pt idx="105">
                  <c:v>1.6645990313166603E-2</c:v>
                </c:pt>
                <c:pt idx="106">
                  <c:v>1.6617352699416887E-2</c:v>
                </c:pt>
                <c:pt idx="107">
                  <c:v>1.6959911487685497E-2</c:v>
                </c:pt>
                <c:pt idx="108">
                  <c:v>1.7022609637774799E-2</c:v>
                </c:pt>
                <c:pt idx="109">
                  <c:v>1.641812780786589E-2</c:v>
                </c:pt>
                <c:pt idx="110">
                  <c:v>1.6794429330417859E-2</c:v>
                </c:pt>
                <c:pt idx="111">
                  <c:v>1.7165236451438748E-2</c:v>
                </c:pt>
                <c:pt idx="112">
                  <c:v>1.6543165624358869E-2</c:v>
                </c:pt>
                <c:pt idx="113">
                  <c:v>1.5656901467458351E-2</c:v>
                </c:pt>
                <c:pt idx="114">
                  <c:v>1.4484396336812866E-2</c:v>
                </c:pt>
                <c:pt idx="115">
                  <c:v>1.5161162325422417E-2</c:v>
                </c:pt>
                <c:pt idx="116">
                  <c:v>1.6613326739384204E-2</c:v>
                </c:pt>
                <c:pt idx="117">
                  <c:v>1.9319662277398564E-2</c:v>
                </c:pt>
                <c:pt idx="118">
                  <c:v>2.0716481730916003E-2</c:v>
                </c:pt>
                <c:pt idx="119">
                  <c:v>2.1916950870899399E-2</c:v>
                </c:pt>
                <c:pt idx="120">
                  <c:v>1.9736381511437751E-2</c:v>
                </c:pt>
                <c:pt idx="121">
                  <c:v>2.6796427143047641E-2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77-4E3A-9525-D2982F0E5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760992"/>
        <c:axId val="734758496"/>
      </c:lineChart>
      <c:catAx>
        <c:axId val="73476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34758496"/>
        <c:crosses val="autoZero"/>
        <c:auto val="1"/>
        <c:lblAlgn val="ctr"/>
        <c:lblOffset val="100"/>
        <c:noMultiLvlLbl val="0"/>
      </c:catAx>
      <c:valAx>
        <c:axId val="734758496"/>
        <c:scaling>
          <c:orientation val="minMax"/>
          <c:max val="0.2"/>
          <c:min val="-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3476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 1900-2021 [zoom]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Consumentenprijzen__prijsindex_!$D$5</c:f>
              <c:strCache>
                <c:ptCount val="1"/>
                <c:pt idx="0">
                  <c:v>CPI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Consumentenprijzen__prijsindex_!$A$6:$A$127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cat>
          <c:val>
            <c:numRef>
              <c:f>Consumentenprijzen__prijsindex_!$D$6:$D$127</c:f>
              <c:numCache>
                <c:formatCode>0.00%</c:formatCode>
                <c:ptCount val="122"/>
                <c:pt idx="1">
                  <c:v>6.0999999999999943E-2</c:v>
                </c:pt>
                <c:pt idx="2">
                  <c:v>-2.9217719132893394E-2</c:v>
                </c:pt>
                <c:pt idx="3">
                  <c:v>0</c:v>
                </c:pt>
                <c:pt idx="4">
                  <c:v>3.0097087378640808E-2</c:v>
                </c:pt>
                <c:pt idx="5">
                  <c:v>0</c:v>
                </c:pt>
                <c:pt idx="6">
                  <c:v>0</c:v>
                </c:pt>
                <c:pt idx="7">
                  <c:v>1.413760603204528E-2</c:v>
                </c:pt>
                <c:pt idx="8">
                  <c:v>2.7881040892193232E-2</c:v>
                </c:pt>
                <c:pt idx="9">
                  <c:v>-1.3562386980108476E-2</c:v>
                </c:pt>
                <c:pt idx="10">
                  <c:v>2.7497708524289566E-2</c:v>
                </c:pt>
                <c:pt idx="11">
                  <c:v>1.338090990187335E-2</c:v>
                </c:pt>
                <c:pt idx="12">
                  <c:v>1.4084507042253502E-2</c:v>
                </c:pt>
                <c:pt idx="13">
                  <c:v>1.3020833333333259E-2</c:v>
                </c:pt>
                <c:pt idx="14">
                  <c:v>0</c:v>
                </c:pt>
                <c:pt idx="15">
                  <c:v>0.14224507283633248</c:v>
                </c:pt>
                <c:pt idx="16">
                  <c:v>0.1140285071267817</c:v>
                </c:pt>
                <c:pt idx="17">
                  <c:v>6.1279461279461156E-2</c:v>
                </c:pt>
                <c:pt idx="18">
                  <c:v>0.19225888324873108</c:v>
                </c:pt>
                <c:pt idx="19">
                  <c:v>8.8344864289515712E-2</c:v>
                </c:pt>
                <c:pt idx="20">
                  <c:v>0.10415647921760396</c:v>
                </c:pt>
                <c:pt idx="21">
                  <c:v>-0.13418954827280782</c:v>
                </c:pt>
                <c:pt idx="22">
                  <c:v>-0.10895140664961644</c:v>
                </c:pt>
                <c:pt idx="23">
                  <c:v>-4.3053960964408722E-2</c:v>
                </c:pt>
                <c:pt idx="24">
                  <c:v>8.9982003599280436E-3</c:v>
                </c:pt>
                <c:pt idx="25">
                  <c:v>-8.9179548156955724E-3</c:v>
                </c:pt>
                <c:pt idx="26">
                  <c:v>-3.65926814637072E-2</c:v>
                </c:pt>
                <c:pt idx="27">
                  <c:v>0</c:v>
                </c:pt>
                <c:pt idx="28">
                  <c:v>9.3399750933997883E-3</c:v>
                </c:pt>
                <c:pt idx="29">
                  <c:v>-9.2535471930906832E-3</c:v>
                </c:pt>
                <c:pt idx="30">
                  <c:v>-3.7982565379825584E-2</c:v>
                </c:pt>
                <c:pt idx="31">
                  <c:v>-5.8252427184465994E-2</c:v>
                </c:pt>
                <c:pt idx="32">
                  <c:v>-7.3539518900343603E-2</c:v>
                </c:pt>
                <c:pt idx="33">
                  <c:v>-1.1127596439169163E-2</c:v>
                </c:pt>
                <c:pt idx="34">
                  <c:v>0</c:v>
                </c:pt>
                <c:pt idx="35">
                  <c:v>-3.3758439609902435E-2</c:v>
                </c:pt>
                <c:pt idx="36">
                  <c:v>-2.3291925465838581E-2</c:v>
                </c:pt>
                <c:pt idx="37">
                  <c:v>2.384737678855342E-2</c:v>
                </c:pt>
                <c:pt idx="38">
                  <c:v>2.3291925465838581E-2</c:v>
                </c:pt>
                <c:pt idx="39">
                  <c:v>1.1380880121396153E-2</c:v>
                </c:pt>
                <c:pt idx="40">
                  <c:v>0.14703675918979742</c:v>
                </c:pt>
                <c:pt idx="41">
                  <c:v>0.14584695879659892</c:v>
                </c:pt>
                <c:pt idx="42">
                  <c:v>7.420091324200917E-2</c:v>
                </c:pt>
                <c:pt idx="43">
                  <c:v>3.5069075451647391E-2</c:v>
                </c:pt>
                <c:pt idx="44">
                  <c:v>2.6694045174537884E-2</c:v>
                </c:pt>
                <c:pt idx="45">
                  <c:v>0.15050000000000008</c:v>
                </c:pt>
                <c:pt idx="46">
                  <c:v>9.0830073880921347E-2</c:v>
                </c:pt>
                <c:pt idx="47">
                  <c:v>3.625498007968142E-2</c:v>
                </c:pt>
                <c:pt idx="48">
                  <c:v>3.5371011149557763E-2</c:v>
                </c:pt>
                <c:pt idx="49">
                  <c:v>6.3126624582250379E-2</c:v>
                </c:pt>
                <c:pt idx="50">
                  <c:v>9.1163115612993284E-2</c:v>
                </c:pt>
                <c:pt idx="51">
                  <c:v>9.6350832266325348E-2</c:v>
                </c:pt>
                <c:pt idx="52">
                  <c:v>0</c:v>
                </c:pt>
                <c:pt idx="53">
                  <c:v>0</c:v>
                </c:pt>
                <c:pt idx="54">
                  <c:v>4.0000000000000036E-2</c:v>
                </c:pt>
                <c:pt idx="55">
                  <c:v>1.9090398652442442E-2</c:v>
                </c:pt>
                <c:pt idx="56">
                  <c:v>1.9008264462809787E-2</c:v>
                </c:pt>
                <c:pt idx="57">
                  <c:v>6.4882400648824001E-2</c:v>
                </c:pt>
                <c:pt idx="58">
                  <c:v>1.7263264788017318E-2</c:v>
                </c:pt>
                <c:pt idx="59">
                  <c:v>8.4851509857750695E-3</c:v>
                </c:pt>
                <c:pt idx="60">
                  <c:v>2.5488740410789301E-2</c:v>
                </c:pt>
                <c:pt idx="61">
                  <c:v>1.6650579150579325E-2</c:v>
                </c:pt>
                <c:pt idx="62">
                  <c:v>1.9226204604794628E-2</c:v>
                </c:pt>
                <c:pt idx="63">
                  <c:v>3.8192827200745239E-2</c:v>
                </c:pt>
                <c:pt idx="64">
                  <c:v>5.4957379991027455E-2</c:v>
                </c:pt>
                <c:pt idx="65">
                  <c:v>5.2307038060812161E-2</c:v>
                </c:pt>
                <c:pt idx="66">
                  <c:v>5.7789452414629183E-2</c:v>
                </c:pt>
                <c:pt idx="67">
                  <c:v>3.1327602674307453E-2</c:v>
                </c:pt>
                <c:pt idx="68">
                  <c:v>3.6858677532876527E-2</c:v>
                </c:pt>
                <c:pt idx="69">
                  <c:v>7.4490889603429977E-2</c:v>
                </c:pt>
                <c:pt idx="70">
                  <c:v>4.4222776392352392E-2</c:v>
                </c:pt>
                <c:pt idx="71">
                  <c:v>7.5465690176723443E-2</c:v>
                </c:pt>
                <c:pt idx="72">
                  <c:v>7.8164322723908164E-2</c:v>
                </c:pt>
                <c:pt idx="73">
                  <c:v>7.9912124124673856E-2</c:v>
                </c:pt>
                <c:pt idx="74">
                  <c:v>9.6376350921805409E-2</c:v>
                </c:pt>
                <c:pt idx="75">
                  <c:v>0.10193668096950037</c:v>
                </c:pt>
                <c:pt idx="76">
                  <c:v>8.8086718585560941E-2</c:v>
                </c:pt>
                <c:pt idx="77">
                  <c:v>6.6931037817970607E-2</c:v>
                </c:pt>
                <c:pt idx="78">
                  <c:v>4.0522164808267647E-2</c:v>
                </c:pt>
                <c:pt idx="79">
                  <c:v>4.2341871406168519E-2</c:v>
                </c:pt>
                <c:pt idx="80">
                  <c:v>6.5279170845870871E-2</c:v>
                </c:pt>
                <c:pt idx="81">
                  <c:v>6.7242055708120807E-2</c:v>
                </c:pt>
                <c:pt idx="82">
                  <c:v>5.9550066166740079E-2</c:v>
                </c:pt>
                <c:pt idx="83">
                  <c:v>2.8309741881765271E-2</c:v>
                </c:pt>
                <c:pt idx="84">
                  <c:v>3.272604588394068E-2</c:v>
                </c:pt>
                <c:pt idx="85">
                  <c:v>2.2476314929761543E-2</c:v>
                </c:pt>
                <c:pt idx="86">
                  <c:v>1.6614480158476663E-3</c:v>
                </c:pt>
                <c:pt idx="87">
                  <c:v>-4.9122807017544234E-3</c:v>
                </c:pt>
                <c:pt idx="88">
                  <c:v>7.0521861777150807E-3</c:v>
                </c:pt>
                <c:pt idx="89">
                  <c:v>1.1013496307613835E-2</c:v>
                </c:pt>
                <c:pt idx="90">
                  <c:v>2.468358415716887E-2</c:v>
                </c:pt>
                <c:pt idx="91">
                  <c:v>3.8591531985497474E-2</c:v>
                </c:pt>
                <c:pt idx="92">
                  <c:v>3.7098396544583245E-2</c:v>
                </c:pt>
                <c:pt idx="93">
                  <c:v>2.0595618439068986E-2</c:v>
                </c:pt>
                <c:pt idx="94">
                  <c:v>2.7558835038291596E-2</c:v>
                </c:pt>
                <c:pt idx="95">
                  <c:v>1.7843542596017725E-2</c:v>
                </c:pt>
                <c:pt idx="96">
                  <c:v>2.1058257616248133E-2</c:v>
                </c:pt>
                <c:pt idx="97">
                  <c:v>2.156616415410384E-2</c:v>
                </c:pt>
                <c:pt idx="98">
                  <c:v>1.9215003074400494E-2</c:v>
                </c:pt>
                <c:pt idx="99">
                  <c:v>2.1668091096475939E-2</c:v>
                </c:pt>
                <c:pt idx="100">
                  <c:v>2.4948331857100658E-2</c:v>
                </c:pt>
                <c:pt idx="101">
                  <c:v>4.5897546689711355E-2</c:v>
                </c:pt>
                <c:pt idx="102">
                  <c:v>3.3555198531099339E-2</c:v>
                </c:pt>
                <c:pt idx="103">
                  <c:v>2.1362586605080836E-2</c:v>
                </c:pt>
                <c:pt idx="104">
                  <c:v>1.1827629690829289E-2</c:v>
                </c:pt>
                <c:pt idx="105">
                  <c:v>1.7104301860844773E-2</c:v>
                </c:pt>
                <c:pt idx="106">
                  <c:v>1.1492795876114625E-2</c:v>
                </c:pt>
                <c:pt idx="107">
                  <c:v>1.6082543130456539E-2</c:v>
                </c:pt>
                <c:pt idx="108">
                  <c:v>2.4913665515540195E-2</c:v>
                </c:pt>
                <c:pt idx="109">
                  <c:v>1.1913357400721969E-2</c:v>
                </c:pt>
                <c:pt idx="110">
                  <c:v>1.2724461886074678E-2</c:v>
                </c:pt>
                <c:pt idx="111">
                  <c:v>2.3406920306873191E-2</c:v>
                </c:pt>
                <c:pt idx="112">
                  <c:v>2.4554425151074755E-2</c:v>
                </c:pt>
                <c:pt idx="113">
                  <c:v>2.5085859340002958E-2</c:v>
                </c:pt>
                <c:pt idx="114">
                  <c:v>9.7596504005827978E-3</c:v>
                </c:pt>
                <c:pt idx="115">
                  <c:v>6.4916330063473637E-3</c:v>
                </c:pt>
                <c:pt idx="116">
                  <c:v>3.1890497348430191E-3</c:v>
                </c:pt>
                <c:pt idx="117">
                  <c:v>1.3751473372147105E-2</c:v>
                </c:pt>
                <c:pt idx="118">
                  <c:v>1.7123528997252002E-2</c:v>
                </c:pt>
                <c:pt idx="119">
                  <c:v>2.6292088125259738E-2</c:v>
                </c:pt>
                <c:pt idx="120">
                  <c:v>1.2724879333041006E-2</c:v>
                </c:pt>
                <c:pt idx="121">
                  <c:v>2.6796427143047641E-2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1-4755-A457-AE6C05CDE4D0}"/>
            </c:ext>
          </c:extLst>
        </c:ser>
        <c:ser>
          <c:idx val="4"/>
          <c:order val="1"/>
          <c:tx>
            <c:strRef>
              <c:f>Consumentenprijzen__prijsindex_!$E$5</c:f>
              <c:strCache>
                <c:ptCount val="1"/>
                <c:pt idx="0">
                  <c:v>CPI backward Cum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Consumentenprijzen__prijsindex_!$A$6:$A$127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cat>
          <c:val>
            <c:numRef>
              <c:f>Consumentenprijzen__prijsindex_!$E$6:$E$127</c:f>
              <c:numCache>
                <c:formatCode>0.00%</c:formatCode>
                <c:ptCount val="122"/>
                <c:pt idx="1">
                  <c:v>2.8733788068449062E-2</c:v>
                </c:pt>
                <c:pt idx="2">
                  <c:v>2.8469067672637793E-2</c:v>
                </c:pt>
                <c:pt idx="3">
                  <c:v>2.8968077533251257E-2</c:v>
                </c:pt>
                <c:pt idx="4">
                  <c:v>2.9217121722322492E-2</c:v>
                </c:pt>
                <c:pt idx="5">
                  <c:v>2.9209603889166491E-2</c:v>
                </c:pt>
                <c:pt idx="6">
                  <c:v>2.9465084820363474E-2</c:v>
                </c:pt>
                <c:pt idx="7">
                  <c:v>2.9725073980348293E-2</c:v>
                </c:pt>
                <c:pt idx="8">
                  <c:v>2.9862860828864912E-2</c:v>
                </c:pt>
                <c:pt idx="9">
                  <c:v>2.9880416104571594E-2</c:v>
                </c:pt>
                <c:pt idx="10">
                  <c:v>3.0276793021988491E-2</c:v>
                </c:pt>
                <c:pt idx="11">
                  <c:v>3.03018639524677E-2</c:v>
                </c:pt>
                <c:pt idx="12">
                  <c:v>3.0456979657947025E-2</c:v>
                </c:pt>
                <c:pt idx="13">
                  <c:v>3.0608403025044195E-2</c:v>
                </c:pt>
                <c:pt idx="14">
                  <c:v>3.0772669513819739E-2</c:v>
                </c:pt>
                <c:pt idx="15">
                  <c:v>3.1064686241510042E-2</c:v>
                </c:pt>
                <c:pt idx="16">
                  <c:v>3.0069083422725962E-2</c:v>
                </c:pt>
                <c:pt idx="17">
                  <c:v>2.9300675137387211E-2</c:v>
                </c:pt>
                <c:pt idx="18">
                  <c:v>2.8997911255580266E-2</c:v>
                </c:pt>
                <c:pt idx="19">
                  <c:v>2.7527752202995304E-2</c:v>
                </c:pt>
                <c:pt idx="20">
                  <c:v>2.6948647764746925E-2</c:v>
                </c:pt>
                <c:pt idx="21">
                  <c:v>2.6211850328186959E-2</c:v>
                </c:pt>
                <c:pt idx="22">
                  <c:v>2.7957518775491685E-2</c:v>
                </c:pt>
                <c:pt idx="23">
                  <c:v>2.9442692938477899E-2</c:v>
                </c:pt>
                <c:pt idx="24">
                  <c:v>3.0210080179008392E-2</c:v>
                </c:pt>
                <c:pt idx="25">
                  <c:v>3.0431065724577433E-2</c:v>
                </c:pt>
                <c:pt idx="26">
                  <c:v>3.0849067380093631E-2</c:v>
                </c:pt>
                <c:pt idx="27">
                  <c:v>3.158352986223778E-2</c:v>
                </c:pt>
                <c:pt idx="28">
                  <c:v>3.1924832268309888E-2</c:v>
                </c:pt>
                <c:pt idx="29">
                  <c:v>3.2170406336105462E-2</c:v>
                </c:pt>
                <c:pt idx="30">
                  <c:v>3.2630053388847058E-2</c:v>
                </c:pt>
                <c:pt idx="31">
                  <c:v>3.3434134911654922E-2</c:v>
                </c:pt>
                <c:pt idx="32">
                  <c:v>3.4501481147328317E-2</c:v>
                </c:pt>
                <c:pt idx="33">
                  <c:v>3.5784401532058085E-2</c:v>
                </c:pt>
                <c:pt idx="34">
                  <c:v>3.6330085650730037E-2</c:v>
                </c:pt>
                <c:pt idx="35">
                  <c:v>3.6755255296176959E-2</c:v>
                </c:pt>
                <c:pt idx="36">
                  <c:v>3.7604745499813852E-2</c:v>
                </c:pt>
                <c:pt idx="37">
                  <c:v>3.83433237931885E-2</c:v>
                </c:pt>
                <c:pt idx="38">
                  <c:v>3.8517125065192115E-2</c:v>
                </c:pt>
                <c:pt idx="39">
                  <c:v>3.8701935569785295E-2</c:v>
                </c:pt>
                <c:pt idx="40">
                  <c:v>3.903963431961488E-2</c:v>
                </c:pt>
                <c:pt idx="41">
                  <c:v>3.7771945768745097E-2</c:v>
                </c:pt>
                <c:pt idx="42">
                  <c:v>3.648761613396756E-2</c:v>
                </c:pt>
                <c:pt idx="43">
                  <c:v>3.6018818549682585E-2</c:v>
                </c:pt>
                <c:pt idx="44">
                  <c:v>3.6031000399382007E-2</c:v>
                </c:pt>
                <c:pt idx="45">
                  <c:v>3.6152816432416524E-2</c:v>
                </c:pt>
                <c:pt idx="46">
                  <c:v>3.4726607566465839E-2</c:v>
                </c:pt>
                <c:pt idx="47">
                  <c:v>3.3998392984658787E-2</c:v>
                </c:pt>
                <c:pt idx="48">
                  <c:v>3.3967932240154042E-2</c:v>
                </c:pt>
                <c:pt idx="49">
                  <c:v>3.3948725188534423E-2</c:v>
                </c:pt>
                <c:pt idx="50">
                  <c:v>3.3549166491826377E-2</c:v>
                </c:pt>
                <c:pt idx="51">
                  <c:v>3.2759814176917423E-2</c:v>
                </c:pt>
                <c:pt idx="52">
                  <c:v>3.1878617853558611E-2</c:v>
                </c:pt>
                <c:pt idx="53">
                  <c:v>3.2348020616417505E-2</c:v>
                </c:pt>
                <c:pt idx="54">
                  <c:v>3.2831452388618843E-2</c:v>
                </c:pt>
                <c:pt idx="55">
                  <c:v>3.2724834237631173E-2</c:v>
                </c:pt>
                <c:pt idx="56">
                  <c:v>3.2932813347637424E-2</c:v>
                </c:pt>
                <c:pt idx="57">
                  <c:v>3.314851673743302E-2</c:v>
                </c:pt>
                <c:pt idx="58">
                  <c:v>3.2660252852385163E-2</c:v>
                </c:pt>
                <c:pt idx="59">
                  <c:v>3.2906519143349522E-2</c:v>
                </c:pt>
                <c:pt idx="60">
                  <c:v>3.3305220305611227E-2</c:v>
                </c:pt>
                <c:pt idx="61">
                  <c:v>3.3433854440834798E-2</c:v>
                </c:pt>
                <c:pt idx="62">
                  <c:v>3.3715910453434583E-2</c:v>
                </c:pt>
                <c:pt idx="63">
                  <c:v>3.3963265751497218E-2</c:v>
                </c:pt>
                <c:pt idx="64">
                  <c:v>3.3890493585250425E-2</c:v>
                </c:pt>
                <c:pt idx="65">
                  <c:v>3.352467892543487E-2</c:v>
                </c:pt>
                <c:pt idx="66">
                  <c:v>3.3192344295477794E-2</c:v>
                </c:pt>
                <c:pt idx="67">
                  <c:v>3.2750459122814046E-2</c:v>
                </c:pt>
                <c:pt idx="68">
                  <c:v>3.2776826820694938E-2</c:v>
                </c:pt>
                <c:pt idx="69">
                  <c:v>3.2699965425450506E-2</c:v>
                </c:pt>
                <c:pt idx="70">
                  <c:v>3.1912429783255591E-2</c:v>
                </c:pt>
                <c:pt idx="71">
                  <c:v>3.1672506769160558E-2</c:v>
                </c:pt>
                <c:pt idx="72">
                  <c:v>3.0815079380374533E-2</c:v>
                </c:pt>
                <c:pt idx="73">
                  <c:v>2.9870737256353586E-2</c:v>
                </c:pt>
                <c:pt idx="74">
                  <c:v>2.8853247863798615E-2</c:v>
                </c:pt>
                <c:pt idx="75">
                  <c:v>2.7462704116684167E-2</c:v>
                </c:pt>
                <c:pt idx="76">
                  <c:v>2.5900878541382566E-2</c:v>
                </c:pt>
                <c:pt idx="77">
                  <c:v>2.4560111513173055E-2</c:v>
                </c:pt>
                <c:pt idx="78">
                  <c:v>2.3616949843670465E-2</c:v>
                </c:pt>
                <c:pt idx="79">
                  <c:v>2.3227090689371899E-2</c:v>
                </c:pt>
                <c:pt idx="80">
                  <c:v>2.2776274955347064E-2</c:v>
                </c:pt>
                <c:pt idx="81">
                  <c:v>2.1761084221737059E-2</c:v>
                </c:pt>
                <c:pt idx="82">
                  <c:v>2.0649244368709851E-2</c:v>
                </c:pt>
                <c:pt idx="83">
                  <c:v>1.9670795543311748E-2</c:v>
                </c:pt>
                <c:pt idx="84">
                  <c:v>1.9444437621595645E-2</c:v>
                </c:pt>
                <c:pt idx="85">
                  <c:v>1.9087855831484868E-2</c:v>
                </c:pt>
                <c:pt idx="86">
                  <c:v>1.8993892434335358E-2</c:v>
                </c:pt>
                <c:pt idx="87">
                  <c:v>1.9493487567253442E-2</c:v>
                </c:pt>
                <c:pt idx="88">
                  <c:v>2.0220294811720718E-2</c:v>
                </c:pt>
                <c:pt idx="89">
                  <c:v>2.062200503573286E-2</c:v>
                </c:pt>
                <c:pt idx="90">
                  <c:v>2.0923737866743286E-2</c:v>
                </c:pt>
                <c:pt idx="91">
                  <c:v>2.0802682467497169E-2</c:v>
                </c:pt>
                <c:pt idx="92">
                  <c:v>2.0214997374515153E-2</c:v>
                </c:pt>
                <c:pt idx="93">
                  <c:v>1.9637739334097848E-2</c:v>
                </c:pt>
                <c:pt idx="94">
                  <c:v>1.9603545998301497E-2</c:v>
                </c:pt>
                <c:pt idx="95">
                  <c:v>1.9310091398806906E-2</c:v>
                </c:pt>
                <c:pt idx="96">
                  <c:v>1.9366539301218566E-2</c:v>
                </c:pt>
                <c:pt idx="97">
                  <c:v>1.9298928899600831E-2</c:v>
                </c:pt>
                <c:pt idx="98">
                  <c:v>1.9204570039377034E-2</c:v>
                </c:pt>
                <c:pt idx="99">
                  <c:v>1.9204116431581264E-2</c:v>
                </c:pt>
                <c:pt idx="100">
                  <c:v>1.9092258885288649E-2</c:v>
                </c:pt>
                <c:pt idx="101">
                  <c:v>1.8814234360031046E-2</c:v>
                </c:pt>
                <c:pt idx="102">
                  <c:v>1.7478631210905649E-2</c:v>
                </c:pt>
                <c:pt idx="103">
                  <c:v>1.6639457383503142E-2</c:v>
                </c:pt>
                <c:pt idx="104">
                  <c:v>1.6377702660351323E-2</c:v>
                </c:pt>
                <c:pt idx="105">
                  <c:v>1.6645990313166603E-2</c:v>
                </c:pt>
                <c:pt idx="106">
                  <c:v>1.6617352699416887E-2</c:v>
                </c:pt>
                <c:pt idx="107">
                  <c:v>1.6959911487685497E-2</c:v>
                </c:pt>
                <c:pt idx="108">
                  <c:v>1.7022609637774799E-2</c:v>
                </c:pt>
                <c:pt idx="109">
                  <c:v>1.641812780786589E-2</c:v>
                </c:pt>
                <c:pt idx="110">
                  <c:v>1.6794429330417859E-2</c:v>
                </c:pt>
                <c:pt idx="111">
                  <c:v>1.7165236451438748E-2</c:v>
                </c:pt>
                <c:pt idx="112">
                  <c:v>1.6543165624358869E-2</c:v>
                </c:pt>
                <c:pt idx="113">
                  <c:v>1.5656901467458351E-2</c:v>
                </c:pt>
                <c:pt idx="114">
                  <c:v>1.4484396336812866E-2</c:v>
                </c:pt>
                <c:pt idx="115">
                  <c:v>1.5161162325422417E-2</c:v>
                </c:pt>
                <c:pt idx="116">
                  <c:v>1.6613326739384204E-2</c:v>
                </c:pt>
                <c:pt idx="117">
                  <c:v>1.9319662277398564E-2</c:v>
                </c:pt>
                <c:pt idx="118">
                  <c:v>2.0716481730916003E-2</c:v>
                </c:pt>
                <c:pt idx="119">
                  <c:v>2.1916950870899399E-2</c:v>
                </c:pt>
                <c:pt idx="120">
                  <c:v>1.9736381511437751E-2</c:v>
                </c:pt>
                <c:pt idx="121">
                  <c:v>2.6796427143047641E-2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1-4755-A457-AE6C05CDE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760992"/>
        <c:axId val="734758496"/>
      </c:lineChart>
      <c:catAx>
        <c:axId val="73476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34758496"/>
        <c:crosses val="autoZero"/>
        <c:auto val="1"/>
        <c:lblAlgn val="ctr"/>
        <c:lblOffset val="100"/>
        <c:noMultiLvlLbl val="0"/>
      </c:catAx>
      <c:valAx>
        <c:axId val="734758496"/>
        <c:scaling>
          <c:orientation val="minMax"/>
          <c:max val="5.000000000000001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3476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Kans dat Inflatie kleiner is dan x | P( I &lt; 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Consumentenprijzen__prijsindex_!$I$84</c:f>
              <c:strCache>
                <c:ptCount val="1"/>
                <c:pt idx="0">
                  <c:v>P( I &lt; 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Consumentenprijzen__prijsindex_!$H$85:$H$105</c:f>
              <c:numCache>
                <c:formatCode>0%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</c:numCache>
            </c:numRef>
          </c:cat>
          <c:val>
            <c:numRef>
              <c:f>Consumentenprijzen__prijsindex_!$I$85:$I$105</c:f>
              <c:numCache>
                <c:formatCode>0.0%</c:formatCode>
                <c:ptCount val="21"/>
                <c:pt idx="0">
                  <c:v>0.19008264462809918</c:v>
                </c:pt>
                <c:pt idx="1">
                  <c:v>0.256198347107438</c:v>
                </c:pt>
                <c:pt idx="2">
                  <c:v>0.43801652892561982</c:v>
                </c:pt>
                <c:pt idx="3">
                  <c:v>0.6198347107438017</c:v>
                </c:pt>
                <c:pt idx="4">
                  <c:v>0.71900826446280997</c:v>
                </c:pt>
                <c:pt idx="5">
                  <c:v>0.75206611570247939</c:v>
                </c:pt>
                <c:pt idx="6">
                  <c:v>0.78512396694214881</c:v>
                </c:pt>
                <c:pt idx="7">
                  <c:v>0.84297520661157022</c:v>
                </c:pt>
                <c:pt idx="8">
                  <c:v>0.88429752066115708</c:v>
                </c:pt>
                <c:pt idx="9">
                  <c:v>0.90082644628099173</c:v>
                </c:pt>
                <c:pt idx="10">
                  <c:v>0.93388429752066116</c:v>
                </c:pt>
                <c:pt idx="11">
                  <c:v>0.95041322314049592</c:v>
                </c:pt>
                <c:pt idx="12">
                  <c:v>0.95867768595041325</c:v>
                </c:pt>
                <c:pt idx="13">
                  <c:v>0.95867768595041325</c:v>
                </c:pt>
                <c:pt idx="14">
                  <c:v>0.95867768595041325</c:v>
                </c:pt>
                <c:pt idx="15">
                  <c:v>0.98347107438016534</c:v>
                </c:pt>
                <c:pt idx="16">
                  <c:v>0.99173553719008267</c:v>
                </c:pt>
                <c:pt idx="17">
                  <c:v>0.99173553719008267</c:v>
                </c:pt>
                <c:pt idx="18">
                  <c:v>0.99173553719008267</c:v>
                </c:pt>
                <c:pt idx="19">
                  <c:v>0.99173553719008267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7-4D30-97C5-B04551901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140751"/>
        <c:axId val="639135759"/>
      </c:lineChart>
      <c:catAx>
        <c:axId val="63914075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9135759"/>
        <c:crosses val="autoZero"/>
        <c:auto val="1"/>
        <c:lblAlgn val="ctr"/>
        <c:lblOffset val="100"/>
        <c:noMultiLvlLbl val="0"/>
      </c:catAx>
      <c:valAx>
        <c:axId val="6391357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914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 1900-2021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'cpi-analyze'!$D$5</c:f>
              <c:strCache>
                <c:ptCount val="1"/>
                <c:pt idx="0">
                  <c:v>CPI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'cpi-analyze'!$A$6:$A$127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cat>
          <c:val>
            <c:numRef>
              <c:f>'cpi-analyze'!$D$6:$D$127</c:f>
              <c:numCache>
                <c:formatCode>0.00%</c:formatCode>
                <c:ptCount val="122"/>
                <c:pt idx="1">
                  <c:v>6.0999999999999943E-2</c:v>
                </c:pt>
                <c:pt idx="2">
                  <c:v>-2.9217719132893394E-2</c:v>
                </c:pt>
                <c:pt idx="3">
                  <c:v>0</c:v>
                </c:pt>
                <c:pt idx="4">
                  <c:v>3.0097087378640808E-2</c:v>
                </c:pt>
                <c:pt idx="5">
                  <c:v>0</c:v>
                </c:pt>
                <c:pt idx="6">
                  <c:v>0</c:v>
                </c:pt>
                <c:pt idx="7">
                  <c:v>1.413760603204528E-2</c:v>
                </c:pt>
                <c:pt idx="8">
                  <c:v>2.7881040892193232E-2</c:v>
                </c:pt>
                <c:pt idx="9">
                  <c:v>-1.3562386980108476E-2</c:v>
                </c:pt>
                <c:pt idx="10">
                  <c:v>2.7497708524289566E-2</c:v>
                </c:pt>
                <c:pt idx="11">
                  <c:v>1.338090990187335E-2</c:v>
                </c:pt>
                <c:pt idx="12">
                  <c:v>1.4084507042253502E-2</c:v>
                </c:pt>
                <c:pt idx="13">
                  <c:v>1.3020833333333259E-2</c:v>
                </c:pt>
                <c:pt idx="14">
                  <c:v>0</c:v>
                </c:pt>
                <c:pt idx="15">
                  <c:v>0.14224507283633248</c:v>
                </c:pt>
                <c:pt idx="16">
                  <c:v>0.1140285071267817</c:v>
                </c:pt>
                <c:pt idx="17">
                  <c:v>6.1279461279461156E-2</c:v>
                </c:pt>
                <c:pt idx="18">
                  <c:v>0.19225888324873108</c:v>
                </c:pt>
                <c:pt idx="19">
                  <c:v>8.8344864289515712E-2</c:v>
                </c:pt>
                <c:pt idx="20">
                  <c:v>0.10415647921760396</c:v>
                </c:pt>
                <c:pt idx="21">
                  <c:v>-0.13418954827280782</c:v>
                </c:pt>
                <c:pt idx="22">
                  <c:v>-0.10895140664961644</c:v>
                </c:pt>
                <c:pt idx="23">
                  <c:v>-4.3053960964408722E-2</c:v>
                </c:pt>
                <c:pt idx="24">
                  <c:v>8.9982003599280436E-3</c:v>
                </c:pt>
                <c:pt idx="25">
                  <c:v>-8.9179548156955724E-3</c:v>
                </c:pt>
                <c:pt idx="26">
                  <c:v>-3.65926814637072E-2</c:v>
                </c:pt>
                <c:pt idx="27">
                  <c:v>0</c:v>
                </c:pt>
                <c:pt idx="28">
                  <c:v>9.3399750933997883E-3</c:v>
                </c:pt>
                <c:pt idx="29">
                  <c:v>-9.2535471930906832E-3</c:v>
                </c:pt>
                <c:pt idx="30">
                  <c:v>-3.7982565379825584E-2</c:v>
                </c:pt>
                <c:pt idx="31">
                  <c:v>-5.8252427184465994E-2</c:v>
                </c:pt>
                <c:pt idx="32">
                  <c:v>-7.3539518900343603E-2</c:v>
                </c:pt>
                <c:pt idx="33">
                  <c:v>-1.1127596439169163E-2</c:v>
                </c:pt>
                <c:pt idx="34">
                  <c:v>0</c:v>
                </c:pt>
                <c:pt idx="35">
                  <c:v>-3.3758439609902435E-2</c:v>
                </c:pt>
                <c:pt idx="36">
                  <c:v>-2.3291925465838581E-2</c:v>
                </c:pt>
                <c:pt idx="37">
                  <c:v>2.384737678855342E-2</c:v>
                </c:pt>
                <c:pt idx="38">
                  <c:v>2.3291925465838581E-2</c:v>
                </c:pt>
                <c:pt idx="39">
                  <c:v>1.1380880121396153E-2</c:v>
                </c:pt>
                <c:pt idx="40">
                  <c:v>0.14703675918979742</c:v>
                </c:pt>
                <c:pt idx="41">
                  <c:v>0.14584695879659892</c:v>
                </c:pt>
                <c:pt idx="42">
                  <c:v>7.420091324200917E-2</c:v>
                </c:pt>
                <c:pt idx="43">
                  <c:v>3.5069075451647391E-2</c:v>
                </c:pt>
                <c:pt idx="44">
                  <c:v>2.6694045174537884E-2</c:v>
                </c:pt>
                <c:pt idx="45">
                  <c:v>0.15050000000000008</c:v>
                </c:pt>
                <c:pt idx="46">
                  <c:v>9.0830073880921347E-2</c:v>
                </c:pt>
                <c:pt idx="47">
                  <c:v>3.625498007968142E-2</c:v>
                </c:pt>
                <c:pt idx="48">
                  <c:v>3.5371011149557763E-2</c:v>
                </c:pt>
                <c:pt idx="49">
                  <c:v>6.3126624582250379E-2</c:v>
                </c:pt>
                <c:pt idx="50">
                  <c:v>9.1163115612993284E-2</c:v>
                </c:pt>
                <c:pt idx="51">
                  <c:v>9.6350832266325348E-2</c:v>
                </c:pt>
                <c:pt idx="52">
                  <c:v>0</c:v>
                </c:pt>
                <c:pt idx="53">
                  <c:v>0</c:v>
                </c:pt>
                <c:pt idx="54">
                  <c:v>4.0000000000000036E-2</c:v>
                </c:pt>
                <c:pt idx="55">
                  <c:v>1.9090398652442442E-2</c:v>
                </c:pt>
                <c:pt idx="56">
                  <c:v>1.9008264462809787E-2</c:v>
                </c:pt>
                <c:pt idx="57">
                  <c:v>6.4882400648824001E-2</c:v>
                </c:pt>
                <c:pt idx="58">
                  <c:v>1.7263264788017318E-2</c:v>
                </c:pt>
                <c:pt idx="59">
                  <c:v>8.4851509857750695E-3</c:v>
                </c:pt>
                <c:pt idx="60">
                  <c:v>2.5488740410789301E-2</c:v>
                </c:pt>
                <c:pt idx="61">
                  <c:v>1.6650579150579325E-2</c:v>
                </c:pt>
                <c:pt idx="62">
                  <c:v>1.9226204604794628E-2</c:v>
                </c:pt>
                <c:pt idx="63">
                  <c:v>3.8192827200745239E-2</c:v>
                </c:pt>
                <c:pt idx="64">
                  <c:v>5.4957379991027455E-2</c:v>
                </c:pt>
                <c:pt idx="65">
                  <c:v>5.2307038060812161E-2</c:v>
                </c:pt>
                <c:pt idx="66">
                  <c:v>5.7789452414629183E-2</c:v>
                </c:pt>
                <c:pt idx="67">
                  <c:v>3.1327602674307453E-2</c:v>
                </c:pt>
                <c:pt idx="68">
                  <c:v>3.6858677532876527E-2</c:v>
                </c:pt>
                <c:pt idx="69">
                  <c:v>7.4490889603429977E-2</c:v>
                </c:pt>
                <c:pt idx="70">
                  <c:v>4.4222776392352392E-2</c:v>
                </c:pt>
                <c:pt idx="71">
                  <c:v>7.5465690176723443E-2</c:v>
                </c:pt>
                <c:pt idx="72">
                  <c:v>7.8164322723908164E-2</c:v>
                </c:pt>
                <c:pt idx="73">
                  <c:v>7.9912124124673856E-2</c:v>
                </c:pt>
                <c:pt idx="74">
                  <c:v>9.6376350921805409E-2</c:v>
                </c:pt>
                <c:pt idx="75">
                  <c:v>0.10193668096950037</c:v>
                </c:pt>
                <c:pt idx="76">
                  <c:v>8.8086718585560941E-2</c:v>
                </c:pt>
                <c:pt idx="77">
                  <c:v>6.6931037817970607E-2</c:v>
                </c:pt>
                <c:pt idx="78">
                  <c:v>4.0522164808267647E-2</c:v>
                </c:pt>
                <c:pt idx="79">
                  <c:v>4.2341871406168519E-2</c:v>
                </c:pt>
                <c:pt idx="80">
                  <c:v>6.5279170845870871E-2</c:v>
                </c:pt>
                <c:pt idx="81">
                  <c:v>6.7242055708120807E-2</c:v>
                </c:pt>
                <c:pt idx="82">
                  <c:v>5.9550066166740079E-2</c:v>
                </c:pt>
                <c:pt idx="83">
                  <c:v>2.8309741881765271E-2</c:v>
                </c:pt>
                <c:pt idx="84">
                  <c:v>3.272604588394068E-2</c:v>
                </c:pt>
                <c:pt idx="85">
                  <c:v>2.2476314929761543E-2</c:v>
                </c:pt>
                <c:pt idx="86">
                  <c:v>1.6614480158476663E-3</c:v>
                </c:pt>
                <c:pt idx="87">
                  <c:v>-4.9122807017544234E-3</c:v>
                </c:pt>
                <c:pt idx="88">
                  <c:v>7.0521861777150807E-3</c:v>
                </c:pt>
                <c:pt idx="89">
                  <c:v>1.1013496307613835E-2</c:v>
                </c:pt>
                <c:pt idx="90">
                  <c:v>2.468358415716887E-2</c:v>
                </c:pt>
                <c:pt idx="91">
                  <c:v>3.8591531985497474E-2</c:v>
                </c:pt>
                <c:pt idx="92">
                  <c:v>3.7098396544583245E-2</c:v>
                </c:pt>
                <c:pt idx="93">
                  <c:v>2.0595618439068986E-2</c:v>
                </c:pt>
                <c:pt idx="94">
                  <c:v>2.7558835038291596E-2</c:v>
                </c:pt>
                <c:pt idx="95">
                  <c:v>1.7843542596017725E-2</c:v>
                </c:pt>
                <c:pt idx="96">
                  <c:v>2.1058257616248133E-2</c:v>
                </c:pt>
                <c:pt idx="97">
                  <c:v>2.156616415410384E-2</c:v>
                </c:pt>
                <c:pt idx="98">
                  <c:v>1.9215003074400494E-2</c:v>
                </c:pt>
                <c:pt idx="99">
                  <c:v>2.1668091096475939E-2</c:v>
                </c:pt>
                <c:pt idx="100">
                  <c:v>2.4948331857100658E-2</c:v>
                </c:pt>
                <c:pt idx="101">
                  <c:v>4.5897546689711355E-2</c:v>
                </c:pt>
                <c:pt idx="102">
                  <c:v>3.3555198531099339E-2</c:v>
                </c:pt>
                <c:pt idx="103">
                  <c:v>2.1362586605080836E-2</c:v>
                </c:pt>
                <c:pt idx="104">
                  <c:v>1.1827629690829289E-2</c:v>
                </c:pt>
                <c:pt idx="105">
                  <c:v>1.7104301860844773E-2</c:v>
                </c:pt>
                <c:pt idx="106">
                  <c:v>1.1492795876114625E-2</c:v>
                </c:pt>
                <c:pt idx="107">
                  <c:v>1.6082543130456539E-2</c:v>
                </c:pt>
                <c:pt idx="108">
                  <c:v>2.4913665515540195E-2</c:v>
                </c:pt>
                <c:pt idx="109">
                  <c:v>1.1913357400721969E-2</c:v>
                </c:pt>
                <c:pt idx="110">
                  <c:v>1.2724461886074678E-2</c:v>
                </c:pt>
                <c:pt idx="111">
                  <c:v>2.3406920306873191E-2</c:v>
                </c:pt>
                <c:pt idx="112">
                  <c:v>2.4554425151074755E-2</c:v>
                </c:pt>
                <c:pt idx="113">
                  <c:v>2.5085859340002958E-2</c:v>
                </c:pt>
                <c:pt idx="114">
                  <c:v>9.7596504005827978E-3</c:v>
                </c:pt>
                <c:pt idx="115">
                  <c:v>6.4916330063473637E-3</c:v>
                </c:pt>
                <c:pt idx="116">
                  <c:v>3.1890497348430191E-3</c:v>
                </c:pt>
                <c:pt idx="117">
                  <c:v>1.3751473372147105E-2</c:v>
                </c:pt>
                <c:pt idx="118">
                  <c:v>1.7123528997252002E-2</c:v>
                </c:pt>
                <c:pt idx="119">
                  <c:v>2.6292088125259738E-2</c:v>
                </c:pt>
                <c:pt idx="120">
                  <c:v>1.2724879333041006E-2</c:v>
                </c:pt>
                <c:pt idx="121">
                  <c:v>2.6796427143047641E-2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6-4EF2-92E4-A82C7164D790}"/>
            </c:ext>
          </c:extLst>
        </c:ser>
        <c:ser>
          <c:idx val="4"/>
          <c:order val="1"/>
          <c:tx>
            <c:strRef>
              <c:f>'cpi-analyze'!$E$5</c:f>
              <c:strCache>
                <c:ptCount val="1"/>
                <c:pt idx="0">
                  <c:v>CPI backward Cum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'cpi-analyze'!$A$6:$A$127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cat>
          <c:val>
            <c:numRef>
              <c:f>'cpi-analyze'!$E$6:$E$127</c:f>
              <c:numCache>
                <c:formatCode>0.00%</c:formatCode>
                <c:ptCount val="122"/>
                <c:pt idx="1">
                  <c:v>2.8733788068449062E-2</c:v>
                </c:pt>
                <c:pt idx="2">
                  <c:v>2.8469067672637793E-2</c:v>
                </c:pt>
                <c:pt idx="3">
                  <c:v>2.8968077533251257E-2</c:v>
                </c:pt>
                <c:pt idx="4">
                  <c:v>2.9217121722322492E-2</c:v>
                </c:pt>
                <c:pt idx="5">
                  <c:v>2.9209603889166491E-2</c:v>
                </c:pt>
                <c:pt idx="6">
                  <c:v>2.9465084820363474E-2</c:v>
                </c:pt>
                <c:pt idx="7">
                  <c:v>2.9725073980348293E-2</c:v>
                </c:pt>
                <c:pt idx="8">
                  <c:v>2.9862860828864912E-2</c:v>
                </c:pt>
                <c:pt idx="9">
                  <c:v>2.9880416104571594E-2</c:v>
                </c:pt>
                <c:pt idx="10">
                  <c:v>3.0276793021988491E-2</c:v>
                </c:pt>
                <c:pt idx="11">
                  <c:v>3.03018639524677E-2</c:v>
                </c:pt>
                <c:pt idx="12">
                  <c:v>3.0456979657947025E-2</c:v>
                </c:pt>
                <c:pt idx="13">
                  <c:v>3.0608403025044195E-2</c:v>
                </c:pt>
                <c:pt idx="14">
                  <c:v>3.0772669513819739E-2</c:v>
                </c:pt>
                <c:pt idx="15">
                  <c:v>3.1064686241510042E-2</c:v>
                </c:pt>
                <c:pt idx="16">
                  <c:v>3.0069083422725962E-2</c:v>
                </c:pt>
                <c:pt idx="17">
                  <c:v>2.9300675137387211E-2</c:v>
                </c:pt>
                <c:pt idx="18">
                  <c:v>2.8997911255580266E-2</c:v>
                </c:pt>
                <c:pt idx="19">
                  <c:v>2.7527752202995304E-2</c:v>
                </c:pt>
                <c:pt idx="20">
                  <c:v>2.6948647764746925E-2</c:v>
                </c:pt>
                <c:pt idx="21">
                  <c:v>2.6211850328186959E-2</c:v>
                </c:pt>
                <c:pt idx="22">
                  <c:v>2.7957518775491685E-2</c:v>
                </c:pt>
                <c:pt idx="23">
                  <c:v>2.9442692938477899E-2</c:v>
                </c:pt>
                <c:pt idx="24">
                  <c:v>3.0210080179008392E-2</c:v>
                </c:pt>
                <c:pt idx="25">
                  <c:v>3.0431065724577433E-2</c:v>
                </c:pt>
                <c:pt idx="26">
                  <c:v>3.0849067380093631E-2</c:v>
                </c:pt>
                <c:pt idx="27">
                  <c:v>3.158352986223778E-2</c:v>
                </c:pt>
                <c:pt idx="28">
                  <c:v>3.1924832268309888E-2</c:v>
                </c:pt>
                <c:pt idx="29">
                  <c:v>3.2170406336105462E-2</c:v>
                </c:pt>
                <c:pt idx="30">
                  <c:v>3.2630053388847058E-2</c:v>
                </c:pt>
                <c:pt idx="31">
                  <c:v>3.3434134911654922E-2</c:v>
                </c:pt>
                <c:pt idx="32">
                  <c:v>3.4501481147328317E-2</c:v>
                </c:pt>
                <c:pt idx="33">
                  <c:v>3.5784401532058085E-2</c:v>
                </c:pt>
                <c:pt idx="34">
                  <c:v>3.6330085650730037E-2</c:v>
                </c:pt>
                <c:pt idx="35">
                  <c:v>3.6755255296176959E-2</c:v>
                </c:pt>
                <c:pt idx="36">
                  <c:v>3.7604745499813852E-2</c:v>
                </c:pt>
                <c:pt idx="37">
                  <c:v>3.83433237931885E-2</c:v>
                </c:pt>
                <c:pt idx="38">
                  <c:v>3.8517125065192115E-2</c:v>
                </c:pt>
                <c:pt idx="39">
                  <c:v>3.8701935569785295E-2</c:v>
                </c:pt>
                <c:pt idx="40">
                  <c:v>3.903963431961488E-2</c:v>
                </c:pt>
                <c:pt idx="41">
                  <c:v>3.7771945768745097E-2</c:v>
                </c:pt>
                <c:pt idx="42">
                  <c:v>3.648761613396756E-2</c:v>
                </c:pt>
                <c:pt idx="43">
                  <c:v>3.6018818549682585E-2</c:v>
                </c:pt>
                <c:pt idx="44">
                  <c:v>3.6031000399382007E-2</c:v>
                </c:pt>
                <c:pt idx="45">
                  <c:v>3.6152816432416524E-2</c:v>
                </c:pt>
                <c:pt idx="46">
                  <c:v>3.4726607566465839E-2</c:v>
                </c:pt>
                <c:pt idx="47">
                  <c:v>3.3998392984658787E-2</c:v>
                </c:pt>
                <c:pt idx="48">
                  <c:v>3.3967932240154042E-2</c:v>
                </c:pt>
                <c:pt idx="49">
                  <c:v>3.3948725188534423E-2</c:v>
                </c:pt>
                <c:pt idx="50">
                  <c:v>3.3549166491826377E-2</c:v>
                </c:pt>
                <c:pt idx="51">
                  <c:v>3.2759814176917423E-2</c:v>
                </c:pt>
                <c:pt idx="52">
                  <c:v>3.1878617853558611E-2</c:v>
                </c:pt>
                <c:pt idx="53">
                  <c:v>3.2348020616417505E-2</c:v>
                </c:pt>
                <c:pt idx="54">
                  <c:v>3.2831452388618843E-2</c:v>
                </c:pt>
                <c:pt idx="55">
                  <c:v>3.2724834237631173E-2</c:v>
                </c:pt>
                <c:pt idx="56">
                  <c:v>3.2932813347637424E-2</c:v>
                </c:pt>
                <c:pt idx="57">
                  <c:v>3.314851673743302E-2</c:v>
                </c:pt>
                <c:pt idx="58">
                  <c:v>3.2660252852385163E-2</c:v>
                </c:pt>
                <c:pt idx="59">
                  <c:v>3.2906519143349522E-2</c:v>
                </c:pt>
                <c:pt idx="60">
                  <c:v>3.3305220305611227E-2</c:v>
                </c:pt>
                <c:pt idx="61">
                  <c:v>3.3433854440834798E-2</c:v>
                </c:pt>
                <c:pt idx="62">
                  <c:v>3.3715910453434583E-2</c:v>
                </c:pt>
                <c:pt idx="63">
                  <c:v>3.3963265751497218E-2</c:v>
                </c:pt>
                <c:pt idx="64">
                  <c:v>3.3890493585250425E-2</c:v>
                </c:pt>
                <c:pt idx="65">
                  <c:v>3.352467892543487E-2</c:v>
                </c:pt>
                <c:pt idx="66">
                  <c:v>3.3192344295477794E-2</c:v>
                </c:pt>
                <c:pt idx="67">
                  <c:v>3.2750459122814046E-2</c:v>
                </c:pt>
                <c:pt idx="68">
                  <c:v>3.2776826820694938E-2</c:v>
                </c:pt>
                <c:pt idx="69">
                  <c:v>3.2699965425450506E-2</c:v>
                </c:pt>
                <c:pt idx="70">
                  <c:v>3.1912429783255591E-2</c:v>
                </c:pt>
                <c:pt idx="71">
                  <c:v>3.1672506769160558E-2</c:v>
                </c:pt>
                <c:pt idx="72">
                  <c:v>3.0815079380374533E-2</c:v>
                </c:pt>
                <c:pt idx="73">
                  <c:v>2.9870737256353586E-2</c:v>
                </c:pt>
                <c:pt idx="74">
                  <c:v>2.8853247863798615E-2</c:v>
                </c:pt>
                <c:pt idx="75">
                  <c:v>2.7462704116684167E-2</c:v>
                </c:pt>
                <c:pt idx="76">
                  <c:v>2.5900878541382566E-2</c:v>
                </c:pt>
                <c:pt idx="77">
                  <c:v>2.4560111513173055E-2</c:v>
                </c:pt>
                <c:pt idx="78">
                  <c:v>2.3616949843670465E-2</c:v>
                </c:pt>
                <c:pt idx="79">
                  <c:v>2.3227090689371899E-2</c:v>
                </c:pt>
                <c:pt idx="80">
                  <c:v>2.2776274955347064E-2</c:v>
                </c:pt>
                <c:pt idx="81">
                  <c:v>2.1761084221737059E-2</c:v>
                </c:pt>
                <c:pt idx="82">
                  <c:v>2.0649244368709851E-2</c:v>
                </c:pt>
                <c:pt idx="83">
                  <c:v>1.9670795543311748E-2</c:v>
                </c:pt>
                <c:pt idx="84">
                  <c:v>1.9444437621595645E-2</c:v>
                </c:pt>
                <c:pt idx="85">
                  <c:v>1.9087855831484868E-2</c:v>
                </c:pt>
                <c:pt idx="86">
                  <c:v>1.8993892434335358E-2</c:v>
                </c:pt>
                <c:pt idx="87">
                  <c:v>1.9493487567253442E-2</c:v>
                </c:pt>
                <c:pt idx="88">
                  <c:v>2.0220294811720718E-2</c:v>
                </c:pt>
                <c:pt idx="89">
                  <c:v>2.062200503573286E-2</c:v>
                </c:pt>
                <c:pt idx="90">
                  <c:v>2.0923737866743286E-2</c:v>
                </c:pt>
                <c:pt idx="91">
                  <c:v>2.0802682467497169E-2</c:v>
                </c:pt>
                <c:pt idx="92">
                  <c:v>2.0214997374515153E-2</c:v>
                </c:pt>
                <c:pt idx="93">
                  <c:v>1.9637739334097848E-2</c:v>
                </c:pt>
                <c:pt idx="94">
                  <c:v>1.9603545998301497E-2</c:v>
                </c:pt>
                <c:pt idx="95">
                  <c:v>1.9310091398806906E-2</c:v>
                </c:pt>
                <c:pt idx="96">
                  <c:v>1.9366539301218566E-2</c:v>
                </c:pt>
                <c:pt idx="97">
                  <c:v>1.9298928899600831E-2</c:v>
                </c:pt>
                <c:pt idx="98">
                  <c:v>1.9204570039377034E-2</c:v>
                </c:pt>
                <c:pt idx="99">
                  <c:v>1.9204116431581264E-2</c:v>
                </c:pt>
                <c:pt idx="100">
                  <c:v>1.9092258885288649E-2</c:v>
                </c:pt>
                <c:pt idx="101">
                  <c:v>1.8814234360031046E-2</c:v>
                </c:pt>
                <c:pt idx="102">
                  <c:v>1.7478631210905649E-2</c:v>
                </c:pt>
                <c:pt idx="103">
                  <c:v>1.6639457383503142E-2</c:v>
                </c:pt>
                <c:pt idx="104">
                  <c:v>1.6377702660351323E-2</c:v>
                </c:pt>
                <c:pt idx="105">
                  <c:v>1.6645990313166603E-2</c:v>
                </c:pt>
                <c:pt idx="106">
                  <c:v>1.6617352699416887E-2</c:v>
                </c:pt>
                <c:pt idx="107">
                  <c:v>1.6959911487685497E-2</c:v>
                </c:pt>
                <c:pt idx="108">
                  <c:v>1.7022609637774799E-2</c:v>
                </c:pt>
                <c:pt idx="109">
                  <c:v>1.641812780786589E-2</c:v>
                </c:pt>
                <c:pt idx="110">
                  <c:v>1.6794429330417859E-2</c:v>
                </c:pt>
                <c:pt idx="111">
                  <c:v>1.7165236451438748E-2</c:v>
                </c:pt>
                <c:pt idx="112">
                  <c:v>1.6543165624358869E-2</c:v>
                </c:pt>
                <c:pt idx="113">
                  <c:v>1.5656901467458351E-2</c:v>
                </c:pt>
                <c:pt idx="114">
                  <c:v>1.4484396336812866E-2</c:v>
                </c:pt>
                <c:pt idx="115">
                  <c:v>1.5161162325422417E-2</c:v>
                </c:pt>
                <c:pt idx="116">
                  <c:v>1.6613326739384204E-2</c:v>
                </c:pt>
                <c:pt idx="117">
                  <c:v>1.9319662277398564E-2</c:v>
                </c:pt>
                <c:pt idx="118">
                  <c:v>2.0716481730916003E-2</c:v>
                </c:pt>
                <c:pt idx="119">
                  <c:v>2.1916950870899399E-2</c:v>
                </c:pt>
                <c:pt idx="120">
                  <c:v>1.9736381511437751E-2</c:v>
                </c:pt>
                <c:pt idx="121">
                  <c:v>2.6796427143047641E-2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56-4EF2-92E4-A82C7164D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760992"/>
        <c:axId val="734758496"/>
      </c:lineChart>
      <c:catAx>
        <c:axId val="73476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34758496"/>
        <c:crosses val="autoZero"/>
        <c:auto val="1"/>
        <c:lblAlgn val="ctr"/>
        <c:lblOffset val="100"/>
        <c:noMultiLvlLbl val="0"/>
      </c:catAx>
      <c:valAx>
        <c:axId val="73475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3476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 1900-2021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'cpi-analyze'!$D$5</c:f>
              <c:strCache>
                <c:ptCount val="1"/>
                <c:pt idx="0">
                  <c:v>CPI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'cpi-analyze'!$A$6:$A$127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cat>
          <c:val>
            <c:numRef>
              <c:f>'cpi-analyze'!$D$6:$D$127</c:f>
              <c:numCache>
                <c:formatCode>0.00%</c:formatCode>
                <c:ptCount val="122"/>
                <c:pt idx="1">
                  <c:v>6.0999999999999943E-2</c:v>
                </c:pt>
                <c:pt idx="2">
                  <c:v>-2.9217719132893394E-2</c:v>
                </c:pt>
                <c:pt idx="3">
                  <c:v>0</c:v>
                </c:pt>
                <c:pt idx="4">
                  <c:v>3.0097087378640808E-2</c:v>
                </c:pt>
                <c:pt idx="5">
                  <c:v>0</c:v>
                </c:pt>
                <c:pt idx="6">
                  <c:v>0</c:v>
                </c:pt>
                <c:pt idx="7">
                  <c:v>1.413760603204528E-2</c:v>
                </c:pt>
                <c:pt idx="8">
                  <c:v>2.7881040892193232E-2</c:v>
                </c:pt>
                <c:pt idx="9">
                  <c:v>-1.3562386980108476E-2</c:v>
                </c:pt>
                <c:pt idx="10">
                  <c:v>2.7497708524289566E-2</c:v>
                </c:pt>
                <c:pt idx="11">
                  <c:v>1.338090990187335E-2</c:v>
                </c:pt>
                <c:pt idx="12">
                  <c:v>1.4084507042253502E-2</c:v>
                </c:pt>
                <c:pt idx="13">
                  <c:v>1.3020833333333259E-2</c:v>
                </c:pt>
                <c:pt idx="14">
                  <c:v>0</c:v>
                </c:pt>
                <c:pt idx="15">
                  <c:v>0.14224507283633248</c:v>
                </c:pt>
                <c:pt idx="16">
                  <c:v>0.1140285071267817</c:v>
                </c:pt>
                <c:pt idx="17">
                  <c:v>6.1279461279461156E-2</c:v>
                </c:pt>
                <c:pt idx="18">
                  <c:v>0.19225888324873108</c:v>
                </c:pt>
                <c:pt idx="19">
                  <c:v>8.8344864289515712E-2</c:v>
                </c:pt>
                <c:pt idx="20">
                  <c:v>0.10415647921760396</c:v>
                </c:pt>
                <c:pt idx="21">
                  <c:v>-0.13418954827280782</c:v>
                </c:pt>
                <c:pt idx="22">
                  <c:v>-0.10895140664961644</c:v>
                </c:pt>
                <c:pt idx="23">
                  <c:v>-4.3053960964408722E-2</c:v>
                </c:pt>
                <c:pt idx="24">
                  <c:v>8.9982003599280436E-3</c:v>
                </c:pt>
                <c:pt idx="25">
                  <c:v>-8.9179548156955724E-3</c:v>
                </c:pt>
                <c:pt idx="26">
                  <c:v>-3.65926814637072E-2</c:v>
                </c:pt>
                <c:pt idx="27">
                  <c:v>0</c:v>
                </c:pt>
                <c:pt idx="28">
                  <c:v>9.3399750933997883E-3</c:v>
                </c:pt>
                <c:pt idx="29">
                  <c:v>-9.2535471930906832E-3</c:v>
                </c:pt>
                <c:pt idx="30">
                  <c:v>-3.7982565379825584E-2</c:v>
                </c:pt>
                <c:pt idx="31">
                  <c:v>-5.8252427184465994E-2</c:v>
                </c:pt>
                <c:pt idx="32">
                  <c:v>-7.3539518900343603E-2</c:v>
                </c:pt>
                <c:pt idx="33">
                  <c:v>-1.1127596439169163E-2</c:v>
                </c:pt>
                <c:pt idx="34">
                  <c:v>0</c:v>
                </c:pt>
                <c:pt idx="35">
                  <c:v>-3.3758439609902435E-2</c:v>
                </c:pt>
                <c:pt idx="36">
                  <c:v>-2.3291925465838581E-2</c:v>
                </c:pt>
                <c:pt idx="37">
                  <c:v>2.384737678855342E-2</c:v>
                </c:pt>
                <c:pt idx="38">
                  <c:v>2.3291925465838581E-2</c:v>
                </c:pt>
                <c:pt idx="39">
                  <c:v>1.1380880121396153E-2</c:v>
                </c:pt>
                <c:pt idx="40">
                  <c:v>0.14703675918979742</c:v>
                </c:pt>
                <c:pt idx="41">
                  <c:v>0.14584695879659892</c:v>
                </c:pt>
                <c:pt idx="42">
                  <c:v>7.420091324200917E-2</c:v>
                </c:pt>
                <c:pt idx="43">
                  <c:v>3.5069075451647391E-2</c:v>
                </c:pt>
                <c:pt idx="44">
                  <c:v>2.6694045174537884E-2</c:v>
                </c:pt>
                <c:pt idx="45">
                  <c:v>0.15050000000000008</c:v>
                </c:pt>
                <c:pt idx="46">
                  <c:v>9.0830073880921347E-2</c:v>
                </c:pt>
                <c:pt idx="47">
                  <c:v>3.625498007968142E-2</c:v>
                </c:pt>
                <c:pt idx="48">
                  <c:v>3.5371011149557763E-2</c:v>
                </c:pt>
                <c:pt idx="49">
                  <c:v>6.3126624582250379E-2</c:v>
                </c:pt>
                <c:pt idx="50">
                  <c:v>9.1163115612993284E-2</c:v>
                </c:pt>
                <c:pt idx="51">
                  <c:v>9.6350832266325348E-2</c:v>
                </c:pt>
                <c:pt idx="52">
                  <c:v>0</c:v>
                </c:pt>
                <c:pt idx="53">
                  <c:v>0</c:v>
                </c:pt>
                <c:pt idx="54">
                  <c:v>4.0000000000000036E-2</c:v>
                </c:pt>
                <c:pt idx="55">
                  <c:v>1.9090398652442442E-2</c:v>
                </c:pt>
                <c:pt idx="56">
                  <c:v>1.9008264462809787E-2</c:v>
                </c:pt>
                <c:pt idx="57">
                  <c:v>6.4882400648824001E-2</c:v>
                </c:pt>
                <c:pt idx="58">
                  <c:v>1.7263264788017318E-2</c:v>
                </c:pt>
                <c:pt idx="59">
                  <c:v>8.4851509857750695E-3</c:v>
                </c:pt>
                <c:pt idx="60">
                  <c:v>2.5488740410789301E-2</c:v>
                </c:pt>
                <c:pt idx="61">
                  <c:v>1.6650579150579325E-2</c:v>
                </c:pt>
                <c:pt idx="62">
                  <c:v>1.9226204604794628E-2</c:v>
                </c:pt>
                <c:pt idx="63">
                  <c:v>3.8192827200745239E-2</c:v>
                </c:pt>
                <c:pt idx="64">
                  <c:v>5.4957379991027455E-2</c:v>
                </c:pt>
                <c:pt idx="65">
                  <c:v>5.2307038060812161E-2</c:v>
                </c:pt>
                <c:pt idx="66">
                  <c:v>5.7789452414629183E-2</c:v>
                </c:pt>
                <c:pt idx="67">
                  <c:v>3.1327602674307453E-2</c:v>
                </c:pt>
                <c:pt idx="68">
                  <c:v>3.6858677532876527E-2</c:v>
                </c:pt>
                <c:pt idx="69">
                  <c:v>7.4490889603429977E-2</c:v>
                </c:pt>
                <c:pt idx="70">
                  <c:v>4.4222776392352392E-2</c:v>
                </c:pt>
                <c:pt idx="71">
                  <c:v>7.5465690176723443E-2</c:v>
                </c:pt>
                <c:pt idx="72">
                  <c:v>7.8164322723908164E-2</c:v>
                </c:pt>
                <c:pt idx="73">
                  <c:v>7.9912124124673856E-2</c:v>
                </c:pt>
                <c:pt idx="74">
                  <c:v>9.6376350921805409E-2</c:v>
                </c:pt>
                <c:pt idx="75">
                  <c:v>0.10193668096950037</c:v>
                </c:pt>
                <c:pt idx="76">
                  <c:v>8.8086718585560941E-2</c:v>
                </c:pt>
                <c:pt idx="77">
                  <c:v>6.6931037817970607E-2</c:v>
                </c:pt>
                <c:pt idx="78">
                  <c:v>4.0522164808267647E-2</c:v>
                </c:pt>
                <c:pt idx="79">
                  <c:v>4.2341871406168519E-2</c:v>
                </c:pt>
                <c:pt idx="80">
                  <c:v>6.5279170845870871E-2</c:v>
                </c:pt>
                <c:pt idx="81">
                  <c:v>6.7242055708120807E-2</c:v>
                </c:pt>
                <c:pt idx="82">
                  <c:v>5.9550066166740079E-2</c:v>
                </c:pt>
                <c:pt idx="83">
                  <c:v>2.8309741881765271E-2</c:v>
                </c:pt>
                <c:pt idx="84">
                  <c:v>3.272604588394068E-2</c:v>
                </c:pt>
                <c:pt idx="85">
                  <c:v>2.2476314929761543E-2</c:v>
                </c:pt>
                <c:pt idx="86">
                  <c:v>1.6614480158476663E-3</c:v>
                </c:pt>
                <c:pt idx="87">
                  <c:v>-4.9122807017544234E-3</c:v>
                </c:pt>
                <c:pt idx="88">
                  <c:v>7.0521861777150807E-3</c:v>
                </c:pt>
                <c:pt idx="89">
                  <c:v>1.1013496307613835E-2</c:v>
                </c:pt>
                <c:pt idx="90">
                  <c:v>2.468358415716887E-2</c:v>
                </c:pt>
                <c:pt idx="91">
                  <c:v>3.8591531985497474E-2</c:v>
                </c:pt>
                <c:pt idx="92">
                  <c:v>3.7098396544583245E-2</c:v>
                </c:pt>
                <c:pt idx="93">
                  <c:v>2.0595618439068986E-2</c:v>
                </c:pt>
                <c:pt idx="94">
                  <c:v>2.7558835038291596E-2</c:v>
                </c:pt>
                <c:pt idx="95">
                  <c:v>1.7843542596017725E-2</c:v>
                </c:pt>
                <c:pt idx="96">
                  <c:v>2.1058257616248133E-2</c:v>
                </c:pt>
                <c:pt idx="97">
                  <c:v>2.156616415410384E-2</c:v>
                </c:pt>
                <c:pt idx="98">
                  <c:v>1.9215003074400494E-2</c:v>
                </c:pt>
                <c:pt idx="99">
                  <c:v>2.1668091096475939E-2</c:v>
                </c:pt>
                <c:pt idx="100">
                  <c:v>2.4948331857100658E-2</c:v>
                </c:pt>
                <c:pt idx="101">
                  <c:v>4.5897546689711355E-2</c:v>
                </c:pt>
                <c:pt idx="102">
                  <c:v>3.3555198531099339E-2</c:v>
                </c:pt>
                <c:pt idx="103">
                  <c:v>2.1362586605080836E-2</c:v>
                </c:pt>
                <c:pt idx="104">
                  <c:v>1.1827629690829289E-2</c:v>
                </c:pt>
                <c:pt idx="105">
                  <c:v>1.7104301860844773E-2</c:v>
                </c:pt>
                <c:pt idx="106">
                  <c:v>1.1492795876114625E-2</c:v>
                </c:pt>
                <c:pt idx="107">
                  <c:v>1.6082543130456539E-2</c:v>
                </c:pt>
                <c:pt idx="108">
                  <c:v>2.4913665515540195E-2</c:v>
                </c:pt>
                <c:pt idx="109">
                  <c:v>1.1913357400721969E-2</c:v>
                </c:pt>
                <c:pt idx="110">
                  <c:v>1.2724461886074678E-2</c:v>
                </c:pt>
                <c:pt idx="111">
                  <c:v>2.3406920306873191E-2</c:v>
                </c:pt>
                <c:pt idx="112">
                  <c:v>2.4554425151074755E-2</c:v>
                </c:pt>
                <c:pt idx="113">
                  <c:v>2.5085859340002958E-2</c:v>
                </c:pt>
                <c:pt idx="114">
                  <c:v>9.7596504005827978E-3</c:v>
                </c:pt>
                <c:pt idx="115">
                  <c:v>6.4916330063473637E-3</c:v>
                </c:pt>
                <c:pt idx="116">
                  <c:v>3.1890497348430191E-3</c:v>
                </c:pt>
                <c:pt idx="117">
                  <c:v>1.3751473372147105E-2</c:v>
                </c:pt>
                <c:pt idx="118">
                  <c:v>1.7123528997252002E-2</c:v>
                </c:pt>
                <c:pt idx="119">
                  <c:v>2.6292088125259738E-2</c:v>
                </c:pt>
                <c:pt idx="120">
                  <c:v>1.2724879333041006E-2</c:v>
                </c:pt>
                <c:pt idx="121">
                  <c:v>2.6796427143047641E-2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8-4D64-B7CD-D10431D886CA}"/>
            </c:ext>
          </c:extLst>
        </c:ser>
        <c:ser>
          <c:idx val="4"/>
          <c:order val="1"/>
          <c:tx>
            <c:strRef>
              <c:f>'cpi-analyze'!$E$5</c:f>
              <c:strCache>
                <c:ptCount val="1"/>
                <c:pt idx="0">
                  <c:v>CPI backward Cum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'cpi-analyze'!$A$6:$A$127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cat>
          <c:val>
            <c:numRef>
              <c:f>'cpi-analyze'!$E$6:$E$127</c:f>
              <c:numCache>
                <c:formatCode>0.00%</c:formatCode>
                <c:ptCount val="122"/>
                <c:pt idx="1">
                  <c:v>2.8733788068449062E-2</c:v>
                </c:pt>
                <c:pt idx="2">
                  <c:v>2.8469067672637793E-2</c:v>
                </c:pt>
                <c:pt idx="3">
                  <c:v>2.8968077533251257E-2</c:v>
                </c:pt>
                <c:pt idx="4">
                  <c:v>2.9217121722322492E-2</c:v>
                </c:pt>
                <c:pt idx="5">
                  <c:v>2.9209603889166491E-2</c:v>
                </c:pt>
                <c:pt idx="6">
                  <c:v>2.9465084820363474E-2</c:v>
                </c:pt>
                <c:pt idx="7">
                  <c:v>2.9725073980348293E-2</c:v>
                </c:pt>
                <c:pt idx="8">
                  <c:v>2.9862860828864912E-2</c:v>
                </c:pt>
                <c:pt idx="9">
                  <c:v>2.9880416104571594E-2</c:v>
                </c:pt>
                <c:pt idx="10">
                  <c:v>3.0276793021988491E-2</c:v>
                </c:pt>
                <c:pt idx="11">
                  <c:v>3.03018639524677E-2</c:v>
                </c:pt>
                <c:pt idx="12">
                  <c:v>3.0456979657947025E-2</c:v>
                </c:pt>
                <c:pt idx="13">
                  <c:v>3.0608403025044195E-2</c:v>
                </c:pt>
                <c:pt idx="14">
                  <c:v>3.0772669513819739E-2</c:v>
                </c:pt>
                <c:pt idx="15">
                  <c:v>3.1064686241510042E-2</c:v>
                </c:pt>
                <c:pt idx="16">
                  <c:v>3.0069083422725962E-2</c:v>
                </c:pt>
                <c:pt idx="17">
                  <c:v>2.9300675137387211E-2</c:v>
                </c:pt>
                <c:pt idx="18">
                  <c:v>2.8997911255580266E-2</c:v>
                </c:pt>
                <c:pt idx="19">
                  <c:v>2.7527752202995304E-2</c:v>
                </c:pt>
                <c:pt idx="20">
                  <c:v>2.6948647764746925E-2</c:v>
                </c:pt>
                <c:pt idx="21">
                  <c:v>2.6211850328186959E-2</c:v>
                </c:pt>
                <c:pt idx="22">
                  <c:v>2.7957518775491685E-2</c:v>
                </c:pt>
                <c:pt idx="23">
                  <c:v>2.9442692938477899E-2</c:v>
                </c:pt>
                <c:pt idx="24">
                  <c:v>3.0210080179008392E-2</c:v>
                </c:pt>
                <c:pt idx="25">
                  <c:v>3.0431065724577433E-2</c:v>
                </c:pt>
                <c:pt idx="26">
                  <c:v>3.0849067380093631E-2</c:v>
                </c:pt>
                <c:pt idx="27">
                  <c:v>3.158352986223778E-2</c:v>
                </c:pt>
                <c:pt idx="28">
                  <c:v>3.1924832268309888E-2</c:v>
                </c:pt>
                <c:pt idx="29">
                  <c:v>3.2170406336105462E-2</c:v>
                </c:pt>
                <c:pt idx="30">
                  <c:v>3.2630053388847058E-2</c:v>
                </c:pt>
                <c:pt idx="31">
                  <c:v>3.3434134911654922E-2</c:v>
                </c:pt>
                <c:pt idx="32">
                  <c:v>3.4501481147328317E-2</c:v>
                </c:pt>
                <c:pt idx="33">
                  <c:v>3.5784401532058085E-2</c:v>
                </c:pt>
                <c:pt idx="34">
                  <c:v>3.6330085650730037E-2</c:v>
                </c:pt>
                <c:pt idx="35">
                  <c:v>3.6755255296176959E-2</c:v>
                </c:pt>
                <c:pt idx="36">
                  <c:v>3.7604745499813852E-2</c:v>
                </c:pt>
                <c:pt idx="37">
                  <c:v>3.83433237931885E-2</c:v>
                </c:pt>
                <c:pt idx="38">
                  <c:v>3.8517125065192115E-2</c:v>
                </c:pt>
                <c:pt idx="39">
                  <c:v>3.8701935569785295E-2</c:v>
                </c:pt>
                <c:pt idx="40">
                  <c:v>3.903963431961488E-2</c:v>
                </c:pt>
                <c:pt idx="41">
                  <c:v>3.7771945768745097E-2</c:v>
                </c:pt>
                <c:pt idx="42">
                  <c:v>3.648761613396756E-2</c:v>
                </c:pt>
                <c:pt idx="43">
                  <c:v>3.6018818549682585E-2</c:v>
                </c:pt>
                <c:pt idx="44">
                  <c:v>3.6031000399382007E-2</c:v>
                </c:pt>
                <c:pt idx="45">
                  <c:v>3.6152816432416524E-2</c:v>
                </c:pt>
                <c:pt idx="46">
                  <c:v>3.4726607566465839E-2</c:v>
                </c:pt>
                <c:pt idx="47">
                  <c:v>3.3998392984658787E-2</c:v>
                </c:pt>
                <c:pt idx="48">
                  <c:v>3.3967932240154042E-2</c:v>
                </c:pt>
                <c:pt idx="49">
                  <c:v>3.3948725188534423E-2</c:v>
                </c:pt>
                <c:pt idx="50">
                  <c:v>3.3549166491826377E-2</c:v>
                </c:pt>
                <c:pt idx="51">
                  <c:v>3.2759814176917423E-2</c:v>
                </c:pt>
                <c:pt idx="52">
                  <c:v>3.1878617853558611E-2</c:v>
                </c:pt>
                <c:pt idx="53">
                  <c:v>3.2348020616417505E-2</c:v>
                </c:pt>
                <c:pt idx="54">
                  <c:v>3.2831452388618843E-2</c:v>
                </c:pt>
                <c:pt idx="55">
                  <c:v>3.2724834237631173E-2</c:v>
                </c:pt>
                <c:pt idx="56">
                  <c:v>3.2932813347637424E-2</c:v>
                </c:pt>
                <c:pt idx="57">
                  <c:v>3.314851673743302E-2</c:v>
                </c:pt>
                <c:pt idx="58">
                  <c:v>3.2660252852385163E-2</c:v>
                </c:pt>
                <c:pt idx="59">
                  <c:v>3.2906519143349522E-2</c:v>
                </c:pt>
                <c:pt idx="60">
                  <c:v>3.3305220305611227E-2</c:v>
                </c:pt>
                <c:pt idx="61">
                  <c:v>3.3433854440834798E-2</c:v>
                </c:pt>
                <c:pt idx="62">
                  <c:v>3.3715910453434583E-2</c:v>
                </c:pt>
                <c:pt idx="63">
                  <c:v>3.3963265751497218E-2</c:v>
                </c:pt>
                <c:pt idx="64">
                  <c:v>3.3890493585250425E-2</c:v>
                </c:pt>
                <c:pt idx="65">
                  <c:v>3.352467892543487E-2</c:v>
                </c:pt>
                <c:pt idx="66">
                  <c:v>3.3192344295477794E-2</c:v>
                </c:pt>
                <c:pt idx="67">
                  <c:v>3.2750459122814046E-2</c:v>
                </c:pt>
                <c:pt idx="68">
                  <c:v>3.2776826820694938E-2</c:v>
                </c:pt>
                <c:pt idx="69">
                  <c:v>3.2699965425450506E-2</c:v>
                </c:pt>
                <c:pt idx="70">
                  <c:v>3.1912429783255591E-2</c:v>
                </c:pt>
                <c:pt idx="71">
                  <c:v>3.1672506769160558E-2</c:v>
                </c:pt>
                <c:pt idx="72">
                  <c:v>3.0815079380374533E-2</c:v>
                </c:pt>
                <c:pt idx="73">
                  <c:v>2.9870737256353586E-2</c:v>
                </c:pt>
                <c:pt idx="74">
                  <c:v>2.8853247863798615E-2</c:v>
                </c:pt>
                <c:pt idx="75">
                  <c:v>2.7462704116684167E-2</c:v>
                </c:pt>
                <c:pt idx="76">
                  <c:v>2.5900878541382566E-2</c:v>
                </c:pt>
                <c:pt idx="77">
                  <c:v>2.4560111513173055E-2</c:v>
                </c:pt>
                <c:pt idx="78">
                  <c:v>2.3616949843670465E-2</c:v>
                </c:pt>
                <c:pt idx="79">
                  <c:v>2.3227090689371899E-2</c:v>
                </c:pt>
                <c:pt idx="80">
                  <c:v>2.2776274955347064E-2</c:v>
                </c:pt>
                <c:pt idx="81">
                  <c:v>2.1761084221737059E-2</c:v>
                </c:pt>
                <c:pt idx="82">
                  <c:v>2.0649244368709851E-2</c:v>
                </c:pt>
                <c:pt idx="83">
                  <c:v>1.9670795543311748E-2</c:v>
                </c:pt>
                <c:pt idx="84">
                  <c:v>1.9444437621595645E-2</c:v>
                </c:pt>
                <c:pt idx="85">
                  <c:v>1.9087855831484868E-2</c:v>
                </c:pt>
                <c:pt idx="86">
                  <c:v>1.8993892434335358E-2</c:v>
                </c:pt>
                <c:pt idx="87">
                  <c:v>1.9493487567253442E-2</c:v>
                </c:pt>
                <c:pt idx="88">
                  <c:v>2.0220294811720718E-2</c:v>
                </c:pt>
                <c:pt idx="89">
                  <c:v>2.062200503573286E-2</c:v>
                </c:pt>
                <c:pt idx="90">
                  <c:v>2.0923737866743286E-2</c:v>
                </c:pt>
                <c:pt idx="91">
                  <c:v>2.0802682467497169E-2</c:v>
                </c:pt>
                <c:pt idx="92">
                  <c:v>2.0214997374515153E-2</c:v>
                </c:pt>
                <c:pt idx="93">
                  <c:v>1.9637739334097848E-2</c:v>
                </c:pt>
                <c:pt idx="94">
                  <c:v>1.9603545998301497E-2</c:v>
                </c:pt>
                <c:pt idx="95">
                  <c:v>1.9310091398806906E-2</c:v>
                </c:pt>
                <c:pt idx="96">
                  <c:v>1.9366539301218566E-2</c:v>
                </c:pt>
                <c:pt idx="97">
                  <c:v>1.9298928899600831E-2</c:v>
                </c:pt>
                <c:pt idx="98">
                  <c:v>1.9204570039377034E-2</c:v>
                </c:pt>
                <c:pt idx="99">
                  <c:v>1.9204116431581264E-2</c:v>
                </c:pt>
                <c:pt idx="100">
                  <c:v>1.9092258885288649E-2</c:v>
                </c:pt>
                <c:pt idx="101">
                  <c:v>1.8814234360031046E-2</c:v>
                </c:pt>
                <c:pt idx="102">
                  <c:v>1.7478631210905649E-2</c:v>
                </c:pt>
                <c:pt idx="103">
                  <c:v>1.6639457383503142E-2</c:v>
                </c:pt>
                <c:pt idx="104">
                  <c:v>1.6377702660351323E-2</c:v>
                </c:pt>
                <c:pt idx="105">
                  <c:v>1.6645990313166603E-2</c:v>
                </c:pt>
                <c:pt idx="106">
                  <c:v>1.6617352699416887E-2</c:v>
                </c:pt>
                <c:pt idx="107">
                  <c:v>1.6959911487685497E-2</c:v>
                </c:pt>
                <c:pt idx="108">
                  <c:v>1.7022609637774799E-2</c:v>
                </c:pt>
                <c:pt idx="109">
                  <c:v>1.641812780786589E-2</c:v>
                </c:pt>
                <c:pt idx="110">
                  <c:v>1.6794429330417859E-2</c:v>
                </c:pt>
                <c:pt idx="111">
                  <c:v>1.7165236451438748E-2</c:v>
                </c:pt>
                <c:pt idx="112">
                  <c:v>1.6543165624358869E-2</c:v>
                </c:pt>
                <c:pt idx="113">
                  <c:v>1.5656901467458351E-2</c:v>
                </c:pt>
                <c:pt idx="114">
                  <c:v>1.4484396336812866E-2</c:v>
                </c:pt>
                <c:pt idx="115">
                  <c:v>1.5161162325422417E-2</c:v>
                </c:pt>
                <c:pt idx="116">
                  <c:v>1.6613326739384204E-2</c:v>
                </c:pt>
                <c:pt idx="117">
                  <c:v>1.9319662277398564E-2</c:v>
                </c:pt>
                <c:pt idx="118">
                  <c:v>2.0716481730916003E-2</c:v>
                </c:pt>
                <c:pt idx="119">
                  <c:v>2.1916950870899399E-2</c:v>
                </c:pt>
                <c:pt idx="120">
                  <c:v>1.9736381511437751E-2</c:v>
                </c:pt>
                <c:pt idx="121">
                  <c:v>2.6796427143047641E-2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88-4D64-B7CD-D10431D88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760992"/>
        <c:axId val="734758496"/>
      </c:lineChart>
      <c:catAx>
        <c:axId val="73476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34758496"/>
        <c:crosses val="autoZero"/>
        <c:auto val="1"/>
        <c:lblAlgn val="ctr"/>
        <c:lblOffset val="100"/>
        <c:noMultiLvlLbl val="0"/>
      </c:catAx>
      <c:valAx>
        <c:axId val="734758496"/>
        <c:scaling>
          <c:orientation val="minMax"/>
          <c:max val="7.0000000000000007E-2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3476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 1900-2021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'cpi-analyze'!$D$5</c:f>
              <c:strCache>
                <c:ptCount val="1"/>
                <c:pt idx="0">
                  <c:v>CPI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'cpi-analyze'!$A$6:$A$127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cat>
          <c:val>
            <c:numRef>
              <c:f>'cpi-analyze'!$D$6:$D$127</c:f>
              <c:numCache>
                <c:formatCode>0.00%</c:formatCode>
                <c:ptCount val="122"/>
                <c:pt idx="1">
                  <c:v>6.0999999999999943E-2</c:v>
                </c:pt>
                <c:pt idx="2">
                  <c:v>-2.9217719132893394E-2</c:v>
                </c:pt>
                <c:pt idx="3">
                  <c:v>0</c:v>
                </c:pt>
                <c:pt idx="4">
                  <c:v>3.0097087378640808E-2</c:v>
                </c:pt>
                <c:pt idx="5">
                  <c:v>0</c:v>
                </c:pt>
                <c:pt idx="6">
                  <c:v>0</c:v>
                </c:pt>
                <c:pt idx="7">
                  <c:v>1.413760603204528E-2</c:v>
                </c:pt>
                <c:pt idx="8">
                  <c:v>2.7881040892193232E-2</c:v>
                </c:pt>
                <c:pt idx="9">
                  <c:v>-1.3562386980108476E-2</c:v>
                </c:pt>
                <c:pt idx="10">
                  <c:v>2.7497708524289566E-2</c:v>
                </c:pt>
                <c:pt idx="11">
                  <c:v>1.338090990187335E-2</c:v>
                </c:pt>
                <c:pt idx="12">
                  <c:v>1.4084507042253502E-2</c:v>
                </c:pt>
                <c:pt idx="13">
                  <c:v>1.3020833333333259E-2</c:v>
                </c:pt>
                <c:pt idx="14">
                  <c:v>0</c:v>
                </c:pt>
                <c:pt idx="15">
                  <c:v>0.14224507283633248</c:v>
                </c:pt>
                <c:pt idx="16">
                  <c:v>0.1140285071267817</c:v>
                </c:pt>
                <c:pt idx="17">
                  <c:v>6.1279461279461156E-2</c:v>
                </c:pt>
                <c:pt idx="18">
                  <c:v>0.19225888324873108</c:v>
                </c:pt>
                <c:pt idx="19">
                  <c:v>8.8344864289515712E-2</c:v>
                </c:pt>
                <c:pt idx="20">
                  <c:v>0.10415647921760396</c:v>
                </c:pt>
                <c:pt idx="21">
                  <c:v>-0.13418954827280782</c:v>
                </c:pt>
                <c:pt idx="22">
                  <c:v>-0.10895140664961644</c:v>
                </c:pt>
                <c:pt idx="23">
                  <c:v>-4.3053960964408722E-2</c:v>
                </c:pt>
                <c:pt idx="24">
                  <c:v>8.9982003599280436E-3</c:v>
                </c:pt>
                <c:pt idx="25">
                  <c:v>-8.9179548156955724E-3</c:v>
                </c:pt>
                <c:pt idx="26">
                  <c:v>-3.65926814637072E-2</c:v>
                </c:pt>
                <c:pt idx="27">
                  <c:v>0</c:v>
                </c:pt>
                <c:pt idx="28">
                  <c:v>9.3399750933997883E-3</c:v>
                </c:pt>
                <c:pt idx="29">
                  <c:v>-9.2535471930906832E-3</c:v>
                </c:pt>
                <c:pt idx="30">
                  <c:v>-3.7982565379825584E-2</c:v>
                </c:pt>
                <c:pt idx="31">
                  <c:v>-5.8252427184465994E-2</c:v>
                </c:pt>
                <c:pt idx="32">
                  <c:v>-7.3539518900343603E-2</c:v>
                </c:pt>
                <c:pt idx="33">
                  <c:v>-1.1127596439169163E-2</c:v>
                </c:pt>
                <c:pt idx="34">
                  <c:v>0</c:v>
                </c:pt>
                <c:pt idx="35">
                  <c:v>-3.3758439609902435E-2</c:v>
                </c:pt>
                <c:pt idx="36">
                  <c:v>-2.3291925465838581E-2</c:v>
                </c:pt>
                <c:pt idx="37">
                  <c:v>2.384737678855342E-2</c:v>
                </c:pt>
                <c:pt idx="38">
                  <c:v>2.3291925465838581E-2</c:v>
                </c:pt>
                <c:pt idx="39">
                  <c:v>1.1380880121396153E-2</c:v>
                </c:pt>
                <c:pt idx="40">
                  <c:v>0.14703675918979742</c:v>
                </c:pt>
                <c:pt idx="41">
                  <c:v>0.14584695879659892</c:v>
                </c:pt>
                <c:pt idx="42">
                  <c:v>7.420091324200917E-2</c:v>
                </c:pt>
                <c:pt idx="43">
                  <c:v>3.5069075451647391E-2</c:v>
                </c:pt>
                <c:pt idx="44">
                  <c:v>2.6694045174537884E-2</c:v>
                </c:pt>
                <c:pt idx="45">
                  <c:v>0.15050000000000008</c:v>
                </c:pt>
                <c:pt idx="46">
                  <c:v>9.0830073880921347E-2</c:v>
                </c:pt>
                <c:pt idx="47">
                  <c:v>3.625498007968142E-2</c:v>
                </c:pt>
                <c:pt idx="48">
                  <c:v>3.5371011149557763E-2</c:v>
                </c:pt>
                <c:pt idx="49">
                  <c:v>6.3126624582250379E-2</c:v>
                </c:pt>
                <c:pt idx="50">
                  <c:v>9.1163115612993284E-2</c:v>
                </c:pt>
                <c:pt idx="51">
                  <c:v>9.6350832266325348E-2</c:v>
                </c:pt>
                <c:pt idx="52">
                  <c:v>0</c:v>
                </c:pt>
                <c:pt idx="53">
                  <c:v>0</c:v>
                </c:pt>
                <c:pt idx="54">
                  <c:v>4.0000000000000036E-2</c:v>
                </c:pt>
                <c:pt idx="55">
                  <c:v>1.9090398652442442E-2</c:v>
                </c:pt>
                <c:pt idx="56">
                  <c:v>1.9008264462809787E-2</c:v>
                </c:pt>
                <c:pt idx="57">
                  <c:v>6.4882400648824001E-2</c:v>
                </c:pt>
                <c:pt idx="58">
                  <c:v>1.7263264788017318E-2</c:v>
                </c:pt>
                <c:pt idx="59">
                  <c:v>8.4851509857750695E-3</c:v>
                </c:pt>
                <c:pt idx="60">
                  <c:v>2.5488740410789301E-2</c:v>
                </c:pt>
                <c:pt idx="61">
                  <c:v>1.6650579150579325E-2</c:v>
                </c:pt>
                <c:pt idx="62">
                  <c:v>1.9226204604794628E-2</c:v>
                </c:pt>
                <c:pt idx="63">
                  <c:v>3.8192827200745239E-2</c:v>
                </c:pt>
                <c:pt idx="64">
                  <c:v>5.4957379991027455E-2</c:v>
                </c:pt>
                <c:pt idx="65">
                  <c:v>5.2307038060812161E-2</c:v>
                </c:pt>
                <c:pt idx="66">
                  <c:v>5.7789452414629183E-2</c:v>
                </c:pt>
                <c:pt idx="67">
                  <c:v>3.1327602674307453E-2</c:v>
                </c:pt>
                <c:pt idx="68">
                  <c:v>3.6858677532876527E-2</c:v>
                </c:pt>
                <c:pt idx="69">
                  <c:v>7.4490889603429977E-2</c:v>
                </c:pt>
                <c:pt idx="70">
                  <c:v>4.4222776392352392E-2</c:v>
                </c:pt>
                <c:pt idx="71">
                  <c:v>7.5465690176723443E-2</c:v>
                </c:pt>
                <c:pt idx="72">
                  <c:v>7.8164322723908164E-2</c:v>
                </c:pt>
                <c:pt idx="73">
                  <c:v>7.9912124124673856E-2</c:v>
                </c:pt>
                <c:pt idx="74">
                  <c:v>9.6376350921805409E-2</c:v>
                </c:pt>
                <c:pt idx="75">
                  <c:v>0.10193668096950037</c:v>
                </c:pt>
                <c:pt idx="76">
                  <c:v>8.8086718585560941E-2</c:v>
                </c:pt>
                <c:pt idx="77">
                  <c:v>6.6931037817970607E-2</c:v>
                </c:pt>
                <c:pt idx="78">
                  <c:v>4.0522164808267647E-2</c:v>
                </c:pt>
                <c:pt idx="79">
                  <c:v>4.2341871406168519E-2</c:v>
                </c:pt>
                <c:pt idx="80">
                  <c:v>6.5279170845870871E-2</c:v>
                </c:pt>
                <c:pt idx="81">
                  <c:v>6.7242055708120807E-2</c:v>
                </c:pt>
                <c:pt idx="82">
                  <c:v>5.9550066166740079E-2</c:v>
                </c:pt>
                <c:pt idx="83">
                  <c:v>2.8309741881765271E-2</c:v>
                </c:pt>
                <c:pt idx="84">
                  <c:v>3.272604588394068E-2</c:v>
                </c:pt>
                <c:pt idx="85">
                  <c:v>2.2476314929761543E-2</c:v>
                </c:pt>
                <c:pt idx="86">
                  <c:v>1.6614480158476663E-3</c:v>
                </c:pt>
                <c:pt idx="87">
                  <c:v>-4.9122807017544234E-3</c:v>
                </c:pt>
                <c:pt idx="88">
                  <c:v>7.0521861777150807E-3</c:v>
                </c:pt>
                <c:pt idx="89">
                  <c:v>1.1013496307613835E-2</c:v>
                </c:pt>
                <c:pt idx="90">
                  <c:v>2.468358415716887E-2</c:v>
                </c:pt>
                <c:pt idx="91">
                  <c:v>3.8591531985497474E-2</c:v>
                </c:pt>
                <c:pt idx="92">
                  <c:v>3.7098396544583245E-2</c:v>
                </c:pt>
                <c:pt idx="93">
                  <c:v>2.0595618439068986E-2</c:v>
                </c:pt>
                <c:pt idx="94">
                  <c:v>2.7558835038291596E-2</c:v>
                </c:pt>
                <c:pt idx="95">
                  <c:v>1.7843542596017725E-2</c:v>
                </c:pt>
                <c:pt idx="96">
                  <c:v>2.1058257616248133E-2</c:v>
                </c:pt>
                <c:pt idx="97">
                  <c:v>2.156616415410384E-2</c:v>
                </c:pt>
                <c:pt idx="98">
                  <c:v>1.9215003074400494E-2</c:v>
                </c:pt>
                <c:pt idx="99">
                  <c:v>2.1668091096475939E-2</c:v>
                </c:pt>
                <c:pt idx="100">
                  <c:v>2.4948331857100658E-2</c:v>
                </c:pt>
                <c:pt idx="101">
                  <c:v>4.5897546689711355E-2</c:v>
                </c:pt>
                <c:pt idx="102">
                  <c:v>3.3555198531099339E-2</c:v>
                </c:pt>
                <c:pt idx="103">
                  <c:v>2.1362586605080836E-2</c:v>
                </c:pt>
                <c:pt idx="104">
                  <c:v>1.1827629690829289E-2</c:v>
                </c:pt>
                <c:pt idx="105">
                  <c:v>1.7104301860844773E-2</c:v>
                </c:pt>
                <c:pt idx="106">
                  <c:v>1.1492795876114625E-2</c:v>
                </c:pt>
                <c:pt idx="107">
                  <c:v>1.6082543130456539E-2</c:v>
                </c:pt>
                <c:pt idx="108">
                  <c:v>2.4913665515540195E-2</c:v>
                </c:pt>
                <c:pt idx="109">
                  <c:v>1.1913357400721969E-2</c:v>
                </c:pt>
                <c:pt idx="110">
                  <c:v>1.2724461886074678E-2</c:v>
                </c:pt>
                <c:pt idx="111">
                  <c:v>2.3406920306873191E-2</c:v>
                </c:pt>
                <c:pt idx="112">
                  <c:v>2.4554425151074755E-2</c:v>
                </c:pt>
                <c:pt idx="113">
                  <c:v>2.5085859340002958E-2</c:v>
                </c:pt>
                <c:pt idx="114">
                  <c:v>9.7596504005827978E-3</c:v>
                </c:pt>
                <c:pt idx="115">
                  <c:v>6.4916330063473637E-3</c:v>
                </c:pt>
                <c:pt idx="116">
                  <c:v>3.1890497348430191E-3</c:v>
                </c:pt>
                <c:pt idx="117">
                  <c:v>1.3751473372147105E-2</c:v>
                </c:pt>
                <c:pt idx="118">
                  <c:v>1.7123528997252002E-2</c:v>
                </c:pt>
                <c:pt idx="119">
                  <c:v>2.6292088125259738E-2</c:v>
                </c:pt>
                <c:pt idx="120">
                  <c:v>1.2724879333041006E-2</c:v>
                </c:pt>
                <c:pt idx="121">
                  <c:v>2.6796427143047641E-2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98-40C2-9C77-D79599C054C2}"/>
            </c:ext>
          </c:extLst>
        </c:ser>
        <c:ser>
          <c:idx val="4"/>
          <c:order val="1"/>
          <c:tx>
            <c:strRef>
              <c:f>'cpi-analyze'!$E$5</c:f>
              <c:strCache>
                <c:ptCount val="1"/>
                <c:pt idx="0">
                  <c:v>CPI backward Cum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'cpi-analyze'!$A$6:$A$127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cat>
          <c:val>
            <c:numRef>
              <c:f>'cpi-analyze'!$E$6:$E$127</c:f>
              <c:numCache>
                <c:formatCode>0.00%</c:formatCode>
                <c:ptCount val="122"/>
                <c:pt idx="1">
                  <c:v>2.8733788068449062E-2</c:v>
                </c:pt>
                <c:pt idx="2">
                  <c:v>2.8469067672637793E-2</c:v>
                </c:pt>
                <c:pt idx="3">
                  <c:v>2.8968077533251257E-2</c:v>
                </c:pt>
                <c:pt idx="4">
                  <c:v>2.9217121722322492E-2</c:v>
                </c:pt>
                <c:pt idx="5">
                  <c:v>2.9209603889166491E-2</c:v>
                </c:pt>
                <c:pt idx="6">
                  <c:v>2.9465084820363474E-2</c:v>
                </c:pt>
                <c:pt idx="7">
                  <c:v>2.9725073980348293E-2</c:v>
                </c:pt>
                <c:pt idx="8">
                  <c:v>2.9862860828864912E-2</c:v>
                </c:pt>
                <c:pt idx="9">
                  <c:v>2.9880416104571594E-2</c:v>
                </c:pt>
                <c:pt idx="10">
                  <c:v>3.0276793021988491E-2</c:v>
                </c:pt>
                <c:pt idx="11">
                  <c:v>3.03018639524677E-2</c:v>
                </c:pt>
                <c:pt idx="12">
                  <c:v>3.0456979657947025E-2</c:v>
                </c:pt>
                <c:pt idx="13">
                  <c:v>3.0608403025044195E-2</c:v>
                </c:pt>
                <c:pt idx="14">
                  <c:v>3.0772669513819739E-2</c:v>
                </c:pt>
                <c:pt idx="15">
                  <c:v>3.1064686241510042E-2</c:v>
                </c:pt>
                <c:pt idx="16">
                  <c:v>3.0069083422725962E-2</c:v>
                </c:pt>
                <c:pt idx="17">
                  <c:v>2.9300675137387211E-2</c:v>
                </c:pt>
                <c:pt idx="18">
                  <c:v>2.8997911255580266E-2</c:v>
                </c:pt>
                <c:pt idx="19">
                  <c:v>2.7527752202995304E-2</c:v>
                </c:pt>
                <c:pt idx="20">
                  <c:v>2.6948647764746925E-2</c:v>
                </c:pt>
                <c:pt idx="21">
                  <c:v>2.6211850328186959E-2</c:v>
                </c:pt>
                <c:pt idx="22">
                  <c:v>2.7957518775491685E-2</c:v>
                </c:pt>
                <c:pt idx="23">
                  <c:v>2.9442692938477899E-2</c:v>
                </c:pt>
                <c:pt idx="24">
                  <c:v>3.0210080179008392E-2</c:v>
                </c:pt>
                <c:pt idx="25">
                  <c:v>3.0431065724577433E-2</c:v>
                </c:pt>
                <c:pt idx="26">
                  <c:v>3.0849067380093631E-2</c:v>
                </c:pt>
                <c:pt idx="27">
                  <c:v>3.158352986223778E-2</c:v>
                </c:pt>
                <c:pt idx="28">
                  <c:v>3.1924832268309888E-2</c:v>
                </c:pt>
                <c:pt idx="29">
                  <c:v>3.2170406336105462E-2</c:v>
                </c:pt>
                <c:pt idx="30">
                  <c:v>3.2630053388847058E-2</c:v>
                </c:pt>
                <c:pt idx="31">
                  <c:v>3.3434134911654922E-2</c:v>
                </c:pt>
                <c:pt idx="32">
                  <c:v>3.4501481147328317E-2</c:v>
                </c:pt>
                <c:pt idx="33">
                  <c:v>3.5784401532058085E-2</c:v>
                </c:pt>
                <c:pt idx="34">
                  <c:v>3.6330085650730037E-2</c:v>
                </c:pt>
                <c:pt idx="35">
                  <c:v>3.6755255296176959E-2</c:v>
                </c:pt>
                <c:pt idx="36">
                  <c:v>3.7604745499813852E-2</c:v>
                </c:pt>
                <c:pt idx="37">
                  <c:v>3.83433237931885E-2</c:v>
                </c:pt>
                <c:pt idx="38">
                  <c:v>3.8517125065192115E-2</c:v>
                </c:pt>
                <c:pt idx="39">
                  <c:v>3.8701935569785295E-2</c:v>
                </c:pt>
                <c:pt idx="40">
                  <c:v>3.903963431961488E-2</c:v>
                </c:pt>
                <c:pt idx="41">
                  <c:v>3.7771945768745097E-2</c:v>
                </c:pt>
                <c:pt idx="42">
                  <c:v>3.648761613396756E-2</c:v>
                </c:pt>
                <c:pt idx="43">
                  <c:v>3.6018818549682585E-2</c:v>
                </c:pt>
                <c:pt idx="44">
                  <c:v>3.6031000399382007E-2</c:v>
                </c:pt>
                <c:pt idx="45">
                  <c:v>3.6152816432416524E-2</c:v>
                </c:pt>
                <c:pt idx="46">
                  <c:v>3.4726607566465839E-2</c:v>
                </c:pt>
                <c:pt idx="47">
                  <c:v>3.3998392984658787E-2</c:v>
                </c:pt>
                <c:pt idx="48">
                  <c:v>3.3967932240154042E-2</c:v>
                </c:pt>
                <c:pt idx="49">
                  <c:v>3.3948725188534423E-2</c:v>
                </c:pt>
                <c:pt idx="50">
                  <c:v>3.3549166491826377E-2</c:v>
                </c:pt>
                <c:pt idx="51">
                  <c:v>3.2759814176917423E-2</c:v>
                </c:pt>
                <c:pt idx="52">
                  <c:v>3.1878617853558611E-2</c:v>
                </c:pt>
                <c:pt idx="53">
                  <c:v>3.2348020616417505E-2</c:v>
                </c:pt>
                <c:pt idx="54">
                  <c:v>3.2831452388618843E-2</c:v>
                </c:pt>
                <c:pt idx="55">
                  <c:v>3.2724834237631173E-2</c:v>
                </c:pt>
                <c:pt idx="56">
                  <c:v>3.2932813347637424E-2</c:v>
                </c:pt>
                <c:pt idx="57">
                  <c:v>3.314851673743302E-2</c:v>
                </c:pt>
                <c:pt idx="58">
                  <c:v>3.2660252852385163E-2</c:v>
                </c:pt>
                <c:pt idx="59">
                  <c:v>3.2906519143349522E-2</c:v>
                </c:pt>
                <c:pt idx="60">
                  <c:v>3.3305220305611227E-2</c:v>
                </c:pt>
                <c:pt idx="61">
                  <c:v>3.3433854440834798E-2</c:v>
                </c:pt>
                <c:pt idx="62">
                  <c:v>3.3715910453434583E-2</c:v>
                </c:pt>
                <c:pt idx="63">
                  <c:v>3.3963265751497218E-2</c:v>
                </c:pt>
                <c:pt idx="64">
                  <c:v>3.3890493585250425E-2</c:v>
                </c:pt>
                <c:pt idx="65">
                  <c:v>3.352467892543487E-2</c:v>
                </c:pt>
                <c:pt idx="66">
                  <c:v>3.3192344295477794E-2</c:v>
                </c:pt>
                <c:pt idx="67">
                  <c:v>3.2750459122814046E-2</c:v>
                </c:pt>
                <c:pt idx="68">
                  <c:v>3.2776826820694938E-2</c:v>
                </c:pt>
                <c:pt idx="69">
                  <c:v>3.2699965425450506E-2</c:v>
                </c:pt>
                <c:pt idx="70">
                  <c:v>3.1912429783255591E-2</c:v>
                </c:pt>
                <c:pt idx="71">
                  <c:v>3.1672506769160558E-2</c:v>
                </c:pt>
                <c:pt idx="72">
                  <c:v>3.0815079380374533E-2</c:v>
                </c:pt>
                <c:pt idx="73">
                  <c:v>2.9870737256353586E-2</c:v>
                </c:pt>
                <c:pt idx="74">
                  <c:v>2.8853247863798615E-2</c:v>
                </c:pt>
                <c:pt idx="75">
                  <c:v>2.7462704116684167E-2</c:v>
                </c:pt>
                <c:pt idx="76">
                  <c:v>2.5900878541382566E-2</c:v>
                </c:pt>
                <c:pt idx="77">
                  <c:v>2.4560111513173055E-2</c:v>
                </c:pt>
                <c:pt idx="78">
                  <c:v>2.3616949843670465E-2</c:v>
                </c:pt>
                <c:pt idx="79">
                  <c:v>2.3227090689371899E-2</c:v>
                </c:pt>
                <c:pt idx="80">
                  <c:v>2.2776274955347064E-2</c:v>
                </c:pt>
                <c:pt idx="81">
                  <c:v>2.1761084221737059E-2</c:v>
                </c:pt>
                <c:pt idx="82">
                  <c:v>2.0649244368709851E-2</c:v>
                </c:pt>
                <c:pt idx="83">
                  <c:v>1.9670795543311748E-2</c:v>
                </c:pt>
                <c:pt idx="84">
                  <c:v>1.9444437621595645E-2</c:v>
                </c:pt>
                <c:pt idx="85">
                  <c:v>1.9087855831484868E-2</c:v>
                </c:pt>
                <c:pt idx="86">
                  <c:v>1.8993892434335358E-2</c:v>
                </c:pt>
                <c:pt idx="87">
                  <c:v>1.9493487567253442E-2</c:v>
                </c:pt>
                <c:pt idx="88">
                  <c:v>2.0220294811720718E-2</c:v>
                </c:pt>
                <c:pt idx="89">
                  <c:v>2.062200503573286E-2</c:v>
                </c:pt>
                <c:pt idx="90">
                  <c:v>2.0923737866743286E-2</c:v>
                </c:pt>
                <c:pt idx="91">
                  <c:v>2.0802682467497169E-2</c:v>
                </c:pt>
                <c:pt idx="92">
                  <c:v>2.0214997374515153E-2</c:v>
                </c:pt>
                <c:pt idx="93">
                  <c:v>1.9637739334097848E-2</c:v>
                </c:pt>
                <c:pt idx="94">
                  <c:v>1.9603545998301497E-2</c:v>
                </c:pt>
                <c:pt idx="95">
                  <c:v>1.9310091398806906E-2</c:v>
                </c:pt>
                <c:pt idx="96">
                  <c:v>1.9366539301218566E-2</c:v>
                </c:pt>
                <c:pt idx="97">
                  <c:v>1.9298928899600831E-2</c:v>
                </c:pt>
                <c:pt idx="98">
                  <c:v>1.9204570039377034E-2</c:v>
                </c:pt>
                <c:pt idx="99">
                  <c:v>1.9204116431581264E-2</c:v>
                </c:pt>
                <c:pt idx="100">
                  <c:v>1.9092258885288649E-2</c:v>
                </c:pt>
                <c:pt idx="101">
                  <c:v>1.8814234360031046E-2</c:v>
                </c:pt>
                <c:pt idx="102">
                  <c:v>1.7478631210905649E-2</c:v>
                </c:pt>
                <c:pt idx="103">
                  <c:v>1.6639457383503142E-2</c:v>
                </c:pt>
                <c:pt idx="104">
                  <c:v>1.6377702660351323E-2</c:v>
                </c:pt>
                <c:pt idx="105">
                  <c:v>1.6645990313166603E-2</c:v>
                </c:pt>
                <c:pt idx="106">
                  <c:v>1.6617352699416887E-2</c:v>
                </c:pt>
                <c:pt idx="107">
                  <c:v>1.6959911487685497E-2</c:v>
                </c:pt>
                <c:pt idx="108">
                  <c:v>1.7022609637774799E-2</c:v>
                </c:pt>
                <c:pt idx="109">
                  <c:v>1.641812780786589E-2</c:v>
                </c:pt>
                <c:pt idx="110">
                  <c:v>1.6794429330417859E-2</c:v>
                </c:pt>
                <c:pt idx="111">
                  <c:v>1.7165236451438748E-2</c:v>
                </c:pt>
                <c:pt idx="112">
                  <c:v>1.6543165624358869E-2</c:v>
                </c:pt>
                <c:pt idx="113">
                  <c:v>1.5656901467458351E-2</c:v>
                </c:pt>
                <c:pt idx="114">
                  <c:v>1.4484396336812866E-2</c:v>
                </c:pt>
                <c:pt idx="115">
                  <c:v>1.5161162325422417E-2</c:v>
                </c:pt>
                <c:pt idx="116">
                  <c:v>1.6613326739384204E-2</c:v>
                </c:pt>
                <c:pt idx="117">
                  <c:v>1.9319662277398564E-2</c:v>
                </c:pt>
                <c:pt idx="118">
                  <c:v>2.0716481730916003E-2</c:v>
                </c:pt>
                <c:pt idx="119">
                  <c:v>2.1916950870899399E-2</c:v>
                </c:pt>
                <c:pt idx="120">
                  <c:v>1.9736381511437751E-2</c:v>
                </c:pt>
                <c:pt idx="121">
                  <c:v>2.6796427143047641E-2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98-40C2-9C77-D79599C054C2}"/>
            </c:ext>
          </c:extLst>
        </c:ser>
        <c:ser>
          <c:idx val="0"/>
          <c:order val="2"/>
          <c:tx>
            <c:strRef>
              <c:f>'cpi-analyze'!$F$5</c:f>
              <c:strCache>
                <c:ptCount val="1"/>
                <c:pt idx="0">
                  <c:v>Avg. CPI from 1900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'cpi-analyze'!$A$6:$A$127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cat>
          <c:val>
            <c:numRef>
              <c:f>'cpi-analyze'!$F$6:$F$127</c:f>
              <c:numCache>
                <c:formatCode>0.00%</c:formatCode>
                <c:ptCount val="122"/>
                <c:pt idx="1">
                  <c:v>6.0999999999999943E-2</c:v>
                </c:pt>
                <c:pt idx="2">
                  <c:v>1.4889156509221957E-2</c:v>
                </c:pt>
                <c:pt idx="3">
                  <c:v>9.9016340499609168E-3</c:v>
                </c:pt>
                <c:pt idx="4">
                  <c:v>1.4913071423088509E-2</c:v>
                </c:pt>
                <c:pt idx="5">
                  <c:v>1.1912770433430531E-2</c:v>
                </c:pt>
                <c:pt idx="6">
                  <c:v>9.9174989126973312E-3</c:v>
                </c:pt>
                <c:pt idx="7">
                  <c:v>1.051929448481137E-2</c:v>
                </c:pt>
                <c:pt idx="8">
                  <c:v>1.2673372954424833E-2</c:v>
                </c:pt>
                <c:pt idx="9">
                  <c:v>9.7241650575639049E-3</c:v>
                </c:pt>
                <c:pt idx="10">
                  <c:v>1.1487595832405217E-2</c:v>
                </c:pt>
                <c:pt idx="11">
                  <c:v>1.1659569024202066E-2</c:v>
                </c:pt>
                <c:pt idx="12">
                  <c:v>1.1861425524549274E-2</c:v>
                </c:pt>
                <c:pt idx="13">
                  <c:v>1.1950563610645393E-2</c:v>
                </c:pt>
                <c:pt idx="14">
                  <c:v>1.1092235770622683E-2</c:v>
                </c:pt>
                <c:pt idx="15">
                  <c:v>1.9346908131392615E-2</c:v>
                </c:pt>
                <c:pt idx="16">
                  <c:v>2.5021331164390759E-2</c:v>
                </c:pt>
                <c:pt idx="17">
                  <c:v>2.7119450993869254E-2</c:v>
                </c:pt>
                <c:pt idx="18">
                  <c:v>3.5662269066230268E-2</c:v>
                </c:pt>
                <c:pt idx="19">
                  <c:v>3.8370352305651556E-2</c:v>
                </c:pt>
                <c:pt idx="20">
                  <c:v>4.1564566218794452E-2</c:v>
                </c:pt>
                <c:pt idx="21">
                  <c:v>3.2438358174189164E-2</c:v>
                </c:pt>
                <c:pt idx="22">
                  <c:v>2.5549752442666884E-2</c:v>
                </c:pt>
                <c:pt idx="23">
                  <c:v>2.2467173754276981E-2</c:v>
                </c:pt>
                <c:pt idx="24">
                  <c:v>2.1902393389944042E-2</c:v>
                </c:pt>
                <c:pt idx="25">
                  <c:v>2.0651372686672831E-2</c:v>
                </c:pt>
                <c:pt idx="26">
                  <c:v>1.8388039382797094E-2</c:v>
                </c:pt>
                <c:pt idx="27">
                  <c:v>1.7701009283720204E-2</c:v>
                </c:pt>
                <c:pt idx="28">
                  <c:v>1.7401211701257857E-2</c:v>
                </c:pt>
                <c:pt idx="29">
                  <c:v>1.6470253685206826E-2</c:v>
                </c:pt>
                <c:pt idx="30">
                  <c:v>1.4606443604239239E-2</c:v>
                </c:pt>
                <c:pt idx="31">
                  <c:v>1.217042874417662E-2</c:v>
                </c:pt>
                <c:pt idx="32">
                  <c:v>9.3756161846958452E-3</c:v>
                </c:pt>
                <c:pt idx="33">
                  <c:v>8.7481048151589746E-3</c:v>
                </c:pt>
                <c:pt idx="34">
                  <c:v>8.4897185486807469E-3</c:v>
                </c:pt>
                <c:pt idx="35">
                  <c:v>7.2573687673898046E-3</c:v>
                </c:pt>
                <c:pt idx="36">
                  <c:v>6.3960109618308447E-3</c:v>
                </c:pt>
                <c:pt idx="37">
                  <c:v>6.8637354330269851E-3</c:v>
                </c:pt>
                <c:pt idx="38">
                  <c:v>7.2926585421337897E-3</c:v>
                </c:pt>
                <c:pt idx="39">
                  <c:v>7.3972780179043518E-3</c:v>
                </c:pt>
                <c:pt idx="40">
                  <c:v>1.0671890878483969E-2</c:v>
                </c:pt>
                <c:pt idx="41">
                  <c:v>1.3770982571525536E-2</c:v>
                </c:pt>
                <c:pt idx="42">
                  <c:v>1.5169502631983356E-2</c:v>
                </c:pt>
                <c:pt idx="43">
                  <c:v>1.5627909514087435E-2</c:v>
                </c:pt>
                <c:pt idx="44">
                  <c:v>1.5878083105551388E-2</c:v>
                </c:pt>
                <c:pt idx="45">
                  <c:v>1.8691286834209286E-2</c:v>
                </c:pt>
                <c:pt idx="46">
                  <c:v>2.020761102724844E-2</c:v>
                </c:pt>
                <c:pt idx="47">
                  <c:v>2.0546443205847309E-2</c:v>
                </c:pt>
                <c:pt idx="48">
                  <c:v>2.0853112768358661E-2</c:v>
                </c:pt>
                <c:pt idx="49">
                  <c:v>2.1698803193188843E-2</c:v>
                </c:pt>
                <c:pt idx="50">
                  <c:v>2.3043782953368286E-2</c:v>
                </c:pt>
                <c:pt idx="51">
                  <c:v>2.4432954658726524E-2</c:v>
                </c:pt>
                <c:pt idx="52">
                  <c:v>2.3957506607025225E-2</c:v>
                </c:pt>
                <c:pt idx="53">
                  <c:v>2.3500208318889548E-2</c:v>
                </c:pt>
                <c:pt idx="54">
                  <c:v>2.3803368167901517E-2</c:v>
                </c:pt>
                <c:pt idx="55">
                  <c:v>2.3717483575017795E-2</c:v>
                </c:pt>
                <c:pt idx="56">
                  <c:v>2.3633199831908369E-2</c:v>
                </c:pt>
                <c:pt idx="57">
                  <c:v>2.434291536262112E-2</c:v>
                </c:pt>
                <c:pt idx="58">
                  <c:v>2.422043597761725E-2</c:v>
                </c:pt>
                <c:pt idx="59">
                  <c:v>2.3951701587387353E-2</c:v>
                </c:pt>
                <c:pt idx="60">
                  <c:v>2.3977300013414249E-2</c:v>
                </c:pt>
                <c:pt idx="61">
                  <c:v>2.3856765165582328E-2</c:v>
                </c:pt>
                <c:pt idx="62">
                  <c:v>2.3781912039418485E-2</c:v>
                </c:pt>
                <c:pt idx="63">
                  <c:v>2.4009086952485381E-2</c:v>
                </c:pt>
                <c:pt idx="64">
                  <c:v>2.4485601495908282E-2</c:v>
                </c:pt>
                <c:pt idx="65">
                  <c:v>2.4908001983241723E-2</c:v>
                </c:pt>
                <c:pt idx="66">
                  <c:v>2.5398498257277025E-2</c:v>
                </c:pt>
                <c:pt idx="67">
                  <c:v>2.5486741284572734E-2</c:v>
                </c:pt>
                <c:pt idx="68">
                  <c:v>2.5653068670425494E-2</c:v>
                </c:pt>
                <c:pt idx="69">
                  <c:v>2.6344761551738038E-2</c:v>
                </c:pt>
                <c:pt idx="70">
                  <c:v>2.6597994075241882E-2</c:v>
                </c:pt>
                <c:pt idx="71">
                  <c:v>2.7270612165176455E-2</c:v>
                </c:pt>
                <c:pt idx="72">
                  <c:v>2.7960748837556171E-2</c:v>
                </c:pt>
                <c:pt idx="73">
                  <c:v>2.8655246720611816E-2</c:v>
                </c:pt>
                <c:pt idx="74">
                  <c:v>2.9541914553216753E-2</c:v>
                </c:pt>
                <c:pt idx="75">
                  <c:v>3.0475174889512902E-2</c:v>
                </c:pt>
                <c:pt idx="76">
                  <c:v>3.1213053334448349E-2</c:v>
                </c:pt>
                <c:pt idx="77">
                  <c:v>3.1669171421274012E-2</c:v>
                </c:pt>
                <c:pt idx="78">
                  <c:v>3.1782193310496032E-2</c:v>
                </c:pt>
                <c:pt idx="79">
                  <c:v>3.1915189323781235E-2</c:v>
                </c:pt>
                <c:pt idx="80">
                  <c:v>3.2325720573977756E-2</c:v>
                </c:pt>
                <c:pt idx="81">
                  <c:v>3.2749743850998714E-2</c:v>
                </c:pt>
                <c:pt idx="82">
                  <c:v>3.3072458693149009E-2</c:v>
                </c:pt>
                <c:pt idx="83">
                  <c:v>3.3014945483107017E-2</c:v>
                </c:pt>
                <c:pt idx="84">
                  <c:v>3.3011505726876056E-2</c:v>
                </c:pt>
                <c:pt idx="85">
                  <c:v>3.2886933467387802E-2</c:v>
                </c:pt>
                <c:pt idx="86">
                  <c:v>3.2518310747353674E-2</c:v>
                </c:pt>
                <c:pt idx="87">
                  <c:v>3.2080174885206425E-2</c:v>
                </c:pt>
                <c:pt idx="88">
                  <c:v>3.1792300828761721E-2</c:v>
                </c:pt>
                <c:pt idx="89">
                  <c:v>3.1556475151431007E-2</c:v>
                </c:pt>
                <c:pt idx="90">
                  <c:v>3.1479857007981948E-2</c:v>
                </c:pt>
                <c:pt idx="91">
                  <c:v>3.1557742046006476E-2</c:v>
                </c:pt>
                <c:pt idx="92">
                  <c:v>3.161780713938378E-2</c:v>
                </c:pt>
                <c:pt idx="93">
                  <c:v>3.1498658170175053E-2</c:v>
                </c:pt>
                <c:pt idx="94">
                  <c:v>3.1456665764850733E-2</c:v>
                </c:pt>
                <c:pt idx="95">
                  <c:v>3.131242580685778E-2</c:v>
                </c:pt>
                <c:pt idx="96">
                  <c:v>3.1205082577094423E-2</c:v>
                </c:pt>
                <c:pt idx="97">
                  <c:v>3.1105249783571765E-2</c:v>
                </c:pt>
                <c:pt idx="98">
                  <c:v>3.0983222975548008E-2</c:v>
                </c:pt>
                <c:pt idx="99">
                  <c:v>3.0888707418345041E-2</c:v>
                </c:pt>
                <c:pt idx="100">
                  <c:v>3.0829133570198008E-2</c:v>
                </c:pt>
                <c:pt idx="101">
                  <c:v>3.0977256503681438E-2</c:v>
                </c:pt>
                <c:pt idx="102">
                  <c:v>3.1002499208180101E-2</c:v>
                </c:pt>
                <c:pt idx="103">
                  <c:v>3.0908471823465122E-2</c:v>
                </c:pt>
                <c:pt idx="104">
                  <c:v>3.0723299675900595E-2</c:v>
                </c:pt>
                <c:pt idx="105">
                  <c:v>3.0592738683212328E-2</c:v>
                </c:pt>
                <c:pt idx="106">
                  <c:v>3.0410875960116046E-2</c:v>
                </c:pt>
                <c:pt idx="107">
                  <c:v>3.0276035371559207E-2</c:v>
                </c:pt>
                <c:pt idx="108">
                  <c:v>3.0226255338372532E-2</c:v>
                </c:pt>
                <c:pt idx="109">
                  <c:v>3.0056749887593659E-2</c:v>
                </c:pt>
                <c:pt idx="110">
                  <c:v>2.9897855181565847E-2</c:v>
                </c:pt>
                <c:pt idx="111">
                  <c:v>2.983919490808562E-2</c:v>
                </c:pt>
                <c:pt idx="112">
                  <c:v>2.9791889065081456E-2</c:v>
                </c:pt>
                <c:pt idx="113">
                  <c:v>2.9750148180049951E-2</c:v>
                </c:pt>
                <c:pt idx="114">
                  <c:v>2.9573083724939941E-2</c:v>
                </c:pt>
                <c:pt idx="115">
                  <c:v>2.9370111481570094E-2</c:v>
                </c:pt>
                <c:pt idx="116">
                  <c:v>2.9141518225356711E-2</c:v>
                </c:pt>
                <c:pt idx="117">
                  <c:v>2.9008994464446713E-2</c:v>
                </c:pt>
                <c:pt idx="118">
                  <c:v>2.8907688946583354E-2</c:v>
                </c:pt>
                <c:pt idx="119">
                  <c:v>2.8885681358047588E-2</c:v>
                </c:pt>
                <c:pt idx="120">
                  <c:v>2.8749948091079114E-2</c:v>
                </c:pt>
                <c:pt idx="121">
                  <c:v>2.8733788068449062E-2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98-40C2-9C77-D79599C05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760992"/>
        <c:axId val="734758496"/>
      </c:lineChart>
      <c:catAx>
        <c:axId val="73476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34758496"/>
        <c:crosses val="autoZero"/>
        <c:auto val="1"/>
        <c:lblAlgn val="ctr"/>
        <c:lblOffset val="100"/>
        <c:noMultiLvlLbl val="0"/>
      </c:catAx>
      <c:valAx>
        <c:axId val="734758496"/>
        <c:scaling>
          <c:orientation val="minMax"/>
          <c:max val="0.2"/>
          <c:min val="-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3476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828675</xdr:colOff>
      <xdr:row>5</xdr:row>
      <xdr:rowOff>28574</xdr:rowOff>
    </xdr:from>
    <xdr:to>
      <xdr:col>16</xdr:col>
      <xdr:colOff>295275</xdr:colOff>
      <xdr:row>22</xdr:row>
      <xdr:rowOff>47624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777AC896-690F-4423-B242-4F3BA1D37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16</xdr:col>
      <xdr:colOff>304800</xdr:colOff>
      <xdr:row>41</xdr:row>
      <xdr:rowOff>19050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2CC350F2-DF30-4D9D-8FE0-BE3F5A523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133349</xdr:colOff>
      <xdr:row>82</xdr:row>
      <xdr:rowOff>133350</xdr:rowOff>
    </xdr:from>
    <xdr:to>
      <xdr:col>16</xdr:col>
      <xdr:colOff>219074</xdr:colOff>
      <xdr:row>96</xdr:row>
      <xdr:rowOff>19050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3757635-DF70-A0AA-D21D-28AEE4B2C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6</xdr:row>
      <xdr:rowOff>114299</xdr:rowOff>
    </xdr:from>
    <xdr:to>
      <xdr:col>21</xdr:col>
      <xdr:colOff>161925</xdr:colOff>
      <xdr:row>23</xdr:row>
      <xdr:rowOff>133349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A39B2C0-5CFC-405F-BCE8-C3E89FAD3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190500</xdr:colOff>
      <xdr:row>25</xdr:row>
      <xdr:rowOff>66675</xdr:rowOff>
    </xdr:from>
    <xdr:to>
      <xdr:col>21</xdr:col>
      <xdr:colOff>266700</xdr:colOff>
      <xdr:row>42</xdr:row>
      <xdr:rowOff>85725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CDD34A03-17DA-4D8D-8617-C70CF52E6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44</xdr:row>
      <xdr:rowOff>0</xdr:rowOff>
    </xdr:from>
    <xdr:to>
      <xdr:col>21</xdr:col>
      <xdr:colOff>76200</xdr:colOff>
      <xdr:row>61</xdr:row>
      <xdr:rowOff>19050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D0A1EE36-5F9A-47F3-9728-2FEA10586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opendata.cbs.nl/statlin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pendata.cbs.nl/statlin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0"/>
  <sheetViews>
    <sheetView tabSelected="1" workbookViewId="0">
      <selection activeCell="G99" sqref="G99"/>
    </sheetView>
  </sheetViews>
  <sheetFormatPr defaultRowHeight="18.75" x14ac:dyDescent="0.3"/>
  <cols>
    <col min="4" max="4" width="11.69921875" bestFit="1" customWidth="1"/>
    <col min="8" max="8" width="12.5" customWidth="1"/>
    <col min="9" max="9" width="13.59765625" customWidth="1"/>
  </cols>
  <sheetData>
    <row r="1" spans="1:6" x14ac:dyDescent="0.3">
      <c r="A1" t="s">
        <v>0</v>
      </c>
      <c r="F1" s="3" t="s">
        <v>9</v>
      </c>
    </row>
    <row r="3" spans="1:6" x14ac:dyDescent="0.3">
      <c r="B3" t="s">
        <v>1</v>
      </c>
    </row>
    <row r="4" spans="1:6" x14ac:dyDescent="0.3">
      <c r="B4" t="s">
        <v>2</v>
      </c>
      <c r="C4" t="s">
        <v>3</v>
      </c>
    </row>
    <row r="5" spans="1:6" x14ac:dyDescent="0.3">
      <c r="A5" t="s">
        <v>4</v>
      </c>
      <c r="B5" t="s">
        <v>5</v>
      </c>
      <c r="C5" t="s">
        <v>6</v>
      </c>
      <c r="D5" t="s">
        <v>2</v>
      </c>
      <c r="E5" t="s">
        <v>8</v>
      </c>
    </row>
    <row r="6" spans="1:6" x14ac:dyDescent="0.3">
      <c r="A6">
        <v>1900</v>
      </c>
      <c r="B6">
        <v>100</v>
      </c>
      <c r="E6" s="1"/>
    </row>
    <row r="7" spans="1:6" x14ac:dyDescent="0.3">
      <c r="A7">
        <v>1901</v>
      </c>
      <c r="B7">
        <v>106.1</v>
      </c>
      <c r="C7">
        <v>6.1</v>
      </c>
      <c r="D7" s="1">
        <f>B7/B6-1</f>
        <v>6.0999999999999943E-2</v>
      </c>
      <c r="E7" s="1">
        <f>-1+(B$127/B6)^(1/(-1+COUNT(B6:B$127)))</f>
        <v>2.8733788068449062E-2</v>
      </c>
    </row>
    <row r="8" spans="1:6" x14ac:dyDescent="0.3">
      <c r="A8">
        <v>1902</v>
      </c>
      <c r="B8">
        <v>103</v>
      </c>
      <c r="C8">
        <v>-2.9</v>
      </c>
      <c r="D8" s="1">
        <f t="shared" ref="D8:D71" si="0">B8/B7-1</f>
        <v>-2.9217719132893394E-2</v>
      </c>
      <c r="E8" s="1">
        <f>-1+(B$127/B7)^(1/(-1+COUNT(B7:B$127)))</f>
        <v>2.8469067672637793E-2</v>
      </c>
    </row>
    <row r="9" spans="1:6" x14ac:dyDescent="0.3">
      <c r="A9">
        <v>1903</v>
      </c>
      <c r="B9">
        <v>103</v>
      </c>
      <c r="C9">
        <v>0</v>
      </c>
      <c r="D9" s="1">
        <f t="shared" si="0"/>
        <v>0</v>
      </c>
      <c r="E9" s="1">
        <f>-1+(B$127/B8)^(1/(-1+COUNT(B8:B$127)))</f>
        <v>2.8968077533251257E-2</v>
      </c>
    </row>
    <row r="10" spans="1:6" x14ac:dyDescent="0.3">
      <c r="A10">
        <v>1904</v>
      </c>
      <c r="B10">
        <v>106.1</v>
      </c>
      <c r="C10">
        <v>2.9</v>
      </c>
      <c r="D10" s="1">
        <f t="shared" si="0"/>
        <v>3.0097087378640808E-2</v>
      </c>
      <c r="E10" s="1">
        <f>-1+(B$127/B9)^(1/(-1+COUNT(B9:B$127)))</f>
        <v>2.9217121722322492E-2</v>
      </c>
    </row>
    <row r="11" spans="1:6" x14ac:dyDescent="0.3">
      <c r="A11">
        <v>1905</v>
      </c>
      <c r="B11">
        <v>106.1</v>
      </c>
      <c r="C11">
        <v>0</v>
      </c>
      <c r="D11" s="1">
        <f t="shared" si="0"/>
        <v>0</v>
      </c>
      <c r="E11" s="1">
        <f>-1+(B$127/B10)^(1/(-1+COUNT(B10:B$127)))</f>
        <v>2.9209603889166491E-2</v>
      </c>
    </row>
    <row r="12" spans="1:6" x14ac:dyDescent="0.3">
      <c r="A12">
        <v>1906</v>
      </c>
      <c r="B12">
        <v>106.1</v>
      </c>
      <c r="C12">
        <v>0</v>
      </c>
      <c r="D12" s="1">
        <f t="shared" si="0"/>
        <v>0</v>
      </c>
      <c r="E12" s="1">
        <f>-1+(B$127/B11)^(1/(-1+COUNT(B11:B$127)))</f>
        <v>2.9465084820363474E-2</v>
      </c>
    </row>
    <row r="13" spans="1:6" x14ac:dyDescent="0.3">
      <c r="A13">
        <v>1907</v>
      </c>
      <c r="B13">
        <v>107.6</v>
      </c>
      <c r="C13">
        <v>1.4</v>
      </c>
      <c r="D13" s="1">
        <f t="shared" si="0"/>
        <v>1.413760603204528E-2</v>
      </c>
      <c r="E13" s="1">
        <f>-1+(B$127/B12)^(1/(-1+COUNT(B12:B$127)))</f>
        <v>2.9725073980348293E-2</v>
      </c>
    </row>
    <row r="14" spans="1:6" x14ac:dyDescent="0.3">
      <c r="A14">
        <v>1908</v>
      </c>
      <c r="B14">
        <v>110.6</v>
      </c>
      <c r="C14">
        <v>2.8</v>
      </c>
      <c r="D14" s="1">
        <f t="shared" si="0"/>
        <v>2.7881040892193232E-2</v>
      </c>
      <c r="E14" s="1">
        <f>-1+(B$127/B13)^(1/(-1+COUNT(B13:B$127)))</f>
        <v>2.9862860828864912E-2</v>
      </c>
    </row>
    <row r="15" spans="1:6" x14ac:dyDescent="0.3">
      <c r="A15">
        <v>1909</v>
      </c>
      <c r="B15">
        <v>109.1</v>
      </c>
      <c r="C15">
        <v>-1.4</v>
      </c>
      <c r="D15" s="1">
        <f t="shared" si="0"/>
        <v>-1.3562386980108476E-2</v>
      </c>
      <c r="E15" s="1">
        <f>-1+(B$127/B14)^(1/(-1+COUNT(B14:B$127)))</f>
        <v>2.9880416104571594E-2</v>
      </c>
    </row>
    <row r="16" spans="1:6" x14ac:dyDescent="0.3">
      <c r="A16">
        <v>1910</v>
      </c>
      <c r="B16">
        <v>112.1</v>
      </c>
      <c r="C16">
        <v>2.8</v>
      </c>
      <c r="D16" s="1">
        <f t="shared" si="0"/>
        <v>2.7497708524289566E-2</v>
      </c>
      <c r="E16" s="1">
        <f>-1+(B$127/B15)^(1/(-1+COUNT(B15:B$127)))</f>
        <v>3.0276793021988491E-2</v>
      </c>
    </row>
    <row r="17" spans="1:5" x14ac:dyDescent="0.3">
      <c r="A17">
        <v>1911</v>
      </c>
      <c r="B17">
        <v>113.6</v>
      </c>
      <c r="C17">
        <v>1.4</v>
      </c>
      <c r="D17" s="1">
        <f t="shared" si="0"/>
        <v>1.338090990187335E-2</v>
      </c>
      <c r="E17" s="1">
        <f>-1+(B$127/B16)^(1/(-1+COUNT(B16:B$127)))</f>
        <v>3.03018639524677E-2</v>
      </c>
    </row>
    <row r="18" spans="1:5" x14ac:dyDescent="0.3">
      <c r="A18">
        <v>1912</v>
      </c>
      <c r="B18">
        <v>115.2</v>
      </c>
      <c r="C18">
        <v>1.3</v>
      </c>
      <c r="D18" s="1">
        <f t="shared" si="0"/>
        <v>1.4084507042253502E-2</v>
      </c>
      <c r="E18" s="1">
        <f>-1+(B$127/B17)^(1/(-1+COUNT(B17:B$127)))</f>
        <v>3.0456979657947025E-2</v>
      </c>
    </row>
    <row r="19" spans="1:5" x14ac:dyDescent="0.3">
      <c r="A19">
        <v>1913</v>
      </c>
      <c r="B19">
        <v>116.7</v>
      </c>
      <c r="C19">
        <v>1.3</v>
      </c>
      <c r="D19" s="1">
        <f t="shared" si="0"/>
        <v>1.3020833333333259E-2</v>
      </c>
      <c r="E19" s="1">
        <f>-1+(B$127/B18)^(1/(-1+COUNT(B18:B$127)))</f>
        <v>3.0608403025044195E-2</v>
      </c>
    </row>
    <row r="20" spans="1:5" x14ac:dyDescent="0.3">
      <c r="A20">
        <v>1914</v>
      </c>
      <c r="B20">
        <v>116.7</v>
      </c>
      <c r="C20">
        <v>0</v>
      </c>
      <c r="D20" s="1">
        <f t="shared" si="0"/>
        <v>0</v>
      </c>
      <c r="E20" s="1">
        <f>-1+(B$127/B19)^(1/(-1+COUNT(B19:B$127)))</f>
        <v>3.0772669513819739E-2</v>
      </c>
    </row>
    <row r="21" spans="1:5" x14ac:dyDescent="0.3">
      <c r="A21">
        <v>1915</v>
      </c>
      <c r="B21">
        <v>133.30000000000001</v>
      </c>
      <c r="C21">
        <v>14.3</v>
      </c>
      <c r="D21" s="1">
        <f t="shared" si="0"/>
        <v>0.14224507283633248</v>
      </c>
      <c r="E21" s="1">
        <f>-1+(B$127/B20)^(1/(-1+COUNT(B20:B$127)))</f>
        <v>3.1064686241510042E-2</v>
      </c>
    </row>
    <row r="22" spans="1:5" x14ac:dyDescent="0.3">
      <c r="A22">
        <v>1916</v>
      </c>
      <c r="B22">
        <v>148.5</v>
      </c>
      <c r="C22">
        <v>11.4</v>
      </c>
      <c r="D22" s="1">
        <f t="shared" si="0"/>
        <v>0.1140285071267817</v>
      </c>
      <c r="E22" s="1">
        <f>-1+(B$127/B21)^(1/(-1+COUNT(B21:B$127)))</f>
        <v>3.0069083422725962E-2</v>
      </c>
    </row>
    <row r="23" spans="1:5" x14ac:dyDescent="0.3">
      <c r="A23">
        <v>1917</v>
      </c>
      <c r="B23">
        <v>157.6</v>
      </c>
      <c r="C23">
        <v>6.1</v>
      </c>
      <c r="D23" s="1">
        <f t="shared" si="0"/>
        <v>6.1279461279461156E-2</v>
      </c>
      <c r="E23" s="1">
        <f>-1+(B$127/B22)^(1/(-1+COUNT(B22:B$127)))</f>
        <v>2.9300675137387211E-2</v>
      </c>
    </row>
    <row r="24" spans="1:5" x14ac:dyDescent="0.3">
      <c r="A24">
        <v>1918</v>
      </c>
      <c r="B24">
        <v>187.9</v>
      </c>
      <c r="C24">
        <v>19.2</v>
      </c>
      <c r="D24" s="1">
        <f t="shared" si="0"/>
        <v>0.19225888324873108</v>
      </c>
      <c r="E24" s="1">
        <f>-1+(B$127/B23)^(1/(-1+COUNT(B23:B$127)))</f>
        <v>2.8997911255580266E-2</v>
      </c>
    </row>
    <row r="25" spans="1:5" x14ac:dyDescent="0.3">
      <c r="A25">
        <v>1919</v>
      </c>
      <c r="B25">
        <v>204.5</v>
      </c>
      <c r="C25">
        <v>8.9</v>
      </c>
      <c r="D25" s="1">
        <f t="shared" si="0"/>
        <v>8.8344864289515712E-2</v>
      </c>
      <c r="E25" s="1">
        <f>-1+(B$127/B24)^(1/(-1+COUNT(B24:B$127)))</f>
        <v>2.7527752202995304E-2</v>
      </c>
    </row>
    <row r="26" spans="1:5" x14ac:dyDescent="0.3">
      <c r="A26">
        <v>1920</v>
      </c>
      <c r="B26">
        <v>225.8</v>
      </c>
      <c r="C26">
        <v>10.4</v>
      </c>
      <c r="D26" s="1">
        <f t="shared" si="0"/>
        <v>0.10415647921760396</v>
      </c>
      <c r="E26" s="1">
        <f>-1+(B$127/B25)^(1/(-1+COUNT(B25:B$127)))</f>
        <v>2.6948647764746925E-2</v>
      </c>
    </row>
    <row r="27" spans="1:5" x14ac:dyDescent="0.3">
      <c r="A27">
        <v>1921</v>
      </c>
      <c r="B27">
        <v>195.5</v>
      </c>
      <c r="C27">
        <v>-13.4</v>
      </c>
      <c r="D27" s="1">
        <f t="shared" si="0"/>
        <v>-0.13418954827280782</v>
      </c>
      <c r="E27" s="1">
        <f>-1+(B$127/B26)^(1/(-1+COUNT(B26:B$127)))</f>
        <v>2.6211850328186959E-2</v>
      </c>
    </row>
    <row r="28" spans="1:5" x14ac:dyDescent="0.3">
      <c r="A28">
        <v>1922</v>
      </c>
      <c r="B28">
        <v>174.2</v>
      </c>
      <c r="C28">
        <v>-10.9</v>
      </c>
      <c r="D28" s="1">
        <f t="shared" si="0"/>
        <v>-0.10895140664961644</v>
      </c>
      <c r="E28" s="1">
        <f>-1+(B$127/B27)^(1/(-1+COUNT(B27:B$127)))</f>
        <v>2.7957518775491685E-2</v>
      </c>
    </row>
    <row r="29" spans="1:5" x14ac:dyDescent="0.3">
      <c r="A29">
        <v>1923</v>
      </c>
      <c r="B29">
        <v>166.7</v>
      </c>
      <c r="C29">
        <v>-4.3</v>
      </c>
      <c r="D29" s="1">
        <f t="shared" si="0"/>
        <v>-4.3053960964408722E-2</v>
      </c>
      <c r="E29" s="1">
        <f>-1+(B$127/B28)^(1/(-1+COUNT(B28:B$127)))</f>
        <v>2.9442692938477899E-2</v>
      </c>
    </row>
    <row r="30" spans="1:5" x14ac:dyDescent="0.3">
      <c r="A30">
        <v>1924</v>
      </c>
      <c r="B30">
        <v>168.2</v>
      </c>
      <c r="C30">
        <v>0.9</v>
      </c>
      <c r="D30" s="1">
        <f t="shared" si="0"/>
        <v>8.9982003599280436E-3</v>
      </c>
      <c r="E30" s="1">
        <f>-1+(B$127/B29)^(1/(-1+COUNT(B29:B$127)))</f>
        <v>3.0210080179008392E-2</v>
      </c>
    </row>
    <row r="31" spans="1:5" x14ac:dyDescent="0.3">
      <c r="A31">
        <v>1925</v>
      </c>
      <c r="B31">
        <v>166.7</v>
      </c>
      <c r="C31">
        <v>-0.9</v>
      </c>
      <c r="D31" s="1">
        <f t="shared" si="0"/>
        <v>-8.9179548156955724E-3</v>
      </c>
      <c r="E31" s="1">
        <f>-1+(B$127/B30)^(1/(-1+COUNT(B30:B$127)))</f>
        <v>3.0431065724577433E-2</v>
      </c>
    </row>
    <row r="32" spans="1:5" x14ac:dyDescent="0.3">
      <c r="A32">
        <v>1926</v>
      </c>
      <c r="B32">
        <v>160.6</v>
      </c>
      <c r="C32">
        <v>-3.6</v>
      </c>
      <c r="D32" s="1">
        <f t="shared" si="0"/>
        <v>-3.65926814637072E-2</v>
      </c>
      <c r="E32" s="1">
        <f>-1+(B$127/B31)^(1/(-1+COUNT(B31:B$127)))</f>
        <v>3.0849067380093631E-2</v>
      </c>
    </row>
    <row r="33" spans="1:5" x14ac:dyDescent="0.3">
      <c r="A33">
        <v>1927</v>
      </c>
      <c r="B33">
        <v>160.6</v>
      </c>
      <c r="C33">
        <v>0</v>
      </c>
      <c r="D33" s="1">
        <f t="shared" si="0"/>
        <v>0</v>
      </c>
      <c r="E33" s="1">
        <f>-1+(B$127/B32)^(1/(-1+COUNT(B32:B$127)))</f>
        <v>3.158352986223778E-2</v>
      </c>
    </row>
    <row r="34" spans="1:5" x14ac:dyDescent="0.3">
      <c r="A34">
        <v>1928</v>
      </c>
      <c r="B34">
        <v>162.1</v>
      </c>
      <c r="C34">
        <v>0.9</v>
      </c>
      <c r="D34" s="1">
        <f t="shared" si="0"/>
        <v>9.3399750933997883E-3</v>
      </c>
      <c r="E34" s="1">
        <f>-1+(B$127/B33)^(1/(-1+COUNT(B33:B$127)))</f>
        <v>3.1924832268309888E-2</v>
      </c>
    </row>
    <row r="35" spans="1:5" x14ac:dyDescent="0.3">
      <c r="A35">
        <v>1929</v>
      </c>
      <c r="B35">
        <v>160.6</v>
      </c>
      <c r="C35">
        <v>-0.9</v>
      </c>
      <c r="D35" s="1">
        <f t="shared" si="0"/>
        <v>-9.2535471930906832E-3</v>
      </c>
      <c r="E35" s="1">
        <f>-1+(B$127/B34)^(1/(-1+COUNT(B34:B$127)))</f>
        <v>3.2170406336105462E-2</v>
      </c>
    </row>
    <row r="36" spans="1:5" x14ac:dyDescent="0.3">
      <c r="A36">
        <v>1930</v>
      </c>
      <c r="B36">
        <v>154.5</v>
      </c>
      <c r="C36">
        <v>-3.8</v>
      </c>
      <c r="D36" s="1">
        <f t="shared" si="0"/>
        <v>-3.7982565379825584E-2</v>
      </c>
      <c r="E36" s="1">
        <f>-1+(B$127/B35)^(1/(-1+COUNT(B35:B$127)))</f>
        <v>3.2630053388847058E-2</v>
      </c>
    </row>
    <row r="37" spans="1:5" x14ac:dyDescent="0.3">
      <c r="A37">
        <v>1931</v>
      </c>
      <c r="B37">
        <v>145.5</v>
      </c>
      <c r="C37">
        <v>-5.9</v>
      </c>
      <c r="D37" s="1">
        <f t="shared" si="0"/>
        <v>-5.8252427184465994E-2</v>
      </c>
      <c r="E37" s="1">
        <f>-1+(B$127/B36)^(1/(-1+COUNT(B36:B$127)))</f>
        <v>3.3434134911654922E-2</v>
      </c>
    </row>
    <row r="38" spans="1:5" x14ac:dyDescent="0.3">
      <c r="A38">
        <v>1932</v>
      </c>
      <c r="B38">
        <v>134.80000000000001</v>
      </c>
      <c r="C38">
        <v>-7.3</v>
      </c>
      <c r="D38" s="1">
        <f t="shared" si="0"/>
        <v>-7.3539518900343603E-2</v>
      </c>
      <c r="E38" s="1">
        <f>-1+(B$127/B37)^(1/(-1+COUNT(B37:B$127)))</f>
        <v>3.4501481147328317E-2</v>
      </c>
    </row>
    <row r="39" spans="1:5" x14ac:dyDescent="0.3">
      <c r="A39">
        <v>1933</v>
      </c>
      <c r="B39">
        <v>133.30000000000001</v>
      </c>
      <c r="C39">
        <v>-1.1000000000000001</v>
      </c>
      <c r="D39" s="1">
        <f t="shared" si="0"/>
        <v>-1.1127596439169163E-2</v>
      </c>
      <c r="E39" s="1">
        <f>-1+(B$127/B38)^(1/(-1+COUNT(B38:B$127)))</f>
        <v>3.5784401532058085E-2</v>
      </c>
    </row>
    <row r="40" spans="1:5" x14ac:dyDescent="0.3">
      <c r="A40">
        <v>1934</v>
      </c>
      <c r="B40">
        <v>133.30000000000001</v>
      </c>
      <c r="C40">
        <v>0</v>
      </c>
      <c r="D40" s="1">
        <f t="shared" si="0"/>
        <v>0</v>
      </c>
      <c r="E40" s="1">
        <f>-1+(B$127/B39)^(1/(-1+COUNT(B39:B$127)))</f>
        <v>3.6330085650730037E-2</v>
      </c>
    </row>
    <row r="41" spans="1:5" x14ac:dyDescent="0.3">
      <c r="A41">
        <v>1935</v>
      </c>
      <c r="B41">
        <v>128.80000000000001</v>
      </c>
      <c r="C41">
        <v>-3.4</v>
      </c>
      <c r="D41" s="1">
        <f t="shared" si="0"/>
        <v>-3.3758439609902435E-2</v>
      </c>
      <c r="E41" s="1">
        <f>-1+(B$127/B40)^(1/(-1+COUNT(B40:B$127)))</f>
        <v>3.6755255296176959E-2</v>
      </c>
    </row>
    <row r="42" spans="1:5" x14ac:dyDescent="0.3">
      <c r="A42">
        <v>1936</v>
      </c>
      <c r="B42">
        <v>125.8</v>
      </c>
      <c r="C42">
        <v>-2.4</v>
      </c>
      <c r="D42" s="1">
        <f t="shared" si="0"/>
        <v>-2.3291925465838581E-2</v>
      </c>
      <c r="E42" s="1">
        <f>-1+(B$127/B41)^(1/(-1+COUNT(B41:B$127)))</f>
        <v>3.7604745499813852E-2</v>
      </c>
    </row>
    <row r="43" spans="1:5" x14ac:dyDescent="0.3">
      <c r="A43">
        <v>1937</v>
      </c>
      <c r="B43">
        <v>128.80000000000001</v>
      </c>
      <c r="C43">
        <v>2.4</v>
      </c>
      <c r="D43" s="1">
        <f t="shared" si="0"/>
        <v>2.384737678855342E-2</v>
      </c>
      <c r="E43" s="1">
        <f>-1+(B$127/B42)^(1/(-1+COUNT(B42:B$127)))</f>
        <v>3.83433237931885E-2</v>
      </c>
    </row>
    <row r="44" spans="1:5" x14ac:dyDescent="0.3">
      <c r="A44">
        <v>1938</v>
      </c>
      <c r="B44">
        <v>131.80000000000001</v>
      </c>
      <c r="C44">
        <v>2.4</v>
      </c>
      <c r="D44" s="1">
        <f t="shared" si="0"/>
        <v>2.3291925465838581E-2</v>
      </c>
      <c r="E44" s="1">
        <f>-1+(B$127/B43)^(1/(-1+COUNT(B43:B$127)))</f>
        <v>3.8517125065192115E-2</v>
      </c>
    </row>
    <row r="45" spans="1:5" x14ac:dyDescent="0.3">
      <c r="A45">
        <v>1939</v>
      </c>
      <c r="B45">
        <v>133.30000000000001</v>
      </c>
      <c r="C45">
        <v>1.1000000000000001</v>
      </c>
      <c r="D45" s="1">
        <f t="shared" si="0"/>
        <v>1.1380880121396153E-2</v>
      </c>
      <c r="E45" s="1">
        <f>-1+(B$127/B44)^(1/(-1+COUNT(B44:B$127)))</f>
        <v>3.8701935569785295E-2</v>
      </c>
    </row>
    <row r="46" spans="1:5" x14ac:dyDescent="0.3">
      <c r="A46">
        <v>1940</v>
      </c>
      <c r="B46">
        <v>152.9</v>
      </c>
      <c r="C46">
        <v>14.7</v>
      </c>
      <c r="D46" s="1">
        <f t="shared" si="0"/>
        <v>0.14703675918979742</v>
      </c>
      <c r="E46" s="1">
        <f>-1+(B$127/B45)^(1/(-1+COUNT(B45:B$127)))</f>
        <v>3.903963431961488E-2</v>
      </c>
    </row>
    <row r="47" spans="1:5" x14ac:dyDescent="0.3">
      <c r="A47">
        <v>1941</v>
      </c>
      <c r="B47">
        <v>175.2</v>
      </c>
      <c r="C47">
        <v>14.5</v>
      </c>
      <c r="D47" s="1">
        <f t="shared" si="0"/>
        <v>0.14584695879659892</v>
      </c>
      <c r="E47" s="1">
        <f>-1+(B$127/B46)^(1/(-1+COUNT(B46:B$127)))</f>
        <v>3.7771945768745097E-2</v>
      </c>
    </row>
    <row r="48" spans="1:5" x14ac:dyDescent="0.3">
      <c r="A48">
        <v>1942</v>
      </c>
      <c r="B48">
        <v>188.2</v>
      </c>
      <c r="C48">
        <v>7.5</v>
      </c>
      <c r="D48" s="1">
        <f t="shared" si="0"/>
        <v>7.420091324200917E-2</v>
      </c>
      <c r="E48" s="1">
        <f>-1+(B$127/B47)^(1/(-1+COUNT(B47:B$127)))</f>
        <v>3.648761613396756E-2</v>
      </c>
    </row>
    <row r="49" spans="1:5" x14ac:dyDescent="0.3">
      <c r="A49">
        <v>1943</v>
      </c>
      <c r="B49">
        <v>194.8</v>
      </c>
      <c r="C49">
        <v>3.5</v>
      </c>
      <c r="D49" s="1">
        <f t="shared" si="0"/>
        <v>3.5069075451647391E-2</v>
      </c>
      <c r="E49" s="1">
        <f>-1+(B$127/B48)^(1/(-1+COUNT(B48:B$127)))</f>
        <v>3.6018818549682585E-2</v>
      </c>
    </row>
    <row r="50" spans="1:5" x14ac:dyDescent="0.3">
      <c r="A50">
        <v>1944</v>
      </c>
      <c r="B50">
        <v>200</v>
      </c>
      <c r="C50">
        <v>2.7</v>
      </c>
      <c r="D50" s="1">
        <f t="shared" si="0"/>
        <v>2.6694045174537884E-2</v>
      </c>
      <c r="E50" s="1">
        <f>-1+(B$127/B49)^(1/(-1+COUNT(B49:B$127)))</f>
        <v>3.6031000399382007E-2</v>
      </c>
    </row>
    <row r="51" spans="1:5" x14ac:dyDescent="0.3">
      <c r="A51">
        <v>1945</v>
      </c>
      <c r="B51">
        <v>230.1</v>
      </c>
      <c r="C51">
        <v>15</v>
      </c>
      <c r="D51" s="1">
        <f t="shared" si="0"/>
        <v>0.15050000000000008</v>
      </c>
      <c r="E51" s="1">
        <f>-1+(B$127/B50)^(1/(-1+COUNT(B50:B$127)))</f>
        <v>3.6152816432416524E-2</v>
      </c>
    </row>
    <row r="52" spans="1:5" x14ac:dyDescent="0.3">
      <c r="A52">
        <v>1946</v>
      </c>
      <c r="B52">
        <v>251</v>
      </c>
      <c r="C52">
        <v>9.1</v>
      </c>
      <c r="D52" s="1">
        <f t="shared" si="0"/>
        <v>9.0830073880921347E-2</v>
      </c>
      <c r="E52" s="1">
        <f>-1+(B$127/B51)^(1/(-1+COUNT(B51:B$127)))</f>
        <v>3.4726607566465839E-2</v>
      </c>
    </row>
    <row r="53" spans="1:5" x14ac:dyDescent="0.3">
      <c r="A53">
        <v>1947</v>
      </c>
      <c r="B53">
        <v>260.10000000000002</v>
      </c>
      <c r="C53">
        <v>3.6</v>
      </c>
      <c r="D53" s="1">
        <f t="shared" si="0"/>
        <v>3.625498007968142E-2</v>
      </c>
      <c r="E53" s="1">
        <f>-1+(B$127/B52)^(1/(-1+COUNT(B52:B$127)))</f>
        <v>3.3998392984658787E-2</v>
      </c>
    </row>
    <row r="54" spans="1:5" x14ac:dyDescent="0.3">
      <c r="A54">
        <v>1948</v>
      </c>
      <c r="B54">
        <v>269.3</v>
      </c>
      <c r="C54">
        <v>3.5</v>
      </c>
      <c r="D54" s="1">
        <f t="shared" si="0"/>
        <v>3.5371011149557763E-2</v>
      </c>
      <c r="E54" s="1">
        <f>-1+(B$127/B53)^(1/(-1+COUNT(B53:B$127)))</f>
        <v>3.3967932240154042E-2</v>
      </c>
    </row>
    <row r="55" spans="1:5" x14ac:dyDescent="0.3">
      <c r="A55">
        <v>1949</v>
      </c>
      <c r="B55">
        <v>286.3</v>
      </c>
      <c r="C55">
        <v>6.3</v>
      </c>
      <c r="D55" s="1">
        <f t="shared" si="0"/>
        <v>6.3126624582250379E-2</v>
      </c>
      <c r="E55" s="1">
        <f>-1+(B$127/B54)^(1/(-1+COUNT(B54:B$127)))</f>
        <v>3.3948725188534423E-2</v>
      </c>
    </row>
    <row r="56" spans="1:5" x14ac:dyDescent="0.3">
      <c r="A56">
        <v>1950</v>
      </c>
      <c r="B56">
        <v>312.39999999999998</v>
      </c>
      <c r="C56">
        <v>9.1</v>
      </c>
      <c r="D56" s="1">
        <f t="shared" si="0"/>
        <v>9.1163115612993284E-2</v>
      </c>
      <c r="E56" s="1">
        <f>-1+(B$127/B55)^(1/(-1+COUNT(B55:B$127)))</f>
        <v>3.3549166491826377E-2</v>
      </c>
    </row>
    <row r="57" spans="1:5" x14ac:dyDescent="0.3">
      <c r="A57">
        <v>1951</v>
      </c>
      <c r="B57">
        <v>342.5</v>
      </c>
      <c r="C57">
        <v>9.6</v>
      </c>
      <c r="D57" s="1">
        <f t="shared" si="0"/>
        <v>9.6350832266325348E-2</v>
      </c>
      <c r="E57" s="1">
        <f>-1+(B$127/B56)^(1/(-1+COUNT(B56:B$127)))</f>
        <v>3.2759814176917423E-2</v>
      </c>
    </row>
    <row r="58" spans="1:5" x14ac:dyDescent="0.3">
      <c r="A58">
        <v>1952</v>
      </c>
      <c r="B58">
        <v>342.5</v>
      </c>
      <c r="C58">
        <v>0</v>
      </c>
      <c r="D58" s="1">
        <f t="shared" si="0"/>
        <v>0</v>
      </c>
      <c r="E58" s="1">
        <f>-1+(B$127/B57)^(1/(-1+COUNT(B57:B$127)))</f>
        <v>3.1878617853558611E-2</v>
      </c>
    </row>
    <row r="59" spans="1:5" x14ac:dyDescent="0.3">
      <c r="A59">
        <v>1953</v>
      </c>
      <c r="B59">
        <v>342.5</v>
      </c>
      <c r="C59">
        <v>0</v>
      </c>
      <c r="D59" s="1">
        <f t="shared" si="0"/>
        <v>0</v>
      </c>
      <c r="E59" s="1">
        <f>-1+(B$127/B58)^(1/(-1+COUNT(B58:B$127)))</f>
        <v>3.2348020616417505E-2</v>
      </c>
    </row>
    <row r="60" spans="1:5" x14ac:dyDescent="0.3">
      <c r="A60">
        <v>1954</v>
      </c>
      <c r="B60">
        <v>356.2</v>
      </c>
      <c r="C60">
        <v>4</v>
      </c>
      <c r="D60" s="1">
        <f t="shared" si="0"/>
        <v>4.0000000000000036E-2</v>
      </c>
      <c r="E60" s="1">
        <f>-1+(B$127/B59)^(1/(-1+COUNT(B59:B$127)))</f>
        <v>3.2831452388618843E-2</v>
      </c>
    </row>
    <row r="61" spans="1:5" x14ac:dyDescent="0.3">
      <c r="A61">
        <v>1955</v>
      </c>
      <c r="B61">
        <v>363</v>
      </c>
      <c r="C61">
        <v>1.9</v>
      </c>
      <c r="D61" s="1">
        <f t="shared" si="0"/>
        <v>1.9090398652442442E-2</v>
      </c>
      <c r="E61" s="1">
        <f>-1+(B$127/B60)^(1/(-1+COUNT(B60:B$127)))</f>
        <v>3.2724834237631173E-2</v>
      </c>
    </row>
    <row r="62" spans="1:5" x14ac:dyDescent="0.3">
      <c r="A62">
        <v>1956</v>
      </c>
      <c r="B62">
        <v>369.9</v>
      </c>
      <c r="C62">
        <v>1.9</v>
      </c>
      <c r="D62" s="1">
        <f t="shared" si="0"/>
        <v>1.9008264462809787E-2</v>
      </c>
      <c r="E62" s="1">
        <f>-1+(B$127/B61)^(1/(-1+COUNT(B61:B$127)))</f>
        <v>3.2932813347637424E-2</v>
      </c>
    </row>
    <row r="63" spans="1:5" x14ac:dyDescent="0.3">
      <c r="A63">
        <v>1957</v>
      </c>
      <c r="B63">
        <v>393.9</v>
      </c>
      <c r="C63">
        <v>6.5</v>
      </c>
      <c r="D63" s="1">
        <f t="shared" si="0"/>
        <v>6.4882400648824001E-2</v>
      </c>
      <c r="E63" s="1">
        <f>-1+(B$127/B62)^(1/(-1+COUNT(B62:B$127)))</f>
        <v>3.314851673743302E-2</v>
      </c>
    </row>
    <row r="64" spans="1:5" x14ac:dyDescent="0.3">
      <c r="A64">
        <v>1958</v>
      </c>
      <c r="B64">
        <v>400.7</v>
      </c>
      <c r="C64">
        <v>1.7</v>
      </c>
      <c r="D64" s="1">
        <f t="shared" si="0"/>
        <v>1.7263264788017318E-2</v>
      </c>
      <c r="E64" s="1">
        <f>-1+(B$127/B63)^(1/(-1+COUNT(B63:B$127)))</f>
        <v>3.2660252852385163E-2</v>
      </c>
    </row>
    <row r="65" spans="1:5" x14ac:dyDescent="0.3">
      <c r="A65">
        <v>1959</v>
      </c>
      <c r="B65">
        <v>404.1</v>
      </c>
      <c r="C65">
        <v>0.9</v>
      </c>
      <c r="D65" s="1">
        <f t="shared" si="0"/>
        <v>8.4851509857750695E-3</v>
      </c>
      <c r="E65" s="1">
        <f>-1+(B$127/B64)^(1/(-1+COUNT(B64:B$127)))</f>
        <v>3.2906519143349522E-2</v>
      </c>
    </row>
    <row r="66" spans="1:5" x14ac:dyDescent="0.3">
      <c r="A66">
        <v>1960</v>
      </c>
      <c r="B66">
        <v>414.4</v>
      </c>
      <c r="C66">
        <v>2.5</v>
      </c>
      <c r="D66" s="1">
        <f t="shared" si="0"/>
        <v>2.5488740410789301E-2</v>
      </c>
      <c r="E66" s="1">
        <f>-1+(B$127/B65)^(1/(-1+COUNT(B65:B$127)))</f>
        <v>3.3305220305611227E-2</v>
      </c>
    </row>
    <row r="67" spans="1:5" x14ac:dyDescent="0.3">
      <c r="A67">
        <v>1961</v>
      </c>
      <c r="B67">
        <v>421.3</v>
      </c>
      <c r="C67">
        <v>1.7</v>
      </c>
      <c r="D67" s="1">
        <f t="shared" si="0"/>
        <v>1.6650579150579325E-2</v>
      </c>
      <c r="E67" s="1">
        <f>-1+(B$127/B66)^(1/(-1+COUNT(B66:B$127)))</f>
        <v>3.3433854440834798E-2</v>
      </c>
    </row>
    <row r="68" spans="1:5" x14ac:dyDescent="0.3">
      <c r="A68">
        <v>1962</v>
      </c>
      <c r="B68">
        <v>429.4</v>
      </c>
      <c r="C68">
        <v>1.9</v>
      </c>
      <c r="D68" s="1">
        <f t="shared" si="0"/>
        <v>1.9226204604794628E-2</v>
      </c>
      <c r="E68" s="1">
        <f>-1+(B$127/B67)^(1/(-1+COUNT(B67:B$127)))</f>
        <v>3.3715910453434583E-2</v>
      </c>
    </row>
    <row r="69" spans="1:5" x14ac:dyDescent="0.3">
      <c r="A69">
        <v>1963</v>
      </c>
      <c r="B69">
        <v>445.8</v>
      </c>
      <c r="C69">
        <v>3.8</v>
      </c>
      <c r="D69" s="1">
        <f t="shared" si="0"/>
        <v>3.8192827200745239E-2</v>
      </c>
      <c r="E69" s="1">
        <f>-1+(B$127/B68)^(1/(-1+COUNT(B68:B$127)))</f>
        <v>3.3963265751497218E-2</v>
      </c>
    </row>
    <row r="70" spans="1:5" x14ac:dyDescent="0.3">
      <c r="A70">
        <v>1964</v>
      </c>
      <c r="B70">
        <v>470.3</v>
      </c>
      <c r="C70">
        <v>5.5</v>
      </c>
      <c r="D70" s="1">
        <f t="shared" si="0"/>
        <v>5.4957379991027455E-2</v>
      </c>
      <c r="E70" s="1">
        <f>-1+(B$127/B69)^(1/(-1+COUNT(B69:B$127)))</f>
        <v>3.3890493585250425E-2</v>
      </c>
    </row>
    <row r="71" spans="1:5" x14ac:dyDescent="0.3">
      <c r="A71">
        <v>1965</v>
      </c>
      <c r="B71">
        <v>494.9</v>
      </c>
      <c r="C71">
        <v>5.2</v>
      </c>
      <c r="D71" s="1">
        <f t="shared" si="0"/>
        <v>5.2307038060812161E-2</v>
      </c>
      <c r="E71" s="1">
        <f>-1+(B$127/B70)^(1/(-1+COUNT(B70:B$127)))</f>
        <v>3.352467892543487E-2</v>
      </c>
    </row>
    <row r="72" spans="1:5" x14ac:dyDescent="0.3">
      <c r="A72">
        <v>1966</v>
      </c>
      <c r="B72">
        <v>523.5</v>
      </c>
      <c r="C72">
        <v>5.8</v>
      </c>
      <c r="D72" s="1">
        <f t="shared" ref="D72:D127" si="1">B72/B71-1</f>
        <v>5.7789452414629183E-2</v>
      </c>
      <c r="E72" s="1">
        <f>-1+(B$127/B71)^(1/(-1+COUNT(B71:B$127)))</f>
        <v>3.3192344295477794E-2</v>
      </c>
    </row>
    <row r="73" spans="1:5" x14ac:dyDescent="0.3">
      <c r="A73">
        <v>1967</v>
      </c>
      <c r="B73">
        <v>539.9</v>
      </c>
      <c r="C73">
        <v>3.1</v>
      </c>
      <c r="D73" s="1">
        <f t="shared" si="1"/>
        <v>3.1327602674307453E-2</v>
      </c>
      <c r="E73" s="1">
        <f>-1+(B$127/B72)^(1/(-1+COUNT(B72:B$127)))</f>
        <v>3.2750459122814046E-2</v>
      </c>
    </row>
    <row r="74" spans="1:5" x14ac:dyDescent="0.3">
      <c r="A74">
        <v>1968</v>
      </c>
      <c r="B74">
        <v>559.79999999999995</v>
      </c>
      <c r="C74">
        <v>3.7</v>
      </c>
      <c r="D74" s="1">
        <f t="shared" si="1"/>
        <v>3.6858677532876527E-2</v>
      </c>
      <c r="E74" s="1">
        <f>-1+(B$127/B73)^(1/(-1+COUNT(B73:B$127)))</f>
        <v>3.2776826820694938E-2</v>
      </c>
    </row>
    <row r="75" spans="1:5" x14ac:dyDescent="0.3">
      <c r="A75">
        <v>1969</v>
      </c>
      <c r="B75">
        <v>601.5</v>
      </c>
      <c r="C75">
        <v>7.5</v>
      </c>
      <c r="D75" s="1">
        <f t="shared" si="1"/>
        <v>7.4490889603429977E-2</v>
      </c>
      <c r="E75" s="1">
        <f>-1+(B$127/B74)^(1/(-1+COUNT(B74:B$127)))</f>
        <v>3.2699965425450506E-2</v>
      </c>
    </row>
    <row r="76" spans="1:5" x14ac:dyDescent="0.3">
      <c r="A76">
        <v>1970</v>
      </c>
      <c r="B76">
        <v>628.1</v>
      </c>
      <c r="C76">
        <v>4.4000000000000004</v>
      </c>
      <c r="D76" s="1">
        <f t="shared" si="1"/>
        <v>4.4222776392352392E-2</v>
      </c>
      <c r="E76" s="1">
        <f>-1+(B$127/B75)^(1/(-1+COUNT(B75:B$127)))</f>
        <v>3.1912429783255591E-2</v>
      </c>
    </row>
    <row r="77" spans="1:5" x14ac:dyDescent="0.3">
      <c r="A77">
        <v>1971</v>
      </c>
      <c r="B77">
        <v>675.5</v>
      </c>
      <c r="C77">
        <v>7.6</v>
      </c>
      <c r="D77" s="1">
        <f t="shared" si="1"/>
        <v>7.5465690176723443E-2</v>
      </c>
      <c r="E77" s="1">
        <f>-1+(B$127/B76)^(1/(-1+COUNT(B76:B$127)))</f>
        <v>3.1672506769160558E-2</v>
      </c>
    </row>
    <row r="78" spans="1:5" x14ac:dyDescent="0.3">
      <c r="A78">
        <v>1972</v>
      </c>
      <c r="B78">
        <v>728.3</v>
      </c>
      <c r="C78">
        <v>7.8</v>
      </c>
      <c r="D78" s="1">
        <f t="shared" si="1"/>
        <v>7.8164322723908164E-2</v>
      </c>
      <c r="E78" s="1">
        <f>-1+(B$127/B77)^(1/(-1+COUNT(B77:B$127)))</f>
        <v>3.0815079380374533E-2</v>
      </c>
    </row>
    <row r="79" spans="1:5" x14ac:dyDescent="0.3">
      <c r="A79">
        <v>1973</v>
      </c>
      <c r="B79">
        <v>786.5</v>
      </c>
      <c r="C79">
        <v>8</v>
      </c>
      <c r="D79" s="1">
        <f t="shared" si="1"/>
        <v>7.9912124124673856E-2</v>
      </c>
      <c r="E79" s="1">
        <f>-1+(B$127/B78)^(1/(-1+COUNT(B78:B$127)))</f>
        <v>2.9870737256353586E-2</v>
      </c>
    </row>
    <row r="80" spans="1:5" x14ac:dyDescent="0.3">
      <c r="A80">
        <v>1974</v>
      </c>
      <c r="B80">
        <v>862.3</v>
      </c>
      <c r="C80">
        <v>9.6</v>
      </c>
      <c r="D80" s="1">
        <f t="shared" si="1"/>
        <v>9.6376350921805409E-2</v>
      </c>
      <c r="E80" s="1">
        <f>-1+(B$127/B79)^(1/(-1+COUNT(B79:B$127)))</f>
        <v>2.8853247863798615E-2</v>
      </c>
    </row>
    <row r="81" spans="1:9" x14ac:dyDescent="0.3">
      <c r="A81">
        <v>1975</v>
      </c>
      <c r="B81">
        <v>950.2</v>
      </c>
      <c r="C81">
        <v>10.199999999999999</v>
      </c>
      <c r="D81" s="1">
        <f t="shared" si="1"/>
        <v>0.10193668096950037</v>
      </c>
      <c r="E81" s="1">
        <f>-1+(B$127/B80)^(1/(-1+COUNT(B80:B$127)))</f>
        <v>2.7462704116684167E-2</v>
      </c>
    </row>
    <row r="82" spans="1:9" x14ac:dyDescent="0.3">
      <c r="A82">
        <v>1976</v>
      </c>
      <c r="B82">
        <v>1033.9000000000001</v>
      </c>
      <c r="C82">
        <v>8.8000000000000007</v>
      </c>
      <c r="D82" s="1">
        <f t="shared" si="1"/>
        <v>8.8086718585560941E-2</v>
      </c>
      <c r="E82" s="1">
        <f>-1+(B$127/B81)^(1/(-1+COUNT(B81:B$127)))</f>
        <v>2.5900878541382566E-2</v>
      </c>
    </row>
    <row r="83" spans="1:9" x14ac:dyDescent="0.3">
      <c r="A83">
        <v>1977</v>
      </c>
      <c r="B83">
        <v>1103.0999999999999</v>
      </c>
      <c r="C83">
        <v>6.7</v>
      </c>
      <c r="D83" s="1">
        <f t="shared" si="1"/>
        <v>6.6931037817970607E-2</v>
      </c>
      <c r="E83" s="1">
        <f>-1+(B$127/B82)^(1/(-1+COUNT(B82:B$127)))</f>
        <v>2.4560111513173055E-2</v>
      </c>
      <c r="H83" s="14" t="s">
        <v>24</v>
      </c>
      <c r="I83" s="14"/>
    </row>
    <row r="84" spans="1:9" x14ac:dyDescent="0.3">
      <c r="A84">
        <v>1978</v>
      </c>
      <c r="B84">
        <v>1147.8</v>
      </c>
      <c r="C84">
        <v>4.0999999999999996</v>
      </c>
      <c r="D84" s="1">
        <f t="shared" si="1"/>
        <v>4.0522164808267647E-2</v>
      </c>
      <c r="E84" s="1">
        <f>-1+(B$127/B83)^(1/(-1+COUNT(B83:B$127)))</f>
        <v>2.3616949843670465E-2</v>
      </c>
      <c r="H84" s="15"/>
      <c r="I84" s="15" t="s">
        <v>23</v>
      </c>
    </row>
    <row r="85" spans="1:9" x14ac:dyDescent="0.3">
      <c r="A85">
        <v>1979</v>
      </c>
      <c r="B85">
        <v>1196.4000000000001</v>
      </c>
      <c r="C85">
        <v>4.2</v>
      </c>
      <c r="D85" s="1">
        <f t="shared" si="1"/>
        <v>4.2341871406168519E-2</v>
      </c>
      <c r="E85" s="1">
        <f>-1+(B$127/B84)^(1/(-1+COUNT(B84:B$127)))</f>
        <v>2.3227090689371899E-2</v>
      </c>
      <c r="H85" s="7">
        <f>'cpi-analyze'!J135</f>
        <v>0</v>
      </c>
      <c r="I85" s="12">
        <f>'cpi-analyze'!L135</f>
        <v>0.19008264462809918</v>
      </c>
    </row>
    <row r="86" spans="1:9" x14ac:dyDescent="0.3">
      <c r="A86">
        <v>1980</v>
      </c>
      <c r="B86">
        <v>1274.5</v>
      </c>
      <c r="C86">
        <v>6.5</v>
      </c>
      <c r="D86" s="1">
        <f t="shared" si="1"/>
        <v>6.5279170845870871E-2</v>
      </c>
      <c r="E86" s="1">
        <f>-1+(B$127/B85)^(1/(-1+COUNT(B85:B$127)))</f>
        <v>2.2776274955347064E-2</v>
      </c>
      <c r="H86" s="7">
        <f>'cpi-analyze'!J136</f>
        <v>0.01</v>
      </c>
      <c r="I86" s="12">
        <f>'cpi-analyze'!L136</f>
        <v>0.256198347107438</v>
      </c>
    </row>
    <row r="87" spans="1:9" x14ac:dyDescent="0.3">
      <c r="A87">
        <v>1981</v>
      </c>
      <c r="B87">
        <v>1360.2</v>
      </c>
      <c r="C87">
        <v>6.7</v>
      </c>
      <c r="D87" s="1">
        <f t="shared" si="1"/>
        <v>6.7242055708120807E-2</v>
      </c>
      <c r="E87" s="1">
        <f>-1+(B$127/B86)^(1/(-1+COUNT(B86:B$127)))</f>
        <v>2.1761084221737059E-2</v>
      </c>
      <c r="H87" s="7">
        <f>'cpi-analyze'!J137</f>
        <v>0.02</v>
      </c>
      <c r="I87" s="12">
        <f>'cpi-analyze'!L137</f>
        <v>0.43801652892561982</v>
      </c>
    </row>
    <row r="88" spans="1:9" x14ac:dyDescent="0.3">
      <c r="A88">
        <v>1982</v>
      </c>
      <c r="B88">
        <v>1441.2</v>
      </c>
      <c r="C88">
        <v>6</v>
      </c>
      <c r="D88" s="1">
        <f t="shared" si="1"/>
        <v>5.9550066166740079E-2</v>
      </c>
      <c r="E88" s="1">
        <f>-1+(B$127/B87)^(1/(-1+COUNT(B87:B$127)))</f>
        <v>2.0649244368709851E-2</v>
      </c>
      <c r="H88" s="7">
        <f>'cpi-analyze'!J138</f>
        <v>0.03</v>
      </c>
      <c r="I88" s="12">
        <f>'cpi-analyze'!L138</f>
        <v>0.6198347107438017</v>
      </c>
    </row>
    <row r="89" spans="1:9" x14ac:dyDescent="0.3">
      <c r="A89">
        <v>1983</v>
      </c>
      <c r="B89">
        <v>1482</v>
      </c>
      <c r="C89">
        <v>2.8</v>
      </c>
      <c r="D89" s="1">
        <f t="shared" si="1"/>
        <v>2.8309741881765271E-2</v>
      </c>
      <c r="E89" s="1">
        <f>-1+(B$127/B88)^(1/(-1+COUNT(B88:B$127)))</f>
        <v>1.9670795543311748E-2</v>
      </c>
      <c r="H89" s="7">
        <f>'cpi-analyze'!J139</f>
        <v>0.04</v>
      </c>
      <c r="I89" s="12">
        <f>'cpi-analyze'!L139</f>
        <v>0.71900826446280997</v>
      </c>
    </row>
    <row r="90" spans="1:9" x14ac:dyDescent="0.3">
      <c r="A90">
        <v>1984</v>
      </c>
      <c r="B90">
        <v>1530.5</v>
      </c>
      <c r="C90">
        <v>3.3</v>
      </c>
      <c r="D90" s="1">
        <f t="shared" si="1"/>
        <v>3.272604588394068E-2</v>
      </c>
      <c r="E90" s="1">
        <f>-1+(B$127/B89)^(1/(-1+COUNT(B89:B$127)))</f>
        <v>1.9444437621595645E-2</v>
      </c>
      <c r="H90" s="7">
        <f>'cpi-analyze'!J140</f>
        <v>0.05</v>
      </c>
      <c r="I90" s="12">
        <f>'cpi-analyze'!L140</f>
        <v>0.75206611570247939</v>
      </c>
    </row>
    <row r="91" spans="1:9" x14ac:dyDescent="0.3">
      <c r="A91">
        <v>1985</v>
      </c>
      <c r="B91">
        <v>1564.9</v>
      </c>
      <c r="C91">
        <v>2.2999999999999998</v>
      </c>
      <c r="D91" s="1">
        <f t="shared" si="1"/>
        <v>2.2476314929761543E-2</v>
      </c>
      <c r="E91" s="1">
        <f>-1+(B$127/B90)^(1/(-1+COUNT(B90:B$127)))</f>
        <v>1.9087855831484868E-2</v>
      </c>
      <c r="H91" s="7">
        <f>'cpi-analyze'!J141</f>
        <v>6.0000000000000005E-2</v>
      </c>
      <c r="I91" s="12">
        <f>'cpi-analyze'!L141</f>
        <v>0.78512396694214881</v>
      </c>
    </row>
    <row r="92" spans="1:9" x14ac:dyDescent="0.3">
      <c r="A92">
        <v>1986</v>
      </c>
      <c r="B92">
        <v>1567.5</v>
      </c>
      <c r="C92">
        <v>0.2</v>
      </c>
      <c r="D92" s="1">
        <f t="shared" si="1"/>
        <v>1.6614480158476663E-3</v>
      </c>
      <c r="E92" s="1">
        <f>-1+(B$127/B91)^(1/(-1+COUNT(B91:B$127)))</f>
        <v>1.8993892434335358E-2</v>
      </c>
      <c r="H92" s="7">
        <f>'cpi-analyze'!J142</f>
        <v>7.0000000000000007E-2</v>
      </c>
      <c r="I92" s="12">
        <f>'cpi-analyze'!L142</f>
        <v>0.84297520661157022</v>
      </c>
    </row>
    <row r="93" spans="1:9" x14ac:dyDescent="0.3">
      <c r="A93">
        <v>1987</v>
      </c>
      <c r="B93">
        <v>1559.8</v>
      </c>
      <c r="C93">
        <v>-0.5</v>
      </c>
      <c r="D93" s="1">
        <f t="shared" si="1"/>
        <v>-4.9122807017544234E-3</v>
      </c>
      <c r="E93" s="1">
        <f>-1+(B$127/B92)^(1/(-1+COUNT(B92:B$127)))</f>
        <v>1.9493487567253442E-2</v>
      </c>
      <c r="H93" s="7">
        <f>'cpi-analyze'!J143</f>
        <v>0.08</v>
      </c>
      <c r="I93" s="12">
        <f>'cpi-analyze'!L143</f>
        <v>0.88429752066115708</v>
      </c>
    </row>
    <row r="94" spans="1:9" x14ac:dyDescent="0.3">
      <c r="A94">
        <v>1988</v>
      </c>
      <c r="B94">
        <v>1570.8</v>
      </c>
      <c r="C94">
        <v>0.7</v>
      </c>
      <c r="D94" s="1">
        <f t="shared" si="1"/>
        <v>7.0521861777150807E-3</v>
      </c>
      <c r="E94" s="1">
        <f>-1+(B$127/B93)^(1/(-1+COUNT(B93:B$127)))</f>
        <v>2.0220294811720718E-2</v>
      </c>
      <c r="H94" s="7">
        <f>'cpi-analyze'!J144</f>
        <v>0.09</v>
      </c>
      <c r="I94" s="12">
        <f>'cpi-analyze'!L144</f>
        <v>0.90082644628099173</v>
      </c>
    </row>
    <row r="95" spans="1:9" x14ac:dyDescent="0.3">
      <c r="A95">
        <v>1989</v>
      </c>
      <c r="B95">
        <v>1588.1</v>
      </c>
      <c r="C95">
        <v>1.1000000000000001</v>
      </c>
      <c r="D95" s="1">
        <f t="shared" si="1"/>
        <v>1.1013496307613835E-2</v>
      </c>
      <c r="E95" s="1">
        <f>-1+(B$127/B94)^(1/(-1+COUNT(B94:B$127)))</f>
        <v>2.062200503573286E-2</v>
      </c>
      <c r="H95" s="7">
        <f>'cpi-analyze'!J145</f>
        <v>9.9999999999999992E-2</v>
      </c>
      <c r="I95" s="12">
        <f>'cpi-analyze'!L145</f>
        <v>0.93388429752066116</v>
      </c>
    </row>
    <row r="96" spans="1:9" x14ac:dyDescent="0.3">
      <c r="A96">
        <v>1990</v>
      </c>
      <c r="B96">
        <v>1627.3</v>
      </c>
      <c r="C96">
        <v>2.5</v>
      </c>
      <c r="D96" s="1">
        <f t="shared" si="1"/>
        <v>2.468358415716887E-2</v>
      </c>
      <c r="E96" s="1">
        <f>-1+(B$127/B95)^(1/(-1+COUNT(B95:B$127)))</f>
        <v>2.0923737866743286E-2</v>
      </c>
      <c r="H96" s="7">
        <f>'cpi-analyze'!J146</f>
        <v>0.10999999999999999</v>
      </c>
      <c r="I96" s="12">
        <f>'cpi-analyze'!L146</f>
        <v>0.95041322314049592</v>
      </c>
    </row>
    <row r="97" spans="1:9" x14ac:dyDescent="0.3">
      <c r="A97">
        <v>1991</v>
      </c>
      <c r="B97">
        <v>1690.1</v>
      </c>
      <c r="C97">
        <v>3.9</v>
      </c>
      <c r="D97" s="1">
        <f t="shared" si="1"/>
        <v>3.8591531985497474E-2</v>
      </c>
      <c r="E97" s="1">
        <f>-1+(B$127/B96)^(1/(-1+COUNT(B96:B$127)))</f>
        <v>2.0802682467497169E-2</v>
      </c>
      <c r="H97" s="7">
        <f>'cpi-analyze'!J147</f>
        <v>0.11999999999999998</v>
      </c>
      <c r="I97" s="12">
        <f>'cpi-analyze'!L147</f>
        <v>0.95867768595041325</v>
      </c>
    </row>
    <row r="98" spans="1:9" x14ac:dyDescent="0.3">
      <c r="A98">
        <v>1992</v>
      </c>
      <c r="B98">
        <v>1752.8</v>
      </c>
      <c r="C98">
        <v>3.7</v>
      </c>
      <c r="D98" s="1">
        <f t="shared" si="1"/>
        <v>3.7098396544583245E-2</v>
      </c>
      <c r="E98" s="1">
        <f>-1+(B$127/B97)^(1/(-1+COUNT(B97:B$127)))</f>
        <v>2.0214997374515153E-2</v>
      </c>
      <c r="H98" s="7">
        <f>'cpi-analyze'!J148</f>
        <v>0.12999999999999998</v>
      </c>
      <c r="I98" s="12">
        <f>'cpi-analyze'!L148</f>
        <v>0.95867768595041325</v>
      </c>
    </row>
    <row r="99" spans="1:9" x14ac:dyDescent="0.3">
      <c r="A99">
        <v>1993</v>
      </c>
      <c r="B99">
        <v>1788.9</v>
      </c>
      <c r="C99">
        <v>2.1</v>
      </c>
      <c r="D99" s="1">
        <f t="shared" si="1"/>
        <v>2.0595618439068986E-2</v>
      </c>
      <c r="E99" s="1">
        <f>-1+(B$127/B98)^(1/(-1+COUNT(B98:B$127)))</f>
        <v>1.9637739334097848E-2</v>
      </c>
      <c r="H99" s="7">
        <f>'cpi-analyze'!J149</f>
        <v>0.13999999999999999</v>
      </c>
      <c r="I99" s="12">
        <f>'cpi-analyze'!L149</f>
        <v>0.95867768595041325</v>
      </c>
    </row>
    <row r="100" spans="1:9" x14ac:dyDescent="0.3">
      <c r="A100">
        <v>1994</v>
      </c>
      <c r="B100">
        <v>1838.2</v>
      </c>
      <c r="C100">
        <v>2.8</v>
      </c>
      <c r="D100" s="1">
        <f t="shared" si="1"/>
        <v>2.7558835038291596E-2</v>
      </c>
      <c r="E100" s="1">
        <f>-1+(B$127/B99)^(1/(-1+COUNT(B99:B$127)))</f>
        <v>1.9603545998301497E-2</v>
      </c>
      <c r="H100" s="7">
        <f>'cpi-analyze'!J150</f>
        <v>0.15</v>
      </c>
      <c r="I100" s="12">
        <f>'cpi-analyze'!L150</f>
        <v>0.98347107438016534</v>
      </c>
    </row>
    <row r="101" spans="1:9" x14ac:dyDescent="0.3">
      <c r="A101">
        <v>1995</v>
      </c>
      <c r="B101">
        <v>1871</v>
      </c>
      <c r="C101">
        <v>1.8</v>
      </c>
      <c r="D101" s="1">
        <f t="shared" si="1"/>
        <v>1.7843542596017725E-2</v>
      </c>
      <c r="E101" s="1">
        <f>-1+(B$127/B100)^(1/(-1+COUNT(B100:B$127)))</f>
        <v>1.9310091398806906E-2</v>
      </c>
      <c r="H101" s="7">
        <f>'cpi-analyze'!J151</f>
        <v>0.16</v>
      </c>
      <c r="I101" s="12">
        <f>'cpi-analyze'!L151</f>
        <v>0.99173553719008267</v>
      </c>
    </row>
    <row r="102" spans="1:9" x14ac:dyDescent="0.3">
      <c r="A102">
        <v>1996</v>
      </c>
      <c r="B102">
        <v>1910.4</v>
      </c>
      <c r="C102">
        <v>2.1</v>
      </c>
      <c r="D102" s="1">
        <f t="shared" si="1"/>
        <v>2.1058257616248133E-2</v>
      </c>
      <c r="E102" s="1">
        <f>-1+(B$127/B101)^(1/(-1+COUNT(B101:B$127)))</f>
        <v>1.9366539301218566E-2</v>
      </c>
      <c r="H102" s="7">
        <f>'cpi-analyze'!J152</f>
        <v>0.17</v>
      </c>
      <c r="I102" s="12">
        <f>'cpi-analyze'!L152</f>
        <v>0.99173553719008267</v>
      </c>
    </row>
    <row r="103" spans="1:9" x14ac:dyDescent="0.3">
      <c r="A103">
        <v>1997</v>
      </c>
      <c r="B103">
        <v>1951.6</v>
      </c>
      <c r="C103">
        <v>2.2000000000000002</v>
      </c>
      <c r="D103" s="1">
        <f t="shared" si="1"/>
        <v>2.156616415410384E-2</v>
      </c>
      <c r="E103" s="1">
        <f>-1+(B$127/B102)^(1/(-1+COUNT(B102:B$127)))</f>
        <v>1.9298928899600831E-2</v>
      </c>
      <c r="H103" s="7">
        <f>'cpi-analyze'!J153</f>
        <v>0.18000000000000002</v>
      </c>
      <c r="I103" s="12">
        <f>'cpi-analyze'!L153</f>
        <v>0.99173553719008267</v>
      </c>
    </row>
    <row r="104" spans="1:9" x14ac:dyDescent="0.3">
      <c r="A104">
        <v>1998</v>
      </c>
      <c r="B104">
        <v>1989.1</v>
      </c>
      <c r="C104">
        <v>1.9</v>
      </c>
      <c r="D104" s="1">
        <f t="shared" si="1"/>
        <v>1.9215003074400494E-2</v>
      </c>
      <c r="E104" s="1">
        <f>-1+(B$127/B103)^(1/(-1+COUNT(B103:B$127)))</f>
        <v>1.9204570039377034E-2</v>
      </c>
      <c r="H104" s="7">
        <f>'cpi-analyze'!J154</f>
        <v>0.19000000000000003</v>
      </c>
      <c r="I104" s="12">
        <f>'cpi-analyze'!L154</f>
        <v>0.99173553719008267</v>
      </c>
    </row>
    <row r="105" spans="1:9" x14ac:dyDescent="0.3">
      <c r="A105">
        <v>1999</v>
      </c>
      <c r="B105">
        <v>2032.2</v>
      </c>
      <c r="C105">
        <v>2.2000000000000002</v>
      </c>
      <c r="D105" s="1">
        <f t="shared" si="1"/>
        <v>2.1668091096475939E-2</v>
      </c>
      <c r="E105" s="1">
        <f>-1+(B$127/B104)^(1/(-1+COUNT(B104:B$127)))</f>
        <v>1.9204116431581264E-2</v>
      </c>
      <c r="H105" s="7">
        <f>'cpi-analyze'!J155</f>
        <v>0.20000000000000004</v>
      </c>
      <c r="I105" s="12">
        <f>'cpi-analyze'!L155</f>
        <v>1</v>
      </c>
    </row>
    <row r="106" spans="1:9" x14ac:dyDescent="0.3">
      <c r="A106">
        <v>2000</v>
      </c>
      <c r="B106">
        <v>2082.9</v>
      </c>
      <c r="C106">
        <v>2.5</v>
      </c>
      <c r="D106" s="1">
        <f t="shared" si="1"/>
        <v>2.4948331857100658E-2</v>
      </c>
      <c r="E106" s="1">
        <f>-1+(B$127/B105)^(1/(-1+COUNT(B105:B$127)))</f>
        <v>1.9092258885288649E-2</v>
      </c>
    </row>
    <row r="107" spans="1:9" x14ac:dyDescent="0.3">
      <c r="A107">
        <v>2001</v>
      </c>
      <c r="B107">
        <v>2178.5</v>
      </c>
      <c r="C107">
        <v>4.5999999999999996</v>
      </c>
      <c r="D107" s="1">
        <f t="shared" si="1"/>
        <v>4.5897546689711355E-2</v>
      </c>
      <c r="E107" s="1">
        <f>-1+(B$127/B106)^(1/(-1+COUNT(B106:B$127)))</f>
        <v>1.8814234360031046E-2</v>
      </c>
    </row>
    <row r="108" spans="1:9" x14ac:dyDescent="0.3">
      <c r="A108">
        <v>2002</v>
      </c>
      <c r="B108">
        <v>2251.6</v>
      </c>
      <c r="C108">
        <v>3.4</v>
      </c>
      <c r="D108" s="1">
        <f t="shared" si="1"/>
        <v>3.3555198531099339E-2</v>
      </c>
      <c r="E108" s="1">
        <f>-1+(B$127/B107)^(1/(-1+COUNT(B107:B$127)))</f>
        <v>1.7478631210905649E-2</v>
      </c>
    </row>
    <row r="109" spans="1:9" x14ac:dyDescent="0.3">
      <c r="A109">
        <v>2003</v>
      </c>
      <c r="B109">
        <v>2299.6999999999998</v>
      </c>
      <c r="C109">
        <v>2.1</v>
      </c>
      <c r="D109" s="1">
        <f t="shared" si="1"/>
        <v>2.1362586605080836E-2</v>
      </c>
      <c r="E109" s="1">
        <f>-1+(B$127/B108)^(1/(-1+COUNT(B108:B$127)))</f>
        <v>1.6639457383503142E-2</v>
      </c>
    </row>
    <row r="110" spans="1:9" x14ac:dyDescent="0.3">
      <c r="A110">
        <v>2004</v>
      </c>
      <c r="B110">
        <v>2326.9</v>
      </c>
      <c r="C110">
        <v>1.2</v>
      </c>
      <c r="D110" s="1">
        <f t="shared" si="1"/>
        <v>1.1827629690829289E-2</v>
      </c>
      <c r="E110" s="1">
        <f>-1+(B$127/B109)^(1/(-1+COUNT(B109:B$127)))</f>
        <v>1.6377702660351323E-2</v>
      </c>
    </row>
    <row r="111" spans="1:9" x14ac:dyDescent="0.3">
      <c r="A111">
        <v>2005</v>
      </c>
      <c r="B111">
        <v>2366.6999999999998</v>
      </c>
      <c r="C111">
        <v>1.7</v>
      </c>
      <c r="D111" s="1">
        <f t="shared" si="1"/>
        <v>1.7104301860844773E-2</v>
      </c>
      <c r="E111" s="1">
        <f>-1+(B$127/B110)^(1/(-1+COUNT(B110:B$127)))</f>
        <v>1.6645990313166603E-2</v>
      </c>
    </row>
    <row r="112" spans="1:9" x14ac:dyDescent="0.3">
      <c r="A112">
        <v>2006</v>
      </c>
      <c r="B112">
        <v>2393.9</v>
      </c>
      <c r="C112">
        <v>1.1000000000000001</v>
      </c>
      <c r="D112" s="1">
        <f t="shared" si="1"/>
        <v>1.1492795876114625E-2</v>
      </c>
      <c r="E112" s="1">
        <f>-1+(B$127/B111)^(1/(-1+COUNT(B111:B$127)))</f>
        <v>1.6617352699416887E-2</v>
      </c>
    </row>
    <row r="113" spans="1:5" x14ac:dyDescent="0.3">
      <c r="A113">
        <v>2007</v>
      </c>
      <c r="B113">
        <v>2432.4</v>
      </c>
      <c r="C113">
        <v>1.6</v>
      </c>
      <c r="D113" s="1">
        <f t="shared" si="1"/>
        <v>1.6082543130456539E-2</v>
      </c>
      <c r="E113" s="1">
        <f>-1+(B$127/B112)^(1/(-1+COUNT(B112:B$127)))</f>
        <v>1.6959911487685497E-2</v>
      </c>
    </row>
    <row r="114" spans="1:5" x14ac:dyDescent="0.3">
      <c r="A114">
        <v>2008</v>
      </c>
      <c r="B114">
        <v>2493</v>
      </c>
      <c r="C114">
        <v>2.5</v>
      </c>
      <c r="D114" s="1">
        <f t="shared" si="1"/>
        <v>2.4913665515540195E-2</v>
      </c>
      <c r="E114" s="1">
        <f>-1+(B$127/B113)^(1/(-1+COUNT(B113:B$127)))</f>
        <v>1.7022609637774799E-2</v>
      </c>
    </row>
    <row r="115" spans="1:5" x14ac:dyDescent="0.3">
      <c r="A115">
        <v>2009</v>
      </c>
      <c r="B115">
        <v>2522.6999999999998</v>
      </c>
      <c r="C115">
        <v>1.2</v>
      </c>
      <c r="D115" s="1">
        <f t="shared" si="1"/>
        <v>1.1913357400721969E-2</v>
      </c>
      <c r="E115" s="1">
        <f>-1+(B$127/B114)^(1/(-1+COUNT(B114:B$127)))</f>
        <v>1.641812780786589E-2</v>
      </c>
    </row>
    <row r="116" spans="1:5" x14ac:dyDescent="0.3">
      <c r="A116">
        <v>2010</v>
      </c>
      <c r="B116">
        <v>2554.8000000000002</v>
      </c>
      <c r="C116">
        <v>1.3</v>
      </c>
      <c r="D116" s="1">
        <f t="shared" si="1"/>
        <v>1.2724461886074678E-2</v>
      </c>
      <c r="E116" s="1">
        <f>-1+(B$127/B115)^(1/(-1+COUNT(B115:B$127)))</f>
        <v>1.6794429330417859E-2</v>
      </c>
    </row>
    <row r="117" spans="1:5" x14ac:dyDescent="0.3">
      <c r="A117">
        <v>2011</v>
      </c>
      <c r="B117">
        <v>2614.6</v>
      </c>
      <c r="C117">
        <v>2.2999999999999998</v>
      </c>
      <c r="D117" s="1">
        <f t="shared" si="1"/>
        <v>2.3406920306873191E-2</v>
      </c>
      <c r="E117" s="1">
        <f>-1+(B$127/B116)^(1/(-1+COUNT(B116:B$127)))</f>
        <v>1.7165236451438748E-2</v>
      </c>
    </row>
    <row r="118" spans="1:5" x14ac:dyDescent="0.3">
      <c r="A118">
        <v>2012</v>
      </c>
      <c r="B118">
        <v>2678.8</v>
      </c>
      <c r="C118">
        <v>2.5</v>
      </c>
      <c r="D118" s="1">
        <f t="shared" si="1"/>
        <v>2.4554425151074755E-2</v>
      </c>
      <c r="E118" s="1">
        <f>-1+(B$127/B117)^(1/(-1+COUNT(B117:B$127)))</f>
        <v>1.6543165624358869E-2</v>
      </c>
    </row>
    <row r="119" spans="1:5" x14ac:dyDescent="0.3">
      <c r="A119">
        <v>2013</v>
      </c>
      <c r="B119">
        <v>2746</v>
      </c>
      <c r="C119">
        <v>2.5</v>
      </c>
      <c r="D119" s="1">
        <f t="shared" si="1"/>
        <v>2.5085859340002958E-2</v>
      </c>
      <c r="E119" s="1">
        <f>-1+(B$127/B118)^(1/(-1+COUNT(B118:B$127)))</f>
        <v>1.5656901467458351E-2</v>
      </c>
    </row>
    <row r="120" spans="1:5" x14ac:dyDescent="0.3">
      <c r="A120">
        <v>2014</v>
      </c>
      <c r="B120">
        <v>2772.8</v>
      </c>
      <c r="C120">
        <v>1</v>
      </c>
      <c r="D120" s="1">
        <f t="shared" si="1"/>
        <v>9.7596504005827978E-3</v>
      </c>
      <c r="E120" s="1">
        <f>-1+(B$127/B119)^(1/(-1+COUNT(B119:B$127)))</f>
        <v>1.4484396336812866E-2</v>
      </c>
    </row>
    <row r="121" spans="1:5" x14ac:dyDescent="0.3">
      <c r="A121">
        <v>2015</v>
      </c>
      <c r="B121">
        <v>2790.8</v>
      </c>
      <c r="C121">
        <v>0.6</v>
      </c>
      <c r="D121" s="1">
        <f t="shared" si="1"/>
        <v>6.4916330063473637E-3</v>
      </c>
      <c r="E121" s="1">
        <f>-1+(B$127/B120)^(1/(-1+COUNT(B120:B$127)))</f>
        <v>1.5161162325422417E-2</v>
      </c>
    </row>
    <row r="122" spans="1:5" x14ac:dyDescent="0.3">
      <c r="A122">
        <v>2016</v>
      </c>
      <c r="B122">
        <v>2799.7</v>
      </c>
      <c r="C122">
        <v>0.3</v>
      </c>
      <c r="D122" s="1">
        <f t="shared" si="1"/>
        <v>3.1890497348430191E-3</v>
      </c>
      <c r="E122" s="1">
        <f>-1+(B$127/B121)^(1/(-1+COUNT(B121:B$127)))</f>
        <v>1.6613326739384204E-2</v>
      </c>
    </row>
    <row r="123" spans="1:5" x14ac:dyDescent="0.3">
      <c r="A123">
        <v>2017</v>
      </c>
      <c r="B123">
        <v>2838.2</v>
      </c>
      <c r="C123">
        <v>1.4</v>
      </c>
      <c r="D123" s="1">
        <f t="shared" si="1"/>
        <v>1.3751473372147105E-2</v>
      </c>
      <c r="E123" s="1">
        <f>-1+(B$127/B122)^(1/(-1+COUNT(B122:B$127)))</f>
        <v>1.9319662277398564E-2</v>
      </c>
    </row>
    <row r="124" spans="1:5" x14ac:dyDescent="0.3">
      <c r="A124">
        <v>2018</v>
      </c>
      <c r="B124">
        <v>2886.8</v>
      </c>
      <c r="C124">
        <v>1.7</v>
      </c>
      <c r="D124" s="1">
        <f t="shared" si="1"/>
        <v>1.7123528997252002E-2</v>
      </c>
      <c r="E124" s="1">
        <f>-1+(B$127/B123)^(1/(-1+COUNT(B123:B$127)))</f>
        <v>2.0716481730916003E-2</v>
      </c>
    </row>
    <row r="125" spans="1:5" x14ac:dyDescent="0.3">
      <c r="A125">
        <v>2019</v>
      </c>
      <c r="B125">
        <v>2962.7</v>
      </c>
      <c r="C125">
        <v>2.6</v>
      </c>
      <c r="D125" s="1">
        <f t="shared" si="1"/>
        <v>2.6292088125259738E-2</v>
      </c>
      <c r="E125" s="1">
        <f>-1+(B$127/B124)^(1/(-1+COUNT(B124:B$127)))</f>
        <v>2.1916950870899399E-2</v>
      </c>
    </row>
    <row r="126" spans="1:5" x14ac:dyDescent="0.3">
      <c r="A126">
        <v>2020</v>
      </c>
      <c r="B126">
        <v>3000.4</v>
      </c>
      <c r="C126">
        <v>1.3</v>
      </c>
      <c r="D126" s="1">
        <f t="shared" si="1"/>
        <v>1.2724879333041006E-2</v>
      </c>
      <c r="E126" s="1">
        <f>-1+(B$127/B125)^(1/(-1+COUNT(B125:B$127)))</f>
        <v>1.9736381511437751E-2</v>
      </c>
    </row>
    <row r="127" spans="1:5" x14ac:dyDescent="0.3">
      <c r="A127">
        <v>2021</v>
      </c>
      <c r="B127">
        <v>3080.8</v>
      </c>
      <c r="C127">
        <v>2.7</v>
      </c>
      <c r="D127" s="1">
        <f t="shared" si="1"/>
        <v>2.6796427143047641E-2</v>
      </c>
      <c r="E127" s="1">
        <f>-1+(B$127/B126)^(1/(-1+COUNT(B126:B$127)))</f>
        <v>2.6796427143047641E-2</v>
      </c>
    </row>
    <row r="128" spans="1:5" x14ac:dyDescent="0.3">
      <c r="B128" t="s">
        <v>27</v>
      </c>
      <c r="E128" s="1"/>
    </row>
    <row r="129" spans="1:4" x14ac:dyDescent="0.3">
      <c r="B129" s="13" t="s">
        <v>25</v>
      </c>
      <c r="C129" s="13"/>
      <c r="D129" s="4">
        <f>AVERAGE(D7:D127)</f>
        <v>2.9770894734602742E-2</v>
      </c>
    </row>
    <row r="130" spans="1:4" x14ac:dyDescent="0.3">
      <c r="A130" t="s">
        <v>7</v>
      </c>
      <c r="B130" s="13" t="s">
        <v>26</v>
      </c>
      <c r="C130" s="13"/>
      <c r="D130" s="1">
        <f>-1+(B127/B6)^(1/(-1+COUNT(B6:B127)))</f>
        <v>2.8733788068449062E-2</v>
      </c>
    </row>
  </sheetData>
  <mergeCells count="3">
    <mergeCell ref="H83:I83"/>
    <mergeCell ref="B129:C129"/>
    <mergeCell ref="B130:C130"/>
  </mergeCells>
  <hyperlinks>
    <hyperlink ref="F1" r:id="rId1" location="/CBS/nl/dataset/71905NED/table?dl=4E4A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523F9-430D-4B0F-ACDE-8E652A5CD070}">
  <dimension ref="A1:P168"/>
  <sheetViews>
    <sheetView topLeftCell="E122" workbookViewId="0">
      <selection activeCell="Q133" sqref="Q133:R155"/>
    </sheetView>
  </sheetViews>
  <sheetFormatPr defaultRowHeight="18.75" x14ac:dyDescent="0.3"/>
  <cols>
    <col min="3" max="3" width="11.69921875" bestFit="1" customWidth="1"/>
    <col min="4" max="4" width="8.796875" style="1"/>
    <col min="5" max="5" width="15.19921875" bestFit="1" customWidth="1"/>
    <col min="11" max="11" width="15.19921875" bestFit="1" customWidth="1"/>
    <col min="17" max="17" width="10.69921875" customWidth="1"/>
    <col min="18" max="18" width="14" customWidth="1"/>
  </cols>
  <sheetData>
    <row r="1" spans="1:11" x14ac:dyDescent="0.3">
      <c r="A1" t="s">
        <v>0</v>
      </c>
      <c r="F1" s="3" t="s">
        <v>9</v>
      </c>
      <c r="G1" s="3"/>
      <c r="H1" s="3"/>
    </row>
    <row r="3" spans="1:11" x14ac:dyDescent="0.3">
      <c r="B3" t="s">
        <v>1</v>
      </c>
      <c r="I3" s="10">
        <v>0.03</v>
      </c>
    </row>
    <row r="4" spans="1:11" x14ac:dyDescent="0.3">
      <c r="B4" t="s">
        <v>2</v>
      </c>
      <c r="C4" t="s">
        <v>3</v>
      </c>
    </row>
    <row r="5" spans="1:11" x14ac:dyDescent="0.3">
      <c r="A5" t="s">
        <v>4</v>
      </c>
      <c r="B5" t="s">
        <v>5</v>
      </c>
      <c r="C5" t="s">
        <v>6</v>
      </c>
      <c r="D5" s="1" t="s">
        <v>2</v>
      </c>
      <c r="E5" t="s">
        <v>8</v>
      </c>
      <c r="F5" t="s">
        <v>20</v>
      </c>
      <c r="G5" t="s">
        <v>21</v>
      </c>
      <c r="H5" t="s">
        <v>22</v>
      </c>
      <c r="I5" t="s">
        <v>18</v>
      </c>
      <c r="J5" t="s">
        <v>19</v>
      </c>
    </row>
    <row r="6" spans="1:11" x14ac:dyDescent="0.3">
      <c r="A6">
        <v>1900</v>
      </c>
      <c r="B6">
        <v>100</v>
      </c>
      <c r="E6" s="1"/>
    </row>
    <row r="7" spans="1:11" x14ac:dyDescent="0.3">
      <c r="A7">
        <v>1901</v>
      </c>
      <c r="B7">
        <v>106.1</v>
      </c>
      <c r="C7">
        <v>6.1</v>
      </c>
      <c r="D7" s="1">
        <f>B7/B6-1</f>
        <v>6.0999999999999943E-2</v>
      </c>
      <c r="E7" s="1">
        <f>-1+(B$127/B6)^(1/(-1+COUNT(B6:B$127)))</f>
        <v>2.8733788068449062E-2</v>
      </c>
      <c r="F7" s="1">
        <f>-1+(B7/B$6)^(1/(-1+COUNT(B$6:B7)))</f>
        <v>6.0999999999999943E-2</v>
      </c>
      <c r="G7" s="1"/>
      <c r="H7" s="1"/>
      <c r="I7" s="1">
        <f>MIN(D7,$I$3)</f>
        <v>0.03</v>
      </c>
      <c r="J7" s="4">
        <f>D7-I7</f>
        <v>3.0999999999999944E-2</v>
      </c>
      <c r="K7" s="4"/>
    </row>
    <row r="8" spans="1:11" x14ac:dyDescent="0.3">
      <c r="A8">
        <v>1902</v>
      </c>
      <c r="B8">
        <v>103</v>
      </c>
      <c r="C8">
        <v>-2.9</v>
      </c>
      <c r="D8" s="1">
        <f t="shared" ref="D8:D71" si="0">B8/B7-1</f>
        <v>-2.9217719132893394E-2</v>
      </c>
      <c r="E8" s="1">
        <f>-1+(B$127/B7)^(1/(-1+COUNT(B7:B$127)))</f>
        <v>2.8469067672637793E-2</v>
      </c>
      <c r="F8" s="1">
        <f>-1+(B8/B$6)^(1/(-1+COUNT(B$6:B8)))</f>
        <v>1.4889156509221957E-2</v>
      </c>
      <c r="G8" s="1"/>
      <c r="H8" s="1"/>
      <c r="I8" s="1">
        <f t="shared" ref="I8:I71" si="1">MIN(D8,$I$3)</f>
        <v>-2.9217719132893394E-2</v>
      </c>
      <c r="J8" s="4">
        <f t="shared" ref="J8:J71" si="2">D8-I8</f>
        <v>0</v>
      </c>
      <c r="K8" s="4"/>
    </row>
    <row r="9" spans="1:11" x14ac:dyDescent="0.3">
      <c r="A9">
        <v>1903</v>
      </c>
      <c r="B9">
        <v>103</v>
      </c>
      <c r="C9">
        <v>0</v>
      </c>
      <c r="D9" s="1">
        <f t="shared" si="0"/>
        <v>0</v>
      </c>
      <c r="E9" s="1">
        <f>-1+(B$127/B8)^(1/(-1+COUNT(B8:B$127)))</f>
        <v>2.8968077533251257E-2</v>
      </c>
      <c r="F9" s="1">
        <f>-1+(B9/B$6)^(1/(-1+COUNT(B$6:B9)))</f>
        <v>9.9016340499609168E-3</v>
      </c>
      <c r="G9" s="1"/>
      <c r="H9" s="1"/>
      <c r="I9" s="1">
        <f t="shared" si="1"/>
        <v>0</v>
      </c>
      <c r="J9" s="4">
        <f t="shared" si="2"/>
        <v>0</v>
      </c>
      <c r="K9" s="4"/>
    </row>
    <row r="10" spans="1:11" x14ac:dyDescent="0.3">
      <c r="A10">
        <v>1904</v>
      </c>
      <c r="B10">
        <v>106.1</v>
      </c>
      <c r="C10">
        <v>2.9</v>
      </c>
      <c r="D10" s="1">
        <f t="shared" si="0"/>
        <v>3.0097087378640808E-2</v>
      </c>
      <c r="E10" s="1">
        <f>-1+(B$127/B9)^(1/(-1+COUNT(B9:B$127)))</f>
        <v>2.9217121722322492E-2</v>
      </c>
      <c r="F10" s="1">
        <f>-1+(B10/B$6)^(1/(-1+COUNT(B$6:B10)))</f>
        <v>1.4913071423088509E-2</v>
      </c>
      <c r="G10" s="1"/>
      <c r="H10" s="1"/>
      <c r="I10" s="1">
        <f t="shared" si="1"/>
        <v>0.03</v>
      </c>
      <c r="J10" s="4">
        <f t="shared" si="2"/>
        <v>9.7087378640808852E-5</v>
      </c>
      <c r="K10" s="4"/>
    </row>
    <row r="11" spans="1:11" x14ac:dyDescent="0.3">
      <c r="A11">
        <v>1905</v>
      </c>
      <c r="B11">
        <v>106.1</v>
      </c>
      <c r="C11">
        <v>0</v>
      </c>
      <c r="D11" s="1">
        <f t="shared" si="0"/>
        <v>0</v>
      </c>
      <c r="E11" s="1">
        <f>-1+(B$127/B10)^(1/(-1+COUNT(B10:B$127)))</f>
        <v>2.9209603889166491E-2</v>
      </c>
      <c r="F11" s="1">
        <f>-1+(B11/B$6)^(1/(-1+COUNT(B$6:B11)))</f>
        <v>1.1912770433430531E-2</v>
      </c>
      <c r="G11" s="1"/>
      <c r="H11" s="1"/>
      <c r="I11" s="1">
        <f t="shared" si="1"/>
        <v>0</v>
      </c>
      <c r="J11" s="4">
        <f t="shared" si="2"/>
        <v>0</v>
      </c>
      <c r="K11" s="4"/>
    </row>
    <row r="12" spans="1:11" x14ac:dyDescent="0.3">
      <c r="A12">
        <v>1906</v>
      </c>
      <c r="B12">
        <v>106.1</v>
      </c>
      <c r="C12">
        <v>0</v>
      </c>
      <c r="D12" s="1">
        <f t="shared" si="0"/>
        <v>0</v>
      </c>
      <c r="E12" s="1">
        <f>-1+(B$127/B11)^(1/(-1+COUNT(B11:B$127)))</f>
        <v>2.9465084820363474E-2</v>
      </c>
      <c r="F12" s="1">
        <f>-1+(B12/B$6)^(1/(-1+COUNT(B$6:B12)))</f>
        <v>9.9174989126973312E-3</v>
      </c>
      <c r="G12" s="1"/>
      <c r="H12" s="1"/>
      <c r="I12" s="1">
        <f t="shared" si="1"/>
        <v>0</v>
      </c>
      <c r="J12" s="4">
        <f t="shared" si="2"/>
        <v>0</v>
      </c>
      <c r="K12" s="4"/>
    </row>
    <row r="13" spans="1:11" x14ac:dyDescent="0.3">
      <c r="A13">
        <v>1907</v>
      </c>
      <c r="B13">
        <v>107.6</v>
      </c>
      <c r="C13">
        <v>1.4</v>
      </c>
      <c r="D13" s="1">
        <f t="shared" si="0"/>
        <v>1.413760603204528E-2</v>
      </c>
      <c r="E13" s="1">
        <f>-1+(B$127/B12)^(1/(-1+COUNT(B12:B$127)))</f>
        <v>2.9725073980348293E-2</v>
      </c>
      <c r="F13" s="1">
        <f>-1+(B13/B$6)^(1/(-1+COUNT(B$6:B13)))</f>
        <v>1.051929448481137E-2</v>
      </c>
      <c r="G13" s="1"/>
      <c r="H13" s="1"/>
      <c r="I13" s="1">
        <f t="shared" si="1"/>
        <v>1.413760603204528E-2</v>
      </c>
      <c r="J13" s="4">
        <f t="shared" si="2"/>
        <v>0</v>
      </c>
      <c r="K13" s="4"/>
    </row>
    <row r="14" spans="1:11" x14ac:dyDescent="0.3">
      <c r="A14">
        <v>1908</v>
      </c>
      <c r="B14">
        <v>110.6</v>
      </c>
      <c r="C14">
        <v>2.8</v>
      </c>
      <c r="D14" s="1">
        <f t="shared" si="0"/>
        <v>2.7881040892193232E-2</v>
      </c>
      <c r="E14" s="1">
        <f>-1+(B$127/B13)^(1/(-1+COUNT(B13:B$127)))</f>
        <v>2.9862860828864912E-2</v>
      </c>
      <c r="F14" s="1">
        <f>-1+(B14/B$6)^(1/(-1+COUNT(B$6:B14)))</f>
        <v>1.2673372954424833E-2</v>
      </c>
      <c r="G14" s="1"/>
      <c r="H14" s="1"/>
      <c r="I14" s="1">
        <f t="shared" si="1"/>
        <v>2.7881040892193232E-2</v>
      </c>
      <c r="J14" s="4">
        <f t="shared" si="2"/>
        <v>0</v>
      </c>
      <c r="K14" s="4"/>
    </row>
    <row r="15" spans="1:11" x14ac:dyDescent="0.3">
      <c r="A15">
        <v>1909</v>
      </c>
      <c r="B15">
        <v>109.1</v>
      </c>
      <c r="C15">
        <v>-1.4</v>
      </c>
      <c r="D15" s="1">
        <f t="shared" si="0"/>
        <v>-1.3562386980108476E-2</v>
      </c>
      <c r="E15" s="1">
        <f>-1+(B$127/B14)^(1/(-1+COUNT(B14:B$127)))</f>
        <v>2.9880416104571594E-2</v>
      </c>
      <c r="F15" s="1">
        <f>-1+(B15/B$6)^(1/(-1+COUNT(B$6:B15)))</f>
        <v>9.7241650575639049E-3</v>
      </c>
      <c r="G15" s="1"/>
      <c r="H15" s="1"/>
      <c r="I15" s="1">
        <f t="shared" si="1"/>
        <v>-1.3562386980108476E-2</v>
      </c>
      <c r="J15" s="4">
        <f t="shared" si="2"/>
        <v>0</v>
      </c>
      <c r="K15" s="4"/>
    </row>
    <row r="16" spans="1:11" x14ac:dyDescent="0.3">
      <c r="A16">
        <v>1910</v>
      </c>
      <c r="B16">
        <v>112.1</v>
      </c>
      <c r="C16">
        <v>2.8</v>
      </c>
      <c r="D16" s="1">
        <f t="shared" si="0"/>
        <v>2.7497708524289566E-2</v>
      </c>
      <c r="E16" s="1">
        <f>-1+(B$127/B15)^(1/(-1+COUNT(B15:B$127)))</f>
        <v>3.0276793021988491E-2</v>
      </c>
      <c r="F16" s="1">
        <f>-1+(B16/B$6)^(1/(-1+COUNT(B$6:B16)))</f>
        <v>1.1487595832405217E-2</v>
      </c>
      <c r="G16" s="1"/>
      <c r="H16" s="1"/>
      <c r="I16" s="1">
        <f t="shared" si="1"/>
        <v>2.7497708524289566E-2</v>
      </c>
      <c r="J16" s="4">
        <f t="shared" si="2"/>
        <v>0</v>
      </c>
      <c r="K16" s="4"/>
    </row>
    <row r="17" spans="1:11" x14ac:dyDescent="0.3">
      <c r="A17">
        <v>1911</v>
      </c>
      <c r="B17">
        <v>113.6</v>
      </c>
      <c r="C17">
        <v>1.4</v>
      </c>
      <c r="D17" s="1">
        <f t="shared" si="0"/>
        <v>1.338090990187335E-2</v>
      </c>
      <c r="E17" s="1">
        <f>-1+(B$127/B16)^(1/(-1+COUNT(B16:B$127)))</f>
        <v>3.03018639524677E-2</v>
      </c>
      <c r="F17" s="1">
        <f>-1+(B17/B$6)^(1/(-1+COUNT(B$6:B17)))</f>
        <v>1.1659569024202066E-2</v>
      </c>
      <c r="G17" s="1"/>
      <c r="H17" s="1"/>
      <c r="I17" s="1">
        <f t="shared" si="1"/>
        <v>1.338090990187335E-2</v>
      </c>
      <c r="J17" s="4">
        <f t="shared" si="2"/>
        <v>0</v>
      </c>
      <c r="K17" s="4"/>
    </row>
    <row r="18" spans="1:11" x14ac:dyDescent="0.3">
      <c r="A18">
        <v>1912</v>
      </c>
      <c r="B18">
        <v>115.2</v>
      </c>
      <c r="C18">
        <v>1.3</v>
      </c>
      <c r="D18" s="1">
        <f t="shared" si="0"/>
        <v>1.4084507042253502E-2</v>
      </c>
      <c r="E18" s="1">
        <f>-1+(B$127/B17)^(1/(-1+COUNT(B17:B$127)))</f>
        <v>3.0456979657947025E-2</v>
      </c>
      <c r="F18" s="1">
        <f>-1+(B18/B$6)^(1/(-1+COUNT(B$6:B18)))</f>
        <v>1.1861425524549274E-2</v>
      </c>
      <c r="G18" s="1"/>
      <c r="H18" s="1"/>
      <c r="I18" s="1">
        <f t="shared" si="1"/>
        <v>1.4084507042253502E-2</v>
      </c>
      <c r="J18" s="4">
        <f t="shared" si="2"/>
        <v>0</v>
      </c>
      <c r="K18" s="4"/>
    </row>
    <row r="19" spans="1:11" x14ac:dyDescent="0.3">
      <c r="A19">
        <v>1913</v>
      </c>
      <c r="B19">
        <v>116.7</v>
      </c>
      <c r="C19">
        <v>1.3</v>
      </c>
      <c r="D19" s="1">
        <f t="shared" si="0"/>
        <v>1.3020833333333259E-2</v>
      </c>
      <c r="E19" s="1">
        <f>-1+(B$127/B18)^(1/(-1+COUNT(B18:B$127)))</f>
        <v>3.0608403025044195E-2</v>
      </c>
      <c r="F19" s="1">
        <f>-1+(B19/B$6)^(1/(-1+COUNT(B$6:B19)))</f>
        <v>1.1950563610645393E-2</v>
      </c>
      <c r="G19" s="1"/>
      <c r="H19" s="1"/>
      <c r="I19" s="1">
        <f t="shared" si="1"/>
        <v>1.3020833333333259E-2</v>
      </c>
      <c r="J19" s="4">
        <f t="shared" si="2"/>
        <v>0</v>
      </c>
      <c r="K19" s="4"/>
    </row>
    <row r="20" spans="1:11" x14ac:dyDescent="0.3">
      <c r="A20">
        <v>1914</v>
      </c>
      <c r="B20">
        <v>116.7</v>
      </c>
      <c r="C20">
        <v>0</v>
      </c>
      <c r="D20" s="1">
        <f t="shared" si="0"/>
        <v>0</v>
      </c>
      <c r="E20" s="1">
        <f>-1+(B$127/B19)^(1/(-1+COUNT(B19:B$127)))</f>
        <v>3.0772669513819739E-2</v>
      </c>
      <c r="F20" s="1">
        <f>-1+(B20/B$6)^(1/(-1+COUNT(B$6:B20)))</f>
        <v>1.1092235770622683E-2</v>
      </c>
      <c r="G20" s="1"/>
      <c r="H20" s="1"/>
      <c r="I20" s="1">
        <f t="shared" si="1"/>
        <v>0</v>
      </c>
      <c r="J20" s="4">
        <f t="shared" si="2"/>
        <v>0</v>
      </c>
      <c r="K20" s="4"/>
    </row>
    <row r="21" spans="1:11" x14ac:dyDescent="0.3">
      <c r="A21">
        <v>1915</v>
      </c>
      <c r="B21">
        <v>133.30000000000001</v>
      </c>
      <c r="C21">
        <v>14.3</v>
      </c>
      <c r="D21" s="1">
        <f t="shared" si="0"/>
        <v>0.14224507283633248</v>
      </c>
      <c r="E21" s="1">
        <f>-1+(B$127/B20)^(1/(-1+COUNT(B20:B$127)))</f>
        <v>3.1064686241510042E-2</v>
      </c>
      <c r="F21" s="1">
        <f>-1+(B21/B$6)^(1/(-1+COUNT(B$6:B21)))</f>
        <v>1.9346908131392615E-2</v>
      </c>
      <c r="G21" s="1"/>
      <c r="H21" s="1"/>
      <c r="I21" s="1">
        <f t="shared" si="1"/>
        <v>0.03</v>
      </c>
      <c r="J21" s="4">
        <f t="shared" si="2"/>
        <v>0.11224507283633248</v>
      </c>
      <c r="K21" s="4"/>
    </row>
    <row r="22" spans="1:11" x14ac:dyDescent="0.3">
      <c r="A22">
        <v>1916</v>
      </c>
      <c r="B22">
        <v>148.5</v>
      </c>
      <c r="C22">
        <v>11.4</v>
      </c>
      <c r="D22" s="1">
        <f t="shared" si="0"/>
        <v>0.1140285071267817</v>
      </c>
      <c r="E22" s="1">
        <f>-1+(B$127/B21)^(1/(-1+COUNT(B21:B$127)))</f>
        <v>3.0069083422725962E-2</v>
      </c>
      <c r="F22" s="1">
        <f>-1+(B22/B$6)^(1/(-1+COUNT(B$6:B22)))</f>
        <v>2.5021331164390759E-2</v>
      </c>
      <c r="G22" s="1"/>
      <c r="H22" s="1"/>
      <c r="I22" s="1">
        <f t="shared" si="1"/>
        <v>0.03</v>
      </c>
      <c r="J22" s="4">
        <f t="shared" si="2"/>
        <v>8.4028507126781699E-2</v>
      </c>
      <c r="K22" s="4"/>
    </row>
    <row r="23" spans="1:11" x14ac:dyDescent="0.3">
      <c r="A23">
        <v>1917</v>
      </c>
      <c r="B23">
        <v>157.6</v>
      </c>
      <c r="C23">
        <v>6.1</v>
      </c>
      <c r="D23" s="1">
        <f t="shared" si="0"/>
        <v>6.1279461279461156E-2</v>
      </c>
      <c r="E23" s="1">
        <f>-1+(B$127/B22)^(1/(-1+COUNT(B22:B$127)))</f>
        <v>2.9300675137387211E-2</v>
      </c>
      <c r="F23" s="1">
        <f>-1+(B23/B$6)^(1/(-1+COUNT(B$6:B23)))</f>
        <v>2.7119450993869254E-2</v>
      </c>
      <c r="G23" s="1"/>
      <c r="H23" s="1"/>
      <c r="I23" s="1">
        <f t="shared" si="1"/>
        <v>0.03</v>
      </c>
      <c r="J23" s="4">
        <f t="shared" si="2"/>
        <v>3.1279461279461157E-2</v>
      </c>
      <c r="K23" s="4"/>
    </row>
    <row r="24" spans="1:11" x14ac:dyDescent="0.3">
      <c r="A24">
        <v>1918</v>
      </c>
      <c r="B24">
        <v>187.9</v>
      </c>
      <c r="C24">
        <v>19.2</v>
      </c>
      <c r="D24" s="1">
        <f t="shared" si="0"/>
        <v>0.19225888324873108</v>
      </c>
      <c r="E24" s="1">
        <f>-1+(B$127/B23)^(1/(-1+COUNT(B23:B$127)))</f>
        <v>2.8997911255580266E-2</v>
      </c>
      <c r="F24" s="1">
        <f>-1+(B24/B$6)^(1/(-1+COUNT(B$6:B24)))</f>
        <v>3.5662269066230268E-2</v>
      </c>
      <c r="G24" s="1"/>
      <c r="H24" s="1"/>
      <c r="I24" s="1">
        <f t="shared" si="1"/>
        <v>0.03</v>
      </c>
      <c r="J24" s="4">
        <f t="shared" si="2"/>
        <v>0.16225888324873108</v>
      </c>
      <c r="K24" s="4"/>
    </row>
    <row r="25" spans="1:11" x14ac:dyDescent="0.3">
      <c r="A25">
        <v>1919</v>
      </c>
      <c r="B25">
        <v>204.5</v>
      </c>
      <c r="C25">
        <v>8.9</v>
      </c>
      <c r="D25" s="1">
        <f t="shared" si="0"/>
        <v>8.8344864289515712E-2</v>
      </c>
      <c r="E25" s="1">
        <f>-1+(B$127/B24)^(1/(-1+COUNT(B24:B$127)))</f>
        <v>2.7527752202995304E-2</v>
      </c>
      <c r="F25" s="1">
        <f>-1+(B25/B$6)^(1/(-1+COUNT(B$6:B25)))</f>
        <v>3.8370352305651556E-2</v>
      </c>
      <c r="G25" s="1"/>
      <c r="H25" s="1"/>
      <c r="I25" s="1">
        <f t="shared" si="1"/>
        <v>0.03</v>
      </c>
      <c r="J25" s="4">
        <f t="shared" si="2"/>
        <v>5.8344864289515713E-2</v>
      </c>
      <c r="K25" s="4"/>
    </row>
    <row r="26" spans="1:11" x14ac:dyDescent="0.3">
      <c r="A26">
        <v>1920</v>
      </c>
      <c r="B26">
        <v>225.8</v>
      </c>
      <c r="C26">
        <v>10.4</v>
      </c>
      <c r="D26" s="1">
        <f t="shared" si="0"/>
        <v>0.10415647921760396</v>
      </c>
      <c r="E26" s="1">
        <f>-1+(B$127/B25)^(1/(-1+COUNT(B25:B$127)))</f>
        <v>2.6948647764746925E-2</v>
      </c>
      <c r="F26" s="1">
        <f>-1+(B26/B$6)^(1/(-1+COUNT(B$6:B26)))</f>
        <v>4.1564566218794452E-2</v>
      </c>
      <c r="G26" s="1"/>
      <c r="H26" s="1"/>
      <c r="I26" s="1">
        <f t="shared" si="1"/>
        <v>0.03</v>
      </c>
      <c r="J26" s="4">
        <f t="shared" si="2"/>
        <v>7.415647921760396E-2</v>
      </c>
      <c r="K26" s="4"/>
    </row>
    <row r="27" spans="1:11" x14ac:dyDescent="0.3">
      <c r="A27">
        <v>1921</v>
      </c>
      <c r="B27">
        <v>195.5</v>
      </c>
      <c r="C27">
        <v>-13.4</v>
      </c>
      <c r="D27" s="1">
        <f t="shared" si="0"/>
        <v>-0.13418954827280782</v>
      </c>
      <c r="E27" s="1">
        <f>-1+(B$127/B26)^(1/(-1+COUNT(B26:B$127)))</f>
        <v>2.6211850328186959E-2</v>
      </c>
      <c r="F27" s="1">
        <f>-1+(B27/B$6)^(1/(-1+COUNT(B$6:B27)))</f>
        <v>3.2438358174189164E-2</v>
      </c>
      <c r="G27" s="1"/>
      <c r="H27" s="1"/>
      <c r="I27" s="1">
        <f t="shared" si="1"/>
        <v>-0.13418954827280782</v>
      </c>
      <c r="J27" s="4">
        <f t="shared" si="2"/>
        <v>0</v>
      </c>
      <c r="K27" s="4"/>
    </row>
    <row r="28" spans="1:11" x14ac:dyDescent="0.3">
      <c r="A28">
        <v>1922</v>
      </c>
      <c r="B28">
        <v>174.2</v>
      </c>
      <c r="C28">
        <v>-10.9</v>
      </c>
      <c r="D28" s="1">
        <f t="shared" si="0"/>
        <v>-0.10895140664961644</v>
      </c>
      <c r="E28" s="1">
        <f>-1+(B$127/B27)^(1/(-1+COUNT(B27:B$127)))</f>
        <v>2.7957518775491685E-2</v>
      </c>
      <c r="F28" s="1">
        <f>-1+(B28/B$6)^(1/(-1+COUNT(B$6:B28)))</f>
        <v>2.5549752442666884E-2</v>
      </c>
      <c r="G28" s="1"/>
      <c r="H28" s="1"/>
      <c r="I28" s="1">
        <f t="shared" si="1"/>
        <v>-0.10895140664961644</v>
      </c>
      <c r="J28" s="4">
        <f t="shared" si="2"/>
        <v>0</v>
      </c>
      <c r="K28" s="4"/>
    </row>
    <row r="29" spans="1:11" x14ac:dyDescent="0.3">
      <c r="A29">
        <v>1923</v>
      </c>
      <c r="B29">
        <v>166.7</v>
      </c>
      <c r="C29">
        <v>-4.3</v>
      </c>
      <c r="D29" s="1">
        <f t="shared" si="0"/>
        <v>-4.3053960964408722E-2</v>
      </c>
      <c r="E29" s="1">
        <f>-1+(B$127/B28)^(1/(-1+COUNT(B28:B$127)))</f>
        <v>2.9442692938477899E-2</v>
      </c>
      <c r="F29" s="1">
        <f>-1+(B29/B$6)^(1/(-1+COUNT(B$6:B29)))</f>
        <v>2.2467173754276981E-2</v>
      </c>
      <c r="G29" s="1"/>
      <c r="H29" s="1"/>
      <c r="I29" s="1">
        <f t="shared" si="1"/>
        <v>-4.3053960964408722E-2</v>
      </c>
      <c r="J29" s="4">
        <f t="shared" si="2"/>
        <v>0</v>
      </c>
      <c r="K29" s="4"/>
    </row>
    <row r="30" spans="1:11" x14ac:dyDescent="0.3">
      <c r="A30">
        <v>1924</v>
      </c>
      <c r="B30">
        <v>168.2</v>
      </c>
      <c r="C30">
        <v>0.9</v>
      </c>
      <c r="D30" s="1">
        <f t="shared" si="0"/>
        <v>8.9982003599280436E-3</v>
      </c>
      <c r="E30" s="1">
        <f>-1+(B$127/B29)^(1/(-1+COUNT(B29:B$127)))</f>
        <v>3.0210080179008392E-2</v>
      </c>
      <c r="F30" s="1">
        <f>-1+(B30/B$6)^(1/(-1+COUNT(B$6:B30)))</f>
        <v>2.1902393389944042E-2</v>
      </c>
      <c r="G30" s="1"/>
      <c r="H30" s="1"/>
      <c r="I30" s="1">
        <f t="shared" si="1"/>
        <v>8.9982003599280436E-3</v>
      </c>
      <c r="J30" s="4">
        <f t="shared" si="2"/>
        <v>0</v>
      </c>
      <c r="K30" s="4"/>
    </row>
    <row r="31" spans="1:11" x14ac:dyDescent="0.3">
      <c r="A31">
        <v>1925</v>
      </c>
      <c r="B31">
        <v>166.7</v>
      </c>
      <c r="C31">
        <v>-0.9</v>
      </c>
      <c r="D31" s="1">
        <f t="shared" si="0"/>
        <v>-8.9179548156955724E-3</v>
      </c>
      <c r="E31" s="1">
        <f>-1+(B$127/B30)^(1/(-1+COUNT(B30:B$127)))</f>
        <v>3.0431065724577433E-2</v>
      </c>
      <c r="F31" s="1">
        <f>-1+(B31/B$6)^(1/(-1+COUNT(B$6:B31)))</f>
        <v>2.0651372686672831E-2</v>
      </c>
      <c r="G31" s="1"/>
      <c r="H31" s="1"/>
      <c r="I31" s="1">
        <f t="shared" si="1"/>
        <v>-8.9179548156955724E-3</v>
      </c>
      <c r="J31" s="4">
        <f t="shared" si="2"/>
        <v>0</v>
      </c>
      <c r="K31" s="4"/>
    </row>
    <row r="32" spans="1:11" x14ac:dyDescent="0.3">
      <c r="A32">
        <v>1926</v>
      </c>
      <c r="B32">
        <v>160.6</v>
      </c>
      <c r="C32">
        <v>-3.6</v>
      </c>
      <c r="D32" s="1">
        <f t="shared" si="0"/>
        <v>-3.65926814637072E-2</v>
      </c>
      <c r="E32" s="1">
        <f>-1+(B$127/B31)^(1/(-1+COUNT(B31:B$127)))</f>
        <v>3.0849067380093631E-2</v>
      </c>
      <c r="F32" s="1">
        <f>-1+(B32/B$6)^(1/(-1+COUNT(B$6:B32)))</f>
        <v>1.8388039382797094E-2</v>
      </c>
      <c r="G32" s="1"/>
      <c r="H32" s="1"/>
      <c r="I32" s="1">
        <f t="shared" si="1"/>
        <v>-3.65926814637072E-2</v>
      </c>
      <c r="J32" s="4">
        <f t="shared" si="2"/>
        <v>0</v>
      </c>
      <c r="K32" s="4"/>
    </row>
    <row r="33" spans="1:11" x14ac:dyDescent="0.3">
      <c r="A33">
        <v>1927</v>
      </c>
      <c r="B33">
        <v>160.6</v>
      </c>
      <c r="C33">
        <v>0</v>
      </c>
      <c r="D33" s="1">
        <f t="shared" si="0"/>
        <v>0</v>
      </c>
      <c r="E33" s="1">
        <f>-1+(B$127/B32)^(1/(-1+COUNT(B32:B$127)))</f>
        <v>3.158352986223778E-2</v>
      </c>
      <c r="F33" s="1">
        <f>-1+(B33/B$6)^(1/(-1+COUNT(B$6:B33)))</f>
        <v>1.7701009283720204E-2</v>
      </c>
      <c r="G33" s="1"/>
      <c r="H33" s="1"/>
      <c r="I33" s="1">
        <f t="shared" si="1"/>
        <v>0</v>
      </c>
      <c r="J33" s="4">
        <f t="shared" si="2"/>
        <v>0</v>
      </c>
      <c r="K33" s="4"/>
    </row>
    <row r="34" spans="1:11" x14ac:dyDescent="0.3">
      <c r="A34">
        <v>1928</v>
      </c>
      <c r="B34">
        <v>162.1</v>
      </c>
      <c r="C34">
        <v>0.9</v>
      </c>
      <c r="D34" s="1">
        <f t="shared" si="0"/>
        <v>9.3399750933997883E-3</v>
      </c>
      <c r="E34" s="1">
        <f>-1+(B$127/B33)^(1/(-1+COUNT(B33:B$127)))</f>
        <v>3.1924832268309888E-2</v>
      </c>
      <c r="F34" s="1">
        <f>-1+(B34/B$6)^(1/(-1+COUNT(B$6:B34)))</f>
        <v>1.7401211701257857E-2</v>
      </c>
      <c r="G34" s="1"/>
      <c r="H34" s="1"/>
      <c r="I34" s="1">
        <f t="shared" si="1"/>
        <v>9.3399750933997883E-3</v>
      </c>
      <c r="J34" s="4">
        <f t="shared" si="2"/>
        <v>0</v>
      </c>
      <c r="K34" s="4"/>
    </row>
    <row r="35" spans="1:11" x14ac:dyDescent="0.3">
      <c r="A35">
        <v>1929</v>
      </c>
      <c r="B35">
        <v>160.6</v>
      </c>
      <c r="C35">
        <v>-0.9</v>
      </c>
      <c r="D35" s="1">
        <f t="shared" si="0"/>
        <v>-9.2535471930906832E-3</v>
      </c>
      <c r="E35" s="1">
        <f>-1+(B$127/B34)^(1/(-1+COUNT(B34:B$127)))</f>
        <v>3.2170406336105462E-2</v>
      </c>
      <c r="F35" s="1">
        <f>-1+(B35/B$6)^(1/(-1+COUNT(B$6:B35)))</f>
        <v>1.6470253685206826E-2</v>
      </c>
      <c r="G35" s="1"/>
      <c r="H35" s="1"/>
      <c r="I35" s="1">
        <f t="shared" si="1"/>
        <v>-9.2535471930906832E-3</v>
      </c>
      <c r="J35" s="4">
        <f t="shared" si="2"/>
        <v>0</v>
      </c>
      <c r="K35" s="4"/>
    </row>
    <row r="36" spans="1:11" x14ac:dyDescent="0.3">
      <c r="A36">
        <v>1930</v>
      </c>
      <c r="B36">
        <v>154.5</v>
      </c>
      <c r="C36">
        <v>-3.8</v>
      </c>
      <c r="D36" s="1">
        <f t="shared" si="0"/>
        <v>-3.7982565379825584E-2</v>
      </c>
      <c r="E36" s="1">
        <f>-1+(B$127/B35)^(1/(-1+COUNT(B35:B$127)))</f>
        <v>3.2630053388847058E-2</v>
      </c>
      <c r="F36" s="1">
        <f>-1+(B36/B$6)^(1/(-1+COUNT(B$6:B36)))</f>
        <v>1.4606443604239239E-2</v>
      </c>
      <c r="G36" s="1"/>
      <c r="H36" s="1">
        <f t="shared" ref="H36:H39" si="3">AVERAGE(D7:D36)</f>
        <v>1.6667645523474297E-2</v>
      </c>
      <c r="I36" s="1">
        <f t="shared" si="1"/>
        <v>-3.7982565379825584E-2</v>
      </c>
      <c r="J36" s="4">
        <f t="shared" si="2"/>
        <v>0</v>
      </c>
      <c r="K36" s="4"/>
    </row>
    <row r="37" spans="1:11" x14ac:dyDescent="0.3">
      <c r="A37">
        <v>1931</v>
      </c>
      <c r="B37">
        <v>145.5</v>
      </c>
      <c r="C37">
        <v>-5.9</v>
      </c>
      <c r="D37" s="1">
        <f t="shared" si="0"/>
        <v>-5.8252427184465994E-2</v>
      </c>
      <c r="E37" s="1">
        <f>-1+(B$127/B36)^(1/(-1+COUNT(B36:B$127)))</f>
        <v>3.3434134911654922E-2</v>
      </c>
      <c r="F37" s="1">
        <f>-1+(B37/B$6)^(1/(-1+COUNT(B$6:B37)))</f>
        <v>1.217042874417662E-2</v>
      </c>
      <c r="G37" s="1"/>
      <c r="H37" s="1">
        <f t="shared" si="3"/>
        <v>1.2692564617325434E-2</v>
      </c>
      <c r="I37" s="1">
        <f t="shared" si="1"/>
        <v>-5.8252427184465994E-2</v>
      </c>
      <c r="J37" s="4">
        <f t="shared" si="2"/>
        <v>0</v>
      </c>
      <c r="K37" s="4"/>
    </row>
    <row r="38" spans="1:11" x14ac:dyDescent="0.3">
      <c r="A38">
        <v>1932</v>
      </c>
      <c r="B38">
        <v>134.80000000000001</v>
      </c>
      <c r="C38">
        <v>-7.3</v>
      </c>
      <c r="D38" s="1">
        <f t="shared" si="0"/>
        <v>-7.3539518900343603E-2</v>
      </c>
      <c r="E38" s="1">
        <f>-1+(B$127/B37)^(1/(-1+COUNT(B37:B$127)))</f>
        <v>3.4501481147328317E-2</v>
      </c>
      <c r="F38" s="1">
        <f>-1+(B38/B$6)^(1/(-1+COUNT(B$6:B38)))</f>
        <v>9.3756161846958452E-3</v>
      </c>
      <c r="G38" s="1"/>
      <c r="H38" s="1">
        <f t="shared" si="3"/>
        <v>1.1215171291743761E-2</v>
      </c>
      <c r="I38" s="1">
        <f t="shared" si="1"/>
        <v>-7.3539518900343603E-2</v>
      </c>
      <c r="J38" s="4">
        <f t="shared" si="2"/>
        <v>0</v>
      </c>
      <c r="K38" s="4"/>
    </row>
    <row r="39" spans="1:11" x14ac:dyDescent="0.3">
      <c r="A39">
        <v>1933</v>
      </c>
      <c r="B39">
        <v>133.30000000000001</v>
      </c>
      <c r="C39">
        <v>-1.1000000000000001</v>
      </c>
      <c r="D39" s="1">
        <f t="shared" si="0"/>
        <v>-1.1127596439169163E-2</v>
      </c>
      <c r="E39" s="1">
        <f>-1+(B$127/B38)^(1/(-1+COUNT(B38:B$127)))</f>
        <v>3.5784401532058085E-2</v>
      </c>
      <c r="F39" s="1">
        <f>-1+(B39/B$6)^(1/(-1+COUNT(B$6:B39)))</f>
        <v>8.7481048151589746E-3</v>
      </c>
      <c r="G39" s="1"/>
      <c r="H39" s="1">
        <f t="shared" si="3"/>
        <v>1.0844251410438122E-2</v>
      </c>
      <c r="I39" s="1">
        <f t="shared" si="1"/>
        <v>-1.1127596439169163E-2</v>
      </c>
      <c r="J39" s="4">
        <f t="shared" si="2"/>
        <v>0</v>
      </c>
      <c r="K39" s="4"/>
    </row>
    <row r="40" spans="1:11" x14ac:dyDescent="0.3">
      <c r="A40">
        <v>1934</v>
      </c>
      <c r="B40">
        <v>133.30000000000001</v>
      </c>
      <c r="C40">
        <v>0</v>
      </c>
      <c r="D40" s="1">
        <f t="shared" si="0"/>
        <v>0</v>
      </c>
      <c r="E40" s="1">
        <f>-1+(B$127/B39)^(1/(-1+COUNT(B39:B$127)))</f>
        <v>3.6330085650730037E-2</v>
      </c>
      <c r="F40" s="1">
        <f>-1+(B40/B$6)^(1/(-1+COUNT(B$6:B40)))</f>
        <v>8.4897185486807469E-3</v>
      </c>
      <c r="G40" s="1"/>
      <c r="H40" s="1">
        <f t="shared" ref="H40:H103" si="4">AVERAGE(D11:D40)</f>
        <v>9.8410151644834284E-3</v>
      </c>
      <c r="I40" s="1">
        <f t="shared" si="1"/>
        <v>0</v>
      </c>
      <c r="J40" s="4">
        <f t="shared" si="2"/>
        <v>0</v>
      </c>
      <c r="K40" s="4"/>
    </row>
    <row r="41" spans="1:11" x14ac:dyDescent="0.3">
      <c r="A41">
        <v>1935</v>
      </c>
      <c r="B41">
        <v>128.80000000000001</v>
      </c>
      <c r="C41">
        <v>-3.4</v>
      </c>
      <c r="D41" s="1">
        <f t="shared" si="0"/>
        <v>-3.3758439609902435E-2</v>
      </c>
      <c r="E41" s="1">
        <f>-1+(B$127/B40)^(1/(-1+COUNT(B40:B$127)))</f>
        <v>3.6755255296176959E-2</v>
      </c>
      <c r="F41" s="1">
        <f>-1+(B41/B$6)^(1/(-1+COUNT(B$6:B41)))</f>
        <v>7.2573687673898046E-3</v>
      </c>
      <c r="G41" s="1"/>
      <c r="H41" s="1">
        <f t="shared" si="4"/>
        <v>8.715733844153346E-3</v>
      </c>
      <c r="I41" s="1">
        <f t="shared" si="1"/>
        <v>-3.3758439609902435E-2</v>
      </c>
      <c r="J41" s="4">
        <f t="shared" si="2"/>
        <v>0</v>
      </c>
      <c r="K41" s="4"/>
    </row>
    <row r="42" spans="1:11" x14ac:dyDescent="0.3">
      <c r="A42">
        <v>1936</v>
      </c>
      <c r="B42">
        <v>125.8</v>
      </c>
      <c r="C42">
        <v>-2.4</v>
      </c>
      <c r="D42" s="1">
        <f t="shared" si="0"/>
        <v>-2.3291925465838581E-2</v>
      </c>
      <c r="E42" s="1">
        <f>-1+(B$127/B41)^(1/(-1+COUNT(B41:B$127)))</f>
        <v>3.7604745499813852E-2</v>
      </c>
      <c r="F42" s="1">
        <f>-1+(B42/B$6)^(1/(-1+COUNT(B$6:B42)))</f>
        <v>6.3960109618308447E-3</v>
      </c>
      <c r="G42" s="1"/>
      <c r="H42" s="1">
        <f t="shared" si="4"/>
        <v>7.9393363286253942E-3</v>
      </c>
      <c r="I42" s="1">
        <f t="shared" si="1"/>
        <v>-2.3291925465838581E-2</v>
      </c>
      <c r="J42" s="4">
        <f t="shared" si="2"/>
        <v>0</v>
      </c>
      <c r="K42" s="4"/>
    </row>
    <row r="43" spans="1:11" x14ac:dyDescent="0.3">
      <c r="A43">
        <v>1937</v>
      </c>
      <c r="B43">
        <v>128.80000000000001</v>
      </c>
      <c r="C43">
        <v>2.4</v>
      </c>
      <c r="D43" s="1">
        <f t="shared" si="0"/>
        <v>2.384737678855342E-2</v>
      </c>
      <c r="E43" s="1">
        <f>-1+(B$127/B42)^(1/(-1+COUNT(B42:B$127)))</f>
        <v>3.83433237931885E-2</v>
      </c>
      <c r="F43" s="1">
        <f>-1+(B43/B$6)^(1/(-1+COUNT(B$6:B43)))</f>
        <v>6.8637354330269851E-3</v>
      </c>
      <c r="G43" s="1"/>
      <c r="H43" s="1">
        <f t="shared" si="4"/>
        <v>8.2629953538423326E-3</v>
      </c>
      <c r="I43" s="1">
        <f t="shared" si="1"/>
        <v>2.384737678855342E-2</v>
      </c>
      <c r="J43" s="4">
        <f t="shared" si="2"/>
        <v>0</v>
      </c>
      <c r="K43" s="4"/>
    </row>
    <row r="44" spans="1:11" x14ac:dyDescent="0.3">
      <c r="A44">
        <v>1938</v>
      </c>
      <c r="B44">
        <v>131.80000000000001</v>
      </c>
      <c r="C44">
        <v>2.4</v>
      </c>
      <c r="D44" s="1">
        <f t="shared" si="0"/>
        <v>2.3291925465838581E-2</v>
      </c>
      <c r="E44" s="1">
        <f>-1+(B$127/B43)^(1/(-1+COUNT(B43:B$127)))</f>
        <v>3.8517125065192115E-2</v>
      </c>
      <c r="F44" s="1">
        <f>-1+(B44/B$6)^(1/(-1+COUNT(B$6:B44)))</f>
        <v>7.2926585421337897E-3</v>
      </c>
      <c r="G44" s="1"/>
      <c r="H44" s="1">
        <f t="shared" si="4"/>
        <v>8.1100248396305096E-3</v>
      </c>
      <c r="I44" s="1">
        <f t="shared" si="1"/>
        <v>2.3291925465838581E-2</v>
      </c>
      <c r="J44" s="4">
        <f t="shared" si="2"/>
        <v>0</v>
      </c>
      <c r="K44" s="4"/>
    </row>
    <row r="45" spans="1:11" x14ac:dyDescent="0.3">
      <c r="A45">
        <v>1939</v>
      </c>
      <c r="B45">
        <v>133.30000000000001</v>
      </c>
      <c r="C45">
        <v>1.1000000000000001</v>
      </c>
      <c r="D45" s="1">
        <f t="shared" si="0"/>
        <v>1.1380880121396153E-2</v>
      </c>
      <c r="E45" s="1">
        <f>-1+(B$127/B44)^(1/(-1+COUNT(B44:B$127)))</f>
        <v>3.8701935569785295E-2</v>
      </c>
      <c r="F45" s="1">
        <f>-1+(B45/B$6)^(1/(-1+COUNT(B$6:B45)))</f>
        <v>7.3972780179043518E-3</v>
      </c>
      <c r="G45" s="1"/>
      <c r="H45" s="1">
        <f t="shared" si="4"/>
        <v>8.9414670763473311E-3</v>
      </c>
      <c r="I45" s="1">
        <f t="shared" si="1"/>
        <v>1.1380880121396153E-2</v>
      </c>
      <c r="J45" s="4">
        <f t="shared" si="2"/>
        <v>0</v>
      </c>
      <c r="K45" s="4"/>
    </row>
    <row r="46" spans="1:11" x14ac:dyDescent="0.3">
      <c r="A46">
        <v>1940</v>
      </c>
      <c r="B46">
        <v>152.9</v>
      </c>
      <c r="C46">
        <v>14.7</v>
      </c>
      <c r="D46" s="1">
        <f t="shared" si="0"/>
        <v>0.14703675918979742</v>
      </c>
      <c r="E46" s="1">
        <f>-1+(B$127/B45)^(1/(-1+COUNT(B45:B$127)))</f>
        <v>3.903963431961488E-2</v>
      </c>
      <c r="F46" s="1">
        <f>-1+(B46/B$6)^(1/(-1+COUNT(B$6:B46)))</f>
        <v>1.0671890878483969E-2</v>
      </c>
      <c r="G46" s="1"/>
      <c r="H46" s="1">
        <f t="shared" si="4"/>
        <v>1.2926102098530927E-2</v>
      </c>
      <c r="I46" s="1">
        <f t="shared" si="1"/>
        <v>0.03</v>
      </c>
      <c r="J46" s="4">
        <f t="shared" si="2"/>
        <v>0.11703675918979742</v>
      </c>
      <c r="K46" s="4"/>
    </row>
    <row r="47" spans="1:11" x14ac:dyDescent="0.3">
      <c r="A47">
        <v>1941</v>
      </c>
      <c r="B47">
        <v>175.2</v>
      </c>
      <c r="C47">
        <v>14.5</v>
      </c>
      <c r="D47" s="1">
        <f t="shared" si="0"/>
        <v>0.14584695879659892</v>
      </c>
      <c r="E47" s="1">
        <f>-1+(B$127/B46)^(1/(-1+COUNT(B46:B$127)))</f>
        <v>3.7771945768745097E-2</v>
      </c>
      <c r="F47" s="1">
        <f>-1+(B47/B$6)^(1/(-1+COUNT(B$6:B47)))</f>
        <v>1.3770982571525536E-2</v>
      </c>
      <c r="G47" s="1"/>
      <c r="H47" s="1">
        <f t="shared" si="4"/>
        <v>1.7341637061688446E-2</v>
      </c>
      <c r="I47" s="1">
        <f t="shared" si="1"/>
        <v>0.03</v>
      </c>
      <c r="J47" s="4">
        <f t="shared" si="2"/>
        <v>0.11584695879659893</v>
      </c>
      <c r="K47" s="4"/>
    </row>
    <row r="48" spans="1:11" x14ac:dyDescent="0.3">
      <c r="A48">
        <v>1942</v>
      </c>
      <c r="B48">
        <v>188.2</v>
      </c>
      <c r="C48">
        <v>7.5</v>
      </c>
      <c r="D48" s="1">
        <f t="shared" si="0"/>
        <v>7.420091324200917E-2</v>
      </c>
      <c r="E48" s="1">
        <f>-1+(B$127/B47)^(1/(-1+COUNT(B47:B$127)))</f>
        <v>3.648761613396756E-2</v>
      </c>
      <c r="F48" s="1">
        <f>-1+(B48/B$6)^(1/(-1+COUNT(B$6:B48)))</f>
        <v>1.5169502631983356E-2</v>
      </c>
      <c r="G48" s="1"/>
      <c r="H48" s="1">
        <f t="shared" si="4"/>
        <v>1.9345517268346969E-2</v>
      </c>
      <c r="I48" s="1">
        <f t="shared" si="1"/>
        <v>0.03</v>
      </c>
      <c r="J48" s="4">
        <f t="shared" si="2"/>
        <v>4.4200913242009171E-2</v>
      </c>
      <c r="K48" s="4"/>
    </row>
    <row r="49" spans="1:11" x14ac:dyDescent="0.3">
      <c r="A49">
        <v>1943</v>
      </c>
      <c r="B49">
        <v>194.8</v>
      </c>
      <c r="C49">
        <v>3.5</v>
      </c>
      <c r="D49" s="1">
        <f t="shared" si="0"/>
        <v>3.5069075451647391E-2</v>
      </c>
      <c r="E49" s="1">
        <f>-1+(B$127/B48)^(1/(-1+COUNT(B48:B$127)))</f>
        <v>3.6018818549682585E-2</v>
      </c>
      <c r="F49" s="1">
        <f>-1+(B49/B$6)^(1/(-1+COUNT(B$6:B49)))</f>
        <v>1.5627909514087435E-2</v>
      </c>
      <c r="G49" s="1"/>
      <c r="H49" s="1">
        <f t="shared" si="4"/>
        <v>2.0080458672290771E-2</v>
      </c>
      <c r="I49" s="1">
        <f t="shared" si="1"/>
        <v>0.03</v>
      </c>
      <c r="J49" s="4">
        <f t="shared" si="2"/>
        <v>5.0690754516473924E-3</v>
      </c>
      <c r="K49" s="4"/>
    </row>
    <row r="50" spans="1:11" x14ac:dyDescent="0.3">
      <c r="A50">
        <v>1944</v>
      </c>
      <c r="B50">
        <v>200</v>
      </c>
      <c r="C50">
        <v>2.7</v>
      </c>
      <c r="D50" s="1">
        <f t="shared" si="0"/>
        <v>2.6694045174537884E-2</v>
      </c>
      <c r="E50" s="1">
        <f>-1+(B$127/B49)^(1/(-1+COUNT(B49:B$127)))</f>
        <v>3.6031000399382007E-2</v>
      </c>
      <c r="F50" s="1">
        <f>-1+(B50/B$6)^(1/(-1+COUNT(B$6:B50)))</f>
        <v>1.5878083105551388E-2</v>
      </c>
      <c r="G50" s="1"/>
      <c r="H50" s="1">
        <f t="shared" si="4"/>
        <v>2.0970260178108702E-2</v>
      </c>
      <c r="I50" s="1">
        <f t="shared" si="1"/>
        <v>2.6694045174537884E-2</v>
      </c>
      <c r="J50" s="4">
        <f t="shared" si="2"/>
        <v>0</v>
      </c>
      <c r="K50" s="4"/>
    </row>
    <row r="51" spans="1:11" x14ac:dyDescent="0.3">
      <c r="A51">
        <v>1945</v>
      </c>
      <c r="B51">
        <v>230.1</v>
      </c>
      <c r="C51">
        <v>15</v>
      </c>
      <c r="D51" s="1">
        <f t="shared" si="0"/>
        <v>0.15050000000000008</v>
      </c>
      <c r="E51" s="1">
        <f>-1+(B$127/B50)^(1/(-1+COUNT(B50:B$127)))</f>
        <v>3.6152816432416524E-2</v>
      </c>
      <c r="F51" s="1">
        <f>-1+(B51/B$6)^(1/(-1+COUNT(B$6:B51)))</f>
        <v>1.8691286834209286E-2</v>
      </c>
      <c r="G51" s="1"/>
      <c r="H51" s="1">
        <f t="shared" si="4"/>
        <v>2.1245424416897623E-2</v>
      </c>
      <c r="I51" s="1">
        <f t="shared" si="1"/>
        <v>0.03</v>
      </c>
      <c r="J51" s="4">
        <f t="shared" si="2"/>
        <v>0.12050000000000008</v>
      </c>
      <c r="K51" s="4"/>
    </row>
    <row r="52" spans="1:11" x14ac:dyDescent="0.3">
      <c r="A52">
        <v>1946</v>
      </c>
      <c r="B52">
        <v>251</v>
      </c>
      <c r="C52">
        <v>9.1</v>
      </c>
      <c r="D52" s="1">
        <f t="shared" si="0"/>
        <v>9.0830073880921347E-2</v>
      </c>
      <c r="E52" s="1">
        <f>-1+(B$127/B51)^(1/(-1+COUNT(B51:B$127)))</f>
        <v>3.4726607566465839E-2</v>
      </c>
      <c r="F52" s="1">
        <f>-1+(B52/B$6)^(1/(-1+COUNT(B$6:B52)))</f>
        <v>2.020761102724844E-2</v>
      </c>
      <c r="G52" s="1"/>
      <c r="H52" s="1">
        <f t="shared" si="4"/>
        <v>2.0472143308702277E-2</v>
      </c>
      <c r="I52" s="1">
        <f t="shared" si="1"/>
        <v>0.03</v>
      </c>
      <c r="J52" s="4">
        <f t="shared" si="2"/>
        <v>6.0830073880921348E-2</v>
      </c>
      <c r="K52" s="4"/>
    </row>
    <row r="53" spans="1:11" x14ac:dyDescent="0.3">
      <c r="A53">
        <v>1947</v>
      </c>
      <c r="B53">
        <v>260.10000000000002</v>
      </c>
      <c r="C53">
        <v>3.6</v>
      </c>
      <c r="D53" s="1">
        <f t="shared" si="0"/>
        <v>3.625498007968142E-2</v>
      </c>
      <c r="E53" s="1">
        <f>-1+(B$127/B52)^(1/(-1+COUNT(B52:B$127)))</f>
        <v>3.3998392984658787E-2</v>
      </c>
      <c r="F53" s="1">
        <f>-1+(B53/B$6)^(1/(-1+COUNT(B$6:B53)))</f>
        <v>2.0546443205847309E-2</v>
      </c>
      <c r="G53" s="1"/>
      <c r="H53" s="1">
        <f t="shared" si="4"/>
        <v>1.9637993935376286E-2</v>
      </c>
      <c r="I53" s="1">
        <f t="shared" si="1"/>
        <v>0.03</v>
      </c>
      <c r="J53" s="4">
        <f t="shared" si="2"/>
        <v>6.2549800796814214E-3</v>
      </c>
      <c r="K53" s="4"/>
    </row>
    <row r="54" spans="1:11" x14ac:dyDescent="0.3">
      <c r="A54">
        <v>1948</v>
      </c>
      <c r="B54">
        <v>269.3</v>
      </c>
      <c r="C54">
        <v>3.5</v>
      </c>
      <c r="D54" s="1">
        <f t="shared" si="0"/>
        <v>3.5371011149557763E-2</v>
      </c>
      <c r="E54" s="1">
        <f>-1+(B$127/B53)^(1/(-1+COUNT(B53:B$127)))</f>
        <v>3.3967932240154042E-2</v>
      </c>
      <c r="F54" s="1">
        <f>-1+(B54/B$6)^(1/(-1+COUNT(B$6:B54)))</f>
        <v>2.0853112768358661E-2</v>
      </c>
      <c r="G54" s="1"/>
      <c r="H54" s="1">
        <f t="shared" si="4"/>
        <v>1.4408398198737175E-2</v>
      </c>
      <c r="I54" s="1">
        <f t="shared" si="1"/>
        <v>0.03</v>
      </c>
      <c r="J54" s="4">
        <f t="shared" si="2"/>
        <v>5.3710111495577639E-3</v>
      </c>
      <c r="K54" s="4"/>
    </row>
    <row r="55" spans="1:11" x14ac:dyDescent="0.3">
      <c r="A55">
        <v>1949</v>
      </c>
      <c r="B55">
        <v>286.3</v>
      </c>
      <c r="C55">
        <v>6.3</v>
      </c>
      <c r="D55" s="1">
        <f t="shared" si="0"/>
        <v>6.3126624582250379E-2</v>
      </c>
      <c r="E55" s="1">
        <f>-1+(B$127/B54)^(1/(-1+COUNT(B54:B$127)))</f>
        <v>3.3948725188534423E-2</v>
      </c>
      <c r="F55" s="1">
        <f>-1+(B55/B$6)^(1/(-1+COUNT(B$6:B55)))</f>
        <v>2.1698803193188843E-2</v>
      </c>
      <c r="G55" s="1"/>
      <c r="H55" s="1">
        <f t="shared" si="4"/>
        <v>1.3567790208494997E-2</v>
      </c>
      <c r="I55" s="1">
        <f t="shared" si="1"/>
        <v>0.03</v>
      </c>
      <c r="J55" s="4">
        <f t="shared" si="2"/>
        <v>3.312662458225038E-2</v>
      </c>
      <c r="K55" s="4"/>
    </row>
    <row r="56" spans="1:11" x14ac:dyDescent="0.3">
      <c r="A56">
        <v>1950</v>
      </c>
      <c r="B56">
        <v>312.39999999999998</v>
      </c>
      <c r="C56">
        <v>9.1</v>
      </c>
      <c r="D56" s="1">
        <f t="shared" si="0"/>
        <v>9.1163115612993284E-2</v>
      </c>
      <c r="E56" s="1">
        <f>-1+(B$127/B55)^(1/(-1+COUNT(B55:B$127)))</f>
        <v>3.3549166491826377E-2</v>
      </c>
      <c r="F56" s="1">
        <f>-1+(B56/B$6)^(1/(-1+COUNT(B$6:B56)))</f>
        <v>2.3043782953368286E-2</v>
      </c>
      <c r="G56" s="1">
        <f t="shared" ref="G56:G113" si="5">AVERAGE(D7:D56)</f>
        <v>2.5093463952805851E-2</v>
      </c>
      <c r="H56" s="1">
        <f t="shared" si="4"/>
        <v>1.3134678088341309E-2</v>
      </c>
      <c r="I56" s="1">
        <f t="shared" si="1"/>
        <v>0.03</v>
      </c>
      <c r="J56" s="4">
        <f t="shared" si="2"/>
        <v>6.1163115612993285E-2</v>
      </c>
      <c r="K56" s="4"/>
    </row>
    <row r="57" spans="1:11" x14ac:dyDescent="0.3">
      <c r="A57">
        <v>1951</v>
      </c>
      <c r="B57">
        <v>342.5</v>
      </c>
      <c r="C57">
        <v>9.6</v>
      </c>
      <c r="D57" s="1">
        <f t="shared" si="0"/>
        <v>9.6350832266325348E-2</v>
      </c>
      <c r="E57" s="1">
        <f>-1+(B$127/B56)^(1/(-1+COUNT(B56:B$127)))</f>
        <v>3.2759814176917423E-2</v>
      </c>
      <c r="F57" s="1">
        <f>-1+(B57/B$6)^(1/(-1+COUNT(B$6:B57)))</f>
        <v>2.4432954658726524E-2</v>
      </c>
      <c r="G57" s="1">
        <f t="shared" si="5"/>
        <v>2.5800480598132357E-2</v>
      </c>
      <c r="H57" s="1">
        <f t="shared" si="4"/>
        <v>2.0819357439645747E-2</v>
      </c>
      <c r="I57" s="1">
        <f t="shared" si="1"/>
        <v>0.03</v>
      </c>
      <c r="J57" s="4">
        <f t="shared" si="2"/>
        <v>6.6350832266325349E-2</v>
      </c>
      <c r="K57" s="4"/>
    </row>
    <row r="58" spans="1:11" x14ac:dyDescent="0.3">
      <c r="A58">
        <v>1952</v>
      </c>
      <c r="B58">
        <v>342.5</v>
      </c>
      <c r="C58">
        <v>0</v>
      </c>
      <c r="D58" s="1">
        <f t="shared" si="0"/>
        <v>0</v>
      </c>
      <c r="E58" s="1">
        <f>-1+(B$127/B57)^(1/(-1+COUNT(B57:B$127)))</f>
        <v>3.1878617853558611E-2</v>
      </c>
      <c r="F58" s="1">
        <f>-1+(B58/B$6)^(1/(-1+COUNT(B$6:B58)))</f>
        <v>2.3957506607025225E-2</v>
      </c>
      <c r="G58" s="1">
        <f t="shared" si="5"/>
        <v>2.6384834980790223E-2</v>
      </c>
      <c r="H58" s="1">
        <f t="shared" si="4"/>
        <v>2.4451070994632961E-2</v>
      </c>
      <c r="I58" s="1">
        <f t="shared" si="1"/>
        <v>0</v>
      </c>
      <c r="J58" s="4">
        <f t="shared" si="2"/>
        <v>0</v>
      </c>
      <c r="K58" s="4"/>
    </row>
    <row r="59" spans="1:11" x14ac:dyDescent="0.3">
      <c r="A59">
        <v>1953</v>
      </c>
      <c r="B59">
        <v>342.5</v>
      </c>
      <c r="C59">
        <v>0</v>
      </c>
      <c r="D59" s="1">
        <f t="shared" si="0"/>
        <v>0</v>
      </c>
      <c r="E59" s="1">
        <f>-1+(B$127/B58)^(1/(-1+COUNT(B58:B$127)))</f>
        <v>3.2348020616417505E-2</v>
      </c>
      <c r="F59" s="1">
        <f>-1+(B59/B$6)^(1/(-1+COUNT(B$6:B59)))</f>
        <v>2.3500208318889548E-2</v>
      </c>
      <c r="G59" s="1">
        <f t="shared" si="5"/>
        <v>2.6384834980790223E-2</v>
      </c>
      <c r="H59" s="1">
        <f t="shared" si="4"/>
        <v>2.5886203026779919E-2</v>
      </c>
      <c r="I59" s="1">
        <f t="shared" si="1"/>
        <v>0</v>
      </c>
      <c r="J59" s="4">
        <f t="shared" si="2"/>
        <v>0</v>
      </c>
      <c r="K59" s="4"/>
    </row>
    <row r="60" spans="1:11" x14ac:dyDescent="0.3">
      <c r="A60">
        <v>1954</v>
      </c>
      <c r="B60">
        <v>356.2</v>
      </c>
      <c r="C60">
        <v>4</v>
      </c>
      <c r="D60" s="1">
        <f t="shared" si="0"/>
        <v>4.0000000000000036E-2</v>
      </c>
      <c r="E60" s="1">
        <f>-1+(B$127/B59)^(1/(-1+COUNT(B59:B$127)))</f>
        <v>3.2831452388618843E-2</v>
      </c>
      <c r="F60" s="1">
        <f>-1+(B60/B$6)^(1/(-1+COUNT(B$6:B60)))</f>
        <v>2.3803368167901517E-2</v>
      </c>
      <c r="G60" s="1">
        <f t="shared" si="5"/>
        <v>2.6582893233217407E-2</v>
      </c>
      <c r="H60" s="1">
        <f t="shared" si="4"/>
        <v>2.6919596348115651E-2</v>
      </c>
      <c r="I60" s="1">
        <f t="shared" si="1"/>
        <v>0.03</v>
      </c>
      <c r="J60" s="4">
        <f t="shared" si="2"/>
        <v>1.0000000000000037E-2</v>
      </c>
      <c r="K60" s="4"/>
    </row>
    <row r="61" spans="1:11" x14ac:dyDescent="0.3">
      <c r="A61">
        <v>1955</v>
      </c>
      <c r="B61">
        <v>363</v>
      </c>
      <c r="C61">
        <v>1.9</v>
      </c>
      <c r="D61" s="1">
        <f t="shared" si="0"/>
        <v>1.9090398652442442E-2</v>
      </c>
      <c r="E61" s="1">
        <f>-1+(B$127/B60)^(1/(-1+COUNT(B60:B$127)))</f>
        <v>3.2724834237631173E-2</v>
      </c>
      <c r="F61" s="1">
        <f>-1+(B61/B$6)^(1/(-1+COUNT(B$6:B61)))</f>
        <v>2.3717483575017795E-2</v>
      </c>
      <c r="G61" s="1">
        <f t="shared" si="5"/>
        <v>2.6964701206266258E-2</v>
      </c>
      <c r="H61" s="1">
        <f t="shared" si="4"/>
        <v>2.7853208130386921E-2</v>
      </c>
      <c r="I61" s="1">
        <f t="shared" si="1"/>
        <v>1.9090398652442442E-2</v>
      </c>
      <c r="J61" s="4">
        <f t="shared" si="2"/>
        <v>0</v>
      </c>
      <c r="K61" s="4"/>
    </row>
    <row r="62" spans="1:11" x14ac:dyDescent="0.3">
      <c r="A62">
        <v>1956</v>
      </c>
      <c r="B62">
        <v>369.9</v>
      </c>
      <c r="C62">
        <v>1.9</v>
      </c>
      <c r="D62" s="1">
        <f t="shared" si="0"/>
        <v>1.9008264462809787E-2</v>
      </c>
      <c r="E62" s="1">
        <f>-1+(B$127/B61)^(1/(-1+COUNT(B61:B$127)))</f>
        <v>3.2932813347637424E-2</v>
      </c>
      <c r="F62" s="1">
        <f>-1+(B62/B$6)^(1/(-1+COUNT(B$6:B62)))</f>
        <v>2.3633199831908369E-2</v>
      </c>
      <c r="G62" s="1">
        <f t="shared" si="5"/>
        <v>2.7344866495522452E-2</v>
      </c>
      <c r="H62" s="1">
        <f t="shared" si="4"/>
        <v>2.9706572994604153E-2</v>
      </c>
      <c r="I62" s="1">
        <f t="shared" si="1"/>
        <v>1.9008264462809787E-2</v>
      </c>
      <c r="J62" s="4">
        <f t="shared" si="2"/>
        <v>0</v>
      </c>
      <c r="K62" s="4"/>
    </row>
    <row r="63" spans="1:11" x14ac:dyDescent="0.3">
      <c r="A63">
        <v>1957</v>
      </c>
      <c r="B63">
        <v>393.9</v>
      </c>
      <c r="C63">
        <v>6.5</v>
      </c>
      <c r="D63" s="1">
        <f t="shared" si="0"/>
        <v>6.4882400648824001E-2</v>
      </c>
      <c r="E63" s="1">
        <f>-1+(B$127/B62)^(1/(-1+COUNT(B62:B$127)))</f>
        <v>3.314851673743302E-2</v>
      </c>
      <c r="F63" s="1">
        <f>-1+(B63/B$6)^(1/(-1+COUNT(B$6:B63)))</f>
        <v>2.434291536262112E-2</v>
      </c>
      <c r="G63" s="1">
        <f t="shared" si="5"/>
        <v>2.8359762387858027E-2</v>
      </c>
      <c r="H63" s="1">
        <f t="shared" si="4"/>
        <v>3.1869319682898287E-2</v>
      </c>
      <c r="I63" s="1">
        <f t="shared" si="1"/>
        <v>0.03</v>
      </c>
      <c r="J63" s="4">
        <f t="shared" si="2"/>
        <v>3.4882400648824002E-2</v>
      </c>
      <c r="K63" s="4"/>
    </row>
    <row r="64" spans="1:11" x14ac:dyDescent="0.3">
      <c r="A64">
        <v>1958</v>
      </c>
      <c r="B64">
        <v>400.7</v>
      </c>
      <c r="C64">
        <v>1.7</v>
      </c>
      <c r="D64" s="1">
        <f t="shared" si="0"/>
        <v>1.7263264788017318E-2</v>
      </c>
      <c r="E64" s="1">
        <f>-1+(B$127/B63)^(1/(-1+COUNT(B63:B$127)))</f>
        <v>3.2660252852385163E-2</v>
      </c>
      <c r="F64" s="1">
        <f>-1+(B64/B$6)^(1/(-1+COUNT(B$6:B64)))</f>
        <v>2.422043597761725E-2</v>
      </c>
      <c r="G64" s="1">
        <f t="shared" si="5"/>
        <v>2.8147406865774507E-2</v>
      </c>
      <c r="H64" s="1">
        <f t="shared" si="4"/>
        <v>3.2133429339385539E-2</v>
      </c>
      <c r="I64" s="1">
        <f t="shared" si="1"/>
        <v>1.7263264788017318E-2</v>
      </c>
      <c r="J64" s="4">
        <f t="shared" si="2"/>
        <v>0</v>
      </c>
      <c r="K64" s="4"/>
    </row>
    <row r="65" spans="1:11" x14ac:dyDescent="0.3">
      <c r="A65">
        <v>1959</v>
      </c>
      <c r="B65">
        <v>404.1</v>
      </c>
      <c r="C65">
        <v>0.9</v>
      </c>
      <c r="D65" s="1">
        <f t="shared" si="0"/>
        <v>8.4851509857750695E-3</v>
      </c>
      <c r="E65" s="1">
        <f>-1+(B$127/B64)^(1/(-1+COUNT(B64:B$127)))</f>
        <v>3.2906519143349522E-2</v>
      </c>
      <c r="F65" s="1">
        <f>-1+(B65/B$6)^(1/(-1+COUNT(B$6:B65)))</f>
        <v>2.3951701587387353E-2</v>
      </c>
      <c r="G65" s="1">
        <f t="shared" si="5"/>
        <v>2.8588357625092181E-2</v>
      </c>
      <c r="H65" s="1">
        <f t="shared" si="4"/>
        <v>3.2724719278681064E-2</v>
      </c>
      <c r="I65" s="1">
        <f t="shared" si="1"/>
        <v>8.4851509857750695E-3</v>
      </c>
      <c r="J65" s="4">
        <f t="shared" si="2"/>
        <v>0</v>
      </c>
      <c r="K65" s="4"/>
    </row>
    <row r="66" spans="1:11" x14ac:dyDescent="0.3">
      <c r="A66">
        <v>1960</v>
      </c>
      <c r="B66">
        <v>414.4</v>
      </c>
      <c r="C66">
        <v>2.5</v>
      </c>
      <c r="D66" s="1">
        <f t="shared" si="0"/>
        <v>2.5488740410789301E-2</v>
      </c>
      <c r="E66" s="1">
        <f>-1+(B$127/B65)^(1/(-1+COUNT(B65:B$127)))</f>
        <v>3.3305220305611227E-2</v>
      </c>
      <c r="F66" s="1">
        <f>-1+(B66/B$6)^(1/(-1+COUNT(B$6:B66)))</f>
        <v>2.3977300013414249E-2</v>
      </c>
      <c r="G66" s="1">
        <f t="shared" si="5"/>
        <v>2.8548178262822174E-2</v>
      </c>
      <c r="H66" s="1">
        <f t="shared" si="4"/>
        <v>3.4840429471701552E-2</v>
      </c>
      <c r="I66" s="1">
        <f t="shared" si="1"/>
        <v>2.5488740410789301E-2</v>
      </c>
      <c r="J66" s="4">
        <f t="shared" si="2"/>
        <v>0</v>
      </c>
      <c r="K66" s="4"/>
    </row>
    <row r="67" spans="1:11" x14ac:dyDescent="0.3">
      <c r="A67">
        <v>1961</v>
      </c>
      <c r="B67">
        <v>421.3</v>
      </c>
      <c r="C67">
        <v>1.7</v>
      </c>
      <c r="D67" s="1">
        <f t="shared" si="0"/>
        <v>1.6650579150579325E-2</v>
      </c>
      <c r="E67" s="1">
        <f>-1+(B$127/B66)^(1/(-1+COUNT(B66:B$127)))</f>
        <v>3.3433854440834798E-2</v>
      </c>
      <c r="F67" s="1">
        <f>-1+(B67/B$6)^(1/(-1+COUNT(B$6:B67)))</f>
        <v>2.3856765165582328E-2</v>
      </c>
      <c r="G67" s="1">
        <f t="shared" si="5"/>
        <v>2.8613571647796293E-2</v>
      </c>
      <c r="H67" s="1">
        <f t="shared" si="4"/>
        <v>3.7337196349536403E-2</v>
      </c>
      <c r="I67" s="1">
        <f t="shared" si="1"/>
        <v>1.6650579150579325E-2</v>
      </c>
      <c r="J67" s="4">
        <f t="shared" si="2"/>
        <v>0</v>
      </c>
      <c r="K67" s="4"/>
    </row>
    <row r="68" spans="1:11" x14ac:dyDescent="0.3">
      <c r="A68">
        <v>1962</v>
      </c>
      <c r="B68">
        <v>429.4</v>
      </c>
      <c r="C68">
        <v>1.9</v>
      </c>
      <c r="D68" s="1">
        <f t="shared" si="0"/>
        <v>1.9226204604794628E-2</v>
      </c>
      <c r="E68" s="1">
        <f>-1+(B$127/B67)^(1/(-1+COUNT(B67:B$127)))</f>
        <v>3.3715910453434583E-2</v>
      </c>
      <c r="F68" s="1">
        <f>-1+(B68/B$6)^(1/(-1+COUNT(B$6:B68)))</f>
        <v>2.3781912039418485E-2</v>
      </c>
      <c r="G68" s="1">
        <f t="shared" si="5"/>
        <v>2.8716405599047118E-2</v>
      </c>
      <c r="H68" s="1">
        <f t="shared" si="4"/>
        <v>4.0429387133041013E-2</v>
      </c>
      <c r="I68" s="1">
        <f t="shared" si="1"/>
        <v>1.9226204604794628E-2</v>
      </c>
      <c r="J68" s="4">
        <f t="shared" si="2"/>
        <v>0</v>
      </c>
      <c r="K68" s="4"/>
    </row>
    <row r="69" spans="1:11" x14ac:dyDescent="0.3">
      <c r="A69">
        <v>1963</v>
      </c>
      <c r="B69">
        <v>445.8</v>
      </c>
      <c r="C69">
        <v>3.8</v>
      </c>
      <c r="D69" s="1">
        <f t="shared" si="0"/>
        <v>3.8192827200745239E-2</v>
      </c>
      <c r="E69" s="1">
        <f>-1+(B$127/B68)^(1/(-1+COUNT(B68:B$127)))</f>
        <v>3.3963265751497218E-2</v>
      </c>
      <c r="F69" s="1">
        <f>-1+(B69/B$6)^(1/(-1+COUNT(B$6:B69)))</f>
        <v>2.4009086952485381E-2</v>
      </c>
      <c r="G69" s="1">
        <f t="shared" si="5"/>
        <v>2.9219845476395355E-2</v>
      </c>
      <c r="H69" s="1">
        <f t="shared" si="4"/>
        <v>4.2073401254371492E-2</v>
      </c>
      <c r="I69" s="1">
        <f t="shared" si="1"/>
        <v>0.03</v>
      </c>
      <c r="J69" s="4">
        <f t="shared" si="2"/>
        <v>8.1928272007452396E-3</v>
      </c>
      <c r="K69" s="4"/>
    </row>
    <row r="70" spans="1:11" x14ac:dyDescent="0.3">
      <c r="A70">
        <v>1964</v>
      </c>
      <c r="B70">
        <v>470.3</v>
      </c>
      <c r="C70">
        <v>5.5</v>
      </c>
      <c r="D70" s="1">
        <f t="shared" si="0"/>
        <v>5.4957379991027455E-2</v>
      </c>
      <c r="E70" s="1">
        <f>-1+(B$127/B69)^(1/(-1+COUNT(B69:B$127)))</f>
        <v>3.3890493585250425E-2</v>
      </c>
      <c r="F70" s="1">
        <f>-1+(B70/B$6)^(1/(-1+COUNT(B$6:B70)))</f>
        <v>2.4485601495908282E-2</v>
      </c>
      <c r="G70" s="1">
        <f t="shared" si="5"/>
        <v>3.0318993076215904E-2</v>
      </c>
      <c r="H70" s="1">
        <f t="shared" si="4"/>
        <v>4.390531392073907E-2</v>
      </c>
      <c r="I70" s="1">
        <f t="shared" si="1"/>
        <v>0.03</v>
      </c>
      <c r="J70" s="4">
        <f t="shared" si="2"/>
        <v>2.4957379991027456E-2</v>
      </c>
      <c r="K70" s="4"/>
    </row>
    <row r="71" spans="1:11" x14ac:dyDescent="0.3">
      <c r="A71">
        <v>1965</v>
      </c>
      <c r="B71">
        <v>494.9</v>
      </c>
      <c r="C71">
        <v>5.2</v>
      </c>
      <c r="D71" s="1">
        <f t="shared" si="0"/>
        <v>5.2307038060812161E-2</v>
      </c>
      <c r="E71" s="1">
        <f>-1+(B$127/B70)^(1/(-1+COUNT(B70:B$127)))</f>
        <v>3.352467892543487E-2</v>
      </c>
      <c r="F71" s="1">
        <f>-1+(B71/B$6)^(1/(-1+COUNT(B$6:B71)))</f>
        <v>2.4908001983241723E-2</v>
      </c>
      <c r="G71" s="1">
        <f t="shared" si="5"/>
        <v>2.8520232380705498E-2</v>
      </c>
      <c r="H71" s="1">
        <f t="shared" si="4"/>
        <v>4.6774163176429559E-2</v>
      </c>
      <c r="I71" s="1">
        <f t="shared" si="1"/>
        <v>0.03</v>
      </c>
      <c r="J71" s="4">
        <f t="shared" si="2"/>
        <v>2.2307038060812162E-2</v>
      </c>
      <c r="K71" s="4"/>
    </row>
    <row r="72" spans="1:11" x14ac:dyDescent="0.3">
      <c r="A72">
        <v>1966</v>
      </c>
      <c r="B72">
        <v>523.5</v>
      </c>
      <c r="C72">
        <v>5.8</v>
      </c>
      <c r="D72" s="1">
        <f t="shared" ref="D72:D127" si="6">B72/B71-1</f>
        <v>5.7789452414629183E-2</v>
      </c>
      <c r="E72" s="1">
        <f>-1+(B$127/B71)^(1/(-1+COUNT(B71:B$127)))</f>
        <v>3.3192344295477794E-2</v>
      </c>
      <c r="F72" s="1">
        <f>-1+(B72/B$6)^(1/(-1+COUNT(B$6:B72)))</f>
        <v>2.5398498257277025E-2</v>
      </c>
      <c r="G72" s="1">
        <f t="shared" si="5"/>
        <v>2.7395451286462449E-2</v>
      </c>
      <c r="H72" s="1">
        <f t="shared" si="4"/>
        <v>4.9476875772445153E-2</v>
      </c>
      <c r="I72" s="1">
        <f t="shared" ref="I72:I127" si="7">MIN(D72,$I$3)</f>
        <v>0.03</v>
      </c>
      <c r="J72" s="4">
        <f t="shared" ref="J72:J127" si="8">D72-I72</f>
        <v>2.7789452414629184E-2</v>
      </c>
      <c r="K72" s="4"/>
    </row>
    <row r="73" spans="1:11" x14ac:dyDescent="0.3">
      <c r="A73">
        <v>1967</v>
      </c>
      <c r="B73">
        <v>539.9</v>
      </c>
      <c r="C73">
        <v>3.1</v>
      </c>
      <c r="D73" s="1">
        <f t="shared" si="6"/>
        <v>3.1327602674307453E-2</v>
      </c>
      <c r="E73" s="1">
        <f>-1+(B$127/B72)^(1/(-1+COUNT(B72:B$127)))</f>
        <v>3.2750459122814046E-2</v>
      </c>
      <c r="F73" s="1">
        <f>-1+(B73/B$6)^(1/(-1+COUNT(B$6:B73)))</f>
        <v>2.5486741284572734E-2</v>
      </c>
      <c r="G73" s="1">
        <f t="shared" si="5"/>
        <v>2.6796414114359374E-2</v>
      </c>
      <c r="H73" s="1">
        <f t="shared" si="4"/>
        <v>4.9726216635303619E-2</v>
      </c>
      <c r="I73" s="1">
        <f t="shared" si="7"/>
        <v>0.03</v>
      </c>
      <c r="J73" s="4">
        <f t="shared" si="8"/>
        <v>1.3276026743074543E-3</v>
      </c>
      <c r="K73" s="4"/>
    </row>
    <row r="74" spans="1:11" x14ac:dyDescent="0.3">
      <c r="A74">
        <v>1968</v>
      </c>
      <c r="B74">
        <v>559.79999999999995</v>
      </c>
      <c r="C74">
        <v>3.7</v>
      </c>
      <c r="D74" s="1">
        <f t="shared" si="6"/>
        <v>3.6858677532876527E-2</v>
      </c>
      <c r="E74" s="1">
        <f>-1+(B$127/B73)^(1/(-1+COUNT(B73:B$127)))</f>
        <v>3.2776826820694938E-2</v>
      </c>
      <c r="F74" s="1">
        <f>-1+(B74/B$6)^(1/(-1+COUNT(B$6:B74)))</f>
        <v>2.5653068670425494E-2</v>
      </c>
      <c r="G74" s="1">
        <f t="shared" si="5"/>
        <v>2.3688410000042282E-2</v>
      </c>
      <c r="H74" s="1">
        <f t="shared" si="4"/>
        <v>5.0178441704204886E-2</v>
      </c>
      <c r="I74" s="1">
        <f t="shared" si="7"/>
        <v>0.03</v>
      </c>
      <c r="J74" s="4">
        <f t="shared" si="8"/>
        <v>6.8586775328765281E-3</v>
      </c>
      <c r="K74" s="4"/>
    </row>
    <row r="75" spans="1:11" x14ac:dyDescent="0.3">
      <c r="A75">
        <v>1969</v>
      </c>
      <c r="B75">
        <v>601.5</v>
      </c>
      <c r="C75">
        <v>7.5</v>
      </c>
      <c r="D75" s="1">
        <f t="shared" si="6"/>
        <v>7.4490889603429977E-2</v>
      </c>
      <c r="E75" s="1">
        <f>-1+(B$127/B74)^(1/(-1+COUNT(B74:B$127)))</f>
        <v>3.2699965425450506E-2</v>
      </c>
      <c r="F75" s="1">
        <f>-1+(B75/B$6)^(1/(-1+COUNT(B$6:B75)))</f>
        <v>2.6344761551738038E-2</v>
      </c>
      <c r="G75" s="1">
        <f t="shared" si="5"/>
        <v>2.341133050632057E-2</v>
      </c>
      <c r="H75" s="1">
        <f t="shared" si="4"/>
        <v>5.2282108686939346E-2</v>
      </c>
      <c r="I75" s="1">
        <f t="shared" si="7"/>
        <v>0.03</v>
      </c>
      <c r="J75" s="4">
        <f t="shared" si="8"/>
        <v>4.4490889603429978E-2</v>
      </c>
      <c r="K75" s="4"/>
    </row>
    <row r="76" spans="1:11" x14ac:dyDescent="0.3">
      <c r="A76">
        <v>1970</v>
      </c>
      <c r="B76">
        <v>628.1</v>
      </c>
      <c r="C76">
        <v>4.4000000000000004</v>
      </c>
      <c r="D76" s="1">
        <f t="shared" si="6"/>
        <v>4.4222776392352392E-2</v>
      </c>
      <c r="E76" s="1">
        <f>-1+(B$127/B75)^(1/(-1+COUNT(B75:B$127)))</f>
        <v>3.1912429783255591E-2</v>
      </c>
      <c r="F76" s="1">
        <f>-1+(B76/B$6)^(1/(-1+COUNT(B$6:B76)))</f>
        <v>2.6597994075241882E-2</v>
      </c>
      <c r="G76" s="1">
        <f t="shared" si="5"/>
        <v>2.2212656449815536E-2</v>
      </c>
      <c r="H76" s="1">
        <f t="shared" si="4"/>
        <v>4.8854975927024508E-2</v>
      </c>
      <c r="I76" s="1">
        <f t="shared" si="7"/>
        <v>0.03</v>
      </c>
      <c r="J76" s="4">
        <f t="shared" si="8"/>
        <v>1.4222776392352393E-2</v>
      </c>
      <c r="K76" s="4"/>
    </row>
    <row r="77" spans="1:11" x14ac:dyDescent="0.3">
      <c r="A77">
        <v>1971</v>
      </c>
      <c r="B77">
        <v>675.5</v>
      </c>
      <c r="C77">
        <v>7.6</v>
      </c>
      <c r="D77" s="1">
        <f t="shared" si="6"/>
        <v>7.5465690176723443E-2</v>
      </c>
      <c r="E77" s="1">
        <f>-1+(B$127/B76)^(1/(-1+COUNT(B76:B$127)))</f>
        <v>3.1672506769160558E-2</v>
      </c>
      <c r="F77" s="1">
        <f>-1+(B77/B$6)^(1/(-1+COUNT(B$6:B77)))</f>
        <v>2.7270612165176455E-2</v>
      </c>
      <c r="G77" s="1">
        <f t="shared" si="5"/>
        <v>2.6405761218806164E-2</v>
      </c>
      <c r="H77" s="1">
        <f t="shared" si="4"/>
        <v>4.6508933639695327E-2</v>
      </c>
      <c r="I77" s="1">
        <f t="shared" si="7"/>
        <v>0.03</v>
      </c>
      <c r="J77" s="4">
        <f t="shared" si="8"/>
        <v>4.5465690176723444E-2</v>
      </c>
      <c r="K77" s="4"/>
    </row>
    <row r="78" spans="1:11" x14ac:dyDescent="0.3">
      <c r="A78">
        <v>1972</v>
      </c>
      <c r="B78">
        <v>728.3</v>
      </c>
      <c r="C78">
        <v>7.8</v>
      </c>
      <c r="D78" s="1">
        <f t="shared" si="6"/>
        <v>7.8164322723908164E-2</v>
      </c>
      <c r="E78" s="1">
        <f>-1+(B$127/B77)^(1/(-1+COUNT(B77:B$127)))</f>
        <v>3.0815079380374533E-2</v>
      </c>
      <c r="F78" s="1">
        <f>-1+(B78/B$6)^(1/(-1+COUNT(B$6:B78)))</f>
        <v>2.7960748837556171E-2</v>
      </c>
      <c r="G78" s="1">
        <f t="shared" si="5"/>
        <v>3.0148075806276656E-2</v>
      </c>
      <c r="H78" s="1">
        <f t="shared" si="4"/>
        <v>4.6641047289091957E-2</v>
      </c>
      <c r="I78" s="1">
        <f t="shared" si="7"/>
        <v>0.03</v>
      </c>
      <c r="J78" s="4">
        <f t="shared" si="8"/>
        <v>4.8164322723908165E-2</v>
      </c>
      <c r="K78" s="4"/>
    </row>
    <row r="79" spans="1:11" x14ac:dyDescent="0.3">
      <c r="A79">
        <v>1973</v>
      </c>
      <c r="B79">
        <v>786.5</v>
      </c>
      <c r="C79">
        <v>8</v>
      </c>
      <c r="D79" s="1">
        <f t="shared" si="6"/>
        <v>7.9912124124673856E-2</v>
      </c>
      <c r="E79" s="1">
        <f>-1+(B$127/B78)^(1/(-1+COUNT(B78:B$127)))</f>
        <v>2.9870737256353586E-2</v>
      </c>
      <c r="F79" s="1">
        <f>-1+(B79/B$6)^(1/(-1+COUNT(B$6:B79)))</f>
        <v>2.8655246720611816E-2</v>
      </c>
      <c r="G79" s="1">
        <f t="shared" si="5"/>
        <v>3.2607397508058307E-2</v>
      </c>
      <c r="H79" s="1">
        <f t="shared" si="4"/>
        <v>4.8135815578192839E-2</v>
      </c>
      <c r="I79" s="1">
        <f t="shared" si="7"/>
        <v>0.03</v>
      </c>
      <c r="J79" s="4">
        <f t="shared" si="8"/>
        <v>4.9912124124673857E-2</v>
      </c>
      <c r="K79" s="4"/>
    </row>
    <row r="80" spans="1:11" x14ac:dyDescent="0.3">
      <c r="A80">
        <v>1974</v>
      </c>
      <c r="B80">
        <v>862.3</v>
      </c>
      <c r="C80">
        <v>9.6</v>
      </c>
      <c r="D80" s="1">
        <f t="shared" si="6"/>
        <v>9.6376350921805409E-2</v>
      </c>
      <c r="E80" s="1">
        <f>-1+(B$127/B79)^(1/(-1+COUNT(B79:B$127)))</f>
        <v>2.8853247863798615E-2</v>
      </c>
      <c r="F80" s="1">
        <f>-1+(B80/B$6)^(1/(-1+COUNT(B$6:B80)))</f>
        <v>2.9541914553216753E-2</v>
      </c>
      <c r="G80" s="1">
        <f t="shared" si="5"/>
        <v>3.4354960519295853E-2</v>
      </c>
      <c r="H80" s="1">
        <f t="shared" si="4"/>
        <v>5.0458559103101756E-2</v>
      </c>
      <c r="I80" s="1">
        <f t="shared" si="7"/>
        <v>0.03</v>
      </c>
      <c r="J80" s="4">
        <f t="shared" si="8"/>
        <v>6.637635092180541E-2</v>
      </c>
      <c r="K80" s="4"/>
    </row>
    <row r="81" spans="1:11" x14ac:dyDescent="0.3">
      <c r="A81">
        <v>1975</v>
      </c>
      <c r="B81">
        <v>950.2</v>
      </c>
      <c r="C81">
        <v>10.199999999999999</v>
      </c>
      <c r="D81" s="1">
        <f t="shared" si="6"/>
        <v>0.10193668096950037</v>
      </c>
      <c r="E81" s="1">
        <f>-1+(B$127/B80)^(1/(-1+COUNT(B80:B$127)))</f>
        <v>2.7462704116684167E-2</v>
      </c>
      <c r="F81" s="1">
        <f>-1+(B81/B$6)^(1/(-1+COUNT(B$6:B81)))</f>
        <v>3.0475174889512902E-2</v>
      </c>
      <c r="G81" s="1">
        <f t="shared" si="5"/>
        <v>3.657205323499977E-2</v>
      </c>
      <c r="H81" s="1">
        <f t="shared" si="4"/>
        <v>4.8839781802085105E-2</v>
      </c>
      <c r="I81" s="1">
        <f t="shared" si="7"/>
        <v>0.03</v>
      </c>
      <c r="J81" s="4">
        <f t="shared" si="8"/>
        <v>7.1936680969500372E-2</v>
      </c>
      <c r="K81" s="4"/>
    </row>
    <row r="82" spans="1:11" x14ac:dyDescent="0.3">
      <c r="A82">
        <v>1976</v>
      </c>
      <c r="B82">
        <v>1033.9000000000001</v>
      </c>
      <c r="C82">
        <v>8.8000000000000007</v>
      </c>
      <c r="D82" s="1">
        <f t="shared" si="6"/>
        <v>8.8086718585560941E-2</v>
      </c>
      <c r="E82" s="1">
        <f>-1+(B$127/B81)^(1/(-1+COUNT(B81:B$127)))</f>
        <v>2.5900878541382566E-2</v>
      </c>
      <c r="F82" s="1">
        <f>-1+(B82/B$6)^(1/(-1+COUNT(B$6:B82)))</f>
        <v>3.1213053334448349E-2</v>
      </c>
      <c r="G82" s="1">
        <f t="shared" si="5"/>
        <v>3.9065641235985132E-2</v>
      </c>
      <c r="H82" s="1">
        <f t="shared" si="4"/>
        <v>4.874833662557309E-2</v>
      </c>
      <c r="I82" s="1">
        <f t="shared" si="7"/>
        <v>0.03</v>
      </c>
      <c r="J82" s="4">
        <f t="shared" si="8"/>
        <v>5.8086718585560942E-2</v>
      </c>
      <c r="K82" s="4"/>
    </row>
    <row r="83" spans="1:11" x14ac:dyDescent="0.3">
      <c r="A83">
        <v>1977</v>
      </c>
      <c r="B83">
        <v>1103.0999999999999</v>
      </c>
      <c r="C83">
        <v>6.7</v>
      </c>
      <c r="D83" s="1">
        <f t="shared" si="6"/>
        <v>6.6931037817970607E-2</v>
      </c>
      <c r="E83" s="1">
        <f>-1+(B$127/B82)^(1/(-1+COUNT(B82:B$127)))</f>
        <v>2.4560111513173055E-2</v>
      </c>
      <c r="F83" s="1">
        <f>-1+(B83/B$6)^(1/(-1+COUNT(B$6:B83)))</f>
        <v>3.1669171421274012E-2</v>
      </c>
      <c r="G83" s="1">
        <f t="shared" si="5"/>
        <v>4.0404261992344551E-2</v>
      </c>
      <c r="H83" s="1">
        <f t="shared" si="4"/>
        <v>4.977087188351606E-2</v>
      </c>
      <c r="I83" s="1">
        <f t="shared" si="7"/>
        <v>0.03</v>
      </c>
      <c r="J83" s="4">
        <f t="shared" si="8"/>
        <v>3.6931037817970608E-2</v>
      </c>
      <c r="K83" s="4"/>
    </row>
    <row r="84" spans="1:11" x14ac:dyDescent="0.3">
      <c r="A84">
        <v>1978</v>
      </c>
      <c r="B84">
        <v>1147.8</v>
      </c>
      <c r="C84">
        <v>4.0999999999999996</v>
      </c>
      <c r="D84" s="1">
        <f t="shared" si="6"/>
        <v>4.0522164808267647E-2</v>
      </c>
      <c r="E84" s="1">
        <f>-1+(B$127/B83)^(1/(-1+COUNT(B83:B$127)))</f>
        <v>2.3616949843670465E-2</v>
      </c>
      <c r="F84" s="1">
        <f>-1+(B84/B$6)^(1/(-1+COUNT(B$6:B84)))</f>
        <v>3.1782193310496032E-2</v>
      </c>
      <c r="G84" s="1">
        <f t="shared" si="5"/>
        <v>4.1027905786641908E-2</v>
      </c>
      <c r="H84" s="1">
        <f t="shared" si="4"/>
        <v>4.9942577005473061E-2</v>
      </c>
      <c r="I84" s="1">
        <f t="shared" si="7"/>
        <v>0.03</v>
      </c>
      <c r="J84" s="4">
        <f t="shared" si="8"/>
        <v>1.0522164808267648E-2</v>
      </c>
      <c r="K84" s="4"/>
    </row>
    <row r="85" spans="1:11" x14ac:dyDescent="0.3">
      <c r="A85">
        <v>1979</v>
      </c>
      <c r="B85">
        <v>1196.4000000000001</v>
      </c>
      <c r="C85">
        <v>4.2</v>
      </c>
      <c r="D85" s="1">
        <f t="shared" si="6"/>
        <v>4.2341871406168519E-2</v>
      </c>
      <c r="E85" s="1">
        <f>-1+(B$127/B84)^(1/(-1+COUNT(B84:B$127)))</f>
        <v>2.3227090689371899E-2</v>
      </c>
      <c r="F85" s="1">
        <f>-1+(B85/B$6)^(1/(-1+COUNT(B$6:B85)))</f>
        <v>3.1915189323781235E-2</v>
      </c>
      <c r="G85" s="1">
        <f t="shared" si="5"/>
        <v>4.2059814158627092E-2</v>
      </c>
      <c r="H85" s="1">
        <f t="shared" si="4"/>
        <v>4.9249751899603664E-2</v>
      </c>
      <c r="I85" s="1">
        <f t="shared" si="7"/>
        <v>0.03</v>
      </c>
      <c r="J85" s="4">
        <f t="shared" si="8"/>
        <v>1.234187140616852E-2</v>
      </c>
      <c r="K85" s="4"/>
    </row>
    <row r="86" spans="1:11" x14ac:dyDescent="0.3">
      <c r="A86">
        <v>1980</v>
      </c>
      <c r="B86">
        <v>1274.5</v>
      </c>
      <c r="C86">
        <v>6.5</v>
      </c>
      <c r="D86" s="1">
        <f t="shared" si="6"/>
        <v>6.5279170845870871E-2</v>
      </c>
      <c r="E86" s="1">
        <f>-1+(B$127/B85)^(1/(-1+COUNT(B85:B$127)))</f>
        <v>2.2776274955347064E-2</v>
      </c>
      <c r="F86" s="1">
        <f>-1+(B86/B$6)^(1/(-1+COUNT(B$6:B86)))</f>
        <v>3.2325720573977756E-2</v>
      </c>
      <c r="G86" s="1">
        <f t="shared" si="5"/>
        <v>4.4125048883141019E-2</v>
      </c>
      <c r="H86" s="1">
        <f t="shared" si="4"/>
        <v>4.8386953740699581E-2</v>
      </c>
      <c r="I86" s="1">
        <f t="shared" si="7"/>
        <v>0.03</v>
      </c>
      <c r="J86" s="4">
        <f t="shared" si="8"/>
        <v>3.5279170845870872E-2</v>
      </c>
      <c r="K86" s="4"/>
    </row>
    <row r="87" spans="1:11" x14ac:dyDescent="0.3">
      <c r="A87">
        <v>1981</v>
      </c>
      <c r="B87">
        <v>1360.2</v>
      </c>
      <c r="C87">
        <v>6.7</v>
      </c>
      <c r="D87" s="1">
        <f t="shared" si="6"/>
        <v>6.7242055708120807E-2</v>
      </c>
      <c r="E87" s="1">
        <f>-1+(B$127/B86)^(1/(-1+COUNT(B86:B$127)))</f>
        <v>2.1761084221737059E-2</v>
      </c>
      <c r="F87" s="1">
        <f>-1+(B87/B$6)^(1/(-1+COUNT(B$6:B87)))</f>
        <v>3.2749743850998714E-2</v>
      </c>
      <c r="G87" s="1">
        <f t="shared" si="5"/>
        <v>4.6634938540992758E-2</v>
      </c>
      <c r="H87" s="1">
        <f t="shared" si="4"/>
        <v>4.7416661188759431E-2</v>
      </c>
      <c r="I87" s="1">
        <f t="shared" si="7"/>
        <v>0.03</v>
      </c>
      <c r="J87" s="4">
        <f t="shared" si="8"/>
        <v>3.7242055708120808E-2</v>
      </c>
      <c r="K87" s="4"/>
    </row>
    <row r="88" spans="1:11" x14ac:dyDescent="0.3">
      <c r="A88">
        <v>1982</v>
      </c>
      <c r="B88">
        <v>1441.2</v>
      </c>
      <c r="C88">
        <v>6</v>
      </c>
      <c r="D88" s="1">
        <f t="shared" si="6"/>
        <v>5.9550066166740079E-2</v>
      </c>
      <c r="E88" s="1">
        <f>-1+(B$127/B87)^(1/(-1+COUNT(B87:B$127)))</f>
        <v>2.0649244368709851E-2</v>
      </c>
      <c r="F88" s="1">
        <f>-1+(B88/B$6)^(1/(-1+COUNT(B$6:B88)))</f>
        <v>3.3072458693149009E-2</v>
      </c>
      <c r="G88" s="1">
        <f t="shared" si="5"/>
        <v>4.9296730242334427E-2</v>
      </c>
      <c r="H88" s="1">
        <f t="shared" si="4"/>
        <v>4.9401663394317431E-2</v>
      </c>
      <c r="I88" s="1">
        <f t="shared" si="7"/>
        <v>0.03</v>
      </c>
      <c r="J88" s="4">
        <f t="shared" si="8"/>
        <v>2.955006616674008E-2</v>
      </c>
      <c r="K88" s="4"/>
    </row>
    <row r="89" spans="1:11" x14ac:dyDescent="0.3">
      <c r="A89">
        <v>1983</v>
      </c>
      <c r="B89">
        <v>1482</v>
      </c>
      <c r="C89">
        <v>2.8</v>
      </c>
      <c r="D89" s="1">
        <f t="shared" si="6"/>
        <v>2.8309741881765271E-2</v>
      </c>
      <c r="E89" s="1">
        <f>-1+(B$127/B88)^(1/(-1+COUNT(B88:B$127)))</f>
        <v>1.9670795543311748E-2</v>
      </c>
      <c r="F89" s="1">
        <f>-1+(B89/B$6)^(1/(-1+COUNT(B$6:B89)))</f>
        <v>3.3014945483107017E-2</v>
      </c>
      <c r="G89" s="1">
        <f t="shared" si="5"/>
        <v>5.008547700875312E-2</v>
      </c>
      <c r="H89" s="1">
        <f t="shared" si="4"/>
        <v>5.0345321457042944E-2</v>
      </c>
      <c r="I89" s="1">
        <f t="shared" si="7"/>
        <v>2.8309741881765271E-2</v>
      </c>
      <c r="J89" s="4">
        <f t="shared" si="8"/>
        <v>0</v>
      </c>
      <c r="K89" s="4"/>
    </row>
    <row r="90" spans="1:11" x14ac:dyDescent="0.3">
      <c r="A90">
        <v>1984</v>
      </c>
      <c r="B90">
        <v>1530.5</v>
      </c>
      <c r="C90">
        <v>3.3</v>
      </c>
      <c r="D90" s="1">
        <f t="shared" si="6"/>
        <v>3.272604588394068E-2</v>
      </c>
      <c r="E90" s="1">
        <f>-1+(B$127/B89)^(1/(-1+COUNT(B89:B$127)))</f>
        <v>1.9444437621595645E-2</v>
      </c>
      <c r="F90" s="1">
        <f>-1+(B90/B$6)^(1/(-1+COUNT(B$6:B90)))</f>
        <v>3.3011505726876056E-2</v>
      </c>
      <c r="G90" s="1">
        <f t="shared" si="5"/>
        <v>5.0739997926431926E-2</v>
      </c>
      <c r="H90" s="1">
        <f t="shared" si="4"/>
        <v>5.0102856319840967E-2</v>
      </c>
      <c r="I90" s="1">
        <f t="shared" si="7"/>
        <v>0.03</v>
      </c>
      <c r="J90" s="4">
        <f t="shared" si="8"/>
        <v>2.7260458839406809E-3</v>
      </c>
      <c r="K90" s="4"/>
    </row>
    <row r="91" spans="1:11" x14ac:dyDescent="0.3">
      <c r="A91">
        <v>1985</v>
      </c>
      <c r="B91">
        <v>1564.9</v>
      </c>
      <c r="C91">
        <v>2.2999999999999998</v>
      </c>
      <c r="D91" s="1">
        <f t="shared" si="6"/>
        <v>2.2476314929761543E-2</v>
      </c>
      <c r="E91" s="1">
        <f>-1+(B$127/B90)^(1/(-1+COUNT(B90:B$127)))</f>
        <v>1.9087855831484868E-2</v>
      </c>
      <c r="F91" s="1">
        <f>-1+(B91/B$6)^(1/(-1+COUNT(B$6:B91)))</f>
        <v>3.2886933467387802E-2</v>
      </c>
      <c r="G91" s="1">
        <f t="shared" si="5"/>
        <v>5.1864693017225211E-2</v>
      </c>
      <c r="H91" s="1">
        <f t="shared" si="4"/>
        <v>5.0215720195751601E-2</v>
      </c>
      <c r="I91" s="1">
        <f t="shared" si="7"/>
        <v>2.2476314929761543E-2</v>
      </c>
      <c r="J91" s="4">
        <f t="shared" si="8"/>
        <v>0</v>
      </c>
      <c r="K91" s="4"/>
    </row>
    <row r="92" spans="1:11" x14ac:dyDescent="0.3">
      <c r="A92">
        <v>1986</v>
      </c>
      <c r="B92">
        <v>1567.5</v>
      </c>
      <c r="C92">
        <v>0.2</v>
      </c>
      <c r="D92" s="1">
        <f t="shared" si="6"/>
        <v>1.6614480158476663E-3</v>
      </c>
      <c r="E92" s="1">
        <f>-1+(B$127/B91)^(1/(-1+COUNT(B91:B$127)))</f>
        <v>1.8993892434335358E-2</v>
      </c>
      <c r="F92" s="1">
        <f>-1+(B92/B$6)^(1/(-1+COUNT(B$6:B92)))</f>
        <v>3.2518310747353674E-2</v>
      </c>
      <c r="G92" s="1">
        <f t="shared" si="5"/>
        <v>5.2363760486858944E-2</v>
      </c>
      <c r="H92" s="1">
        <f t="shared" si="4"/>
        <v>4.9637492980852863E-2</v>
      </c>
      <c r="I92" s="1">
        <f t="shared" si="7"/>
        <v>1.6614480158476663E-3</v>
      </c>
      <c r="J92" s="4">
        <f t="shared" si="8"/>
        <v>0</v>
      </c>
      <c r="K92" s="4"/>
    </row>
    <row r="93" spans="1:11" x14ac:dyDescent="0.3">
      <c r="A93">
        <v>1987</v>
      </c>
      <c r="B93">
        <v>1559.8</v>
      </c>
      <c r="C93">
        <v>-0.5</v>
      </c>
      <c r="D93" s="1">
        <f t="shared" si="6"/>
        <v>-4.9122807017544234E-3</v>
      </c>
      <c r="E93" s="1">
        <f>-1+(B$127/B92)^(1/(-1+COUNT(B92:B$127)))</f>
        <v>1.9493487567253442E-2</v>
      </c>
      <c r="F93" s="1">
        <f>-1+(B93/B$6)^(1/(-1+COUNT(B$6:B93)))</f>
        <v>3.2080174885206425E-2</v>
      </c>
      <c r="G93" s="1">
        <f t="shared" si="5"/>
        <v>5.1788567337052775E-2</v>
      </c>
      <c r="H93" s="1">
        <f t="shared" si="4"/>
        <v>4.7311003602500255E-2</v>
      </c>
      <c r="I93" s="1">
        <f t="shared" si="7"/>
        <v>-4.9122807017544234E-3</v>
      </c>
      <c r="J93" s="4">
        <f t="shared" si="8"/>
        <v>0</v>
      </c>
      <c r="K93" s="4"/>
    </row>
    <row r="94" spans="1:11" x14ac:dyDescent="0.3">
      <c r="A94">
        <v>1988</v>
      </c>
      <c r="B94">
        <v>1570.8</v>
      </c>
      <c r="C94">
        <v>0.7</v>
      </c>
      <c r="D94" s="1">
        <f t="shared" si="6"/>
        <v>7.0521861777150807E-3</v>
      </c>
      <c r="E94" s="1">
        <f>-1+(B$127/B93)^(1/(-1+COUNT(B93:B$127)))</f>
        <v>2.0220294811720718E-2</v>
      </c>
      <c r="F94" s="1">
        <f>-1+(B94/B$6)^(1/(-1+COUNT(B$6:B94)))</f>
        <v>3.1792300828761721E-2</v>
      </c>
      <c r="G94" s="1">
        <f t="shared" si="5"/>
        <v>5.1463772551290303E-2</v>
      </c>
      <c r="H94" s="1">
        <f t="shared" si="4"/>
        <v>4.6970634315490173E-2</v>
      </c>
      <c r="I94" s="1">
        <f t="shared" si="7"/>
        <v>7.0521861777150807E-3</v>
      </c>
      <c r="J94" s="4">
        <f t="shared" si="8"/>
        <v>0</v>
      </c>
      <c r="K94" s="4"/>
    </row>
    <row r="95" spans="1:11" x14ac:dyDescent="0.3">
      <c r="A95">
        <v>1989</v>
      </c>
      <c r="B95">
        <v>1588.1</v>
      </c>
      <c r="C95">
        <v>1.1000000000000001</v>
      </c>
      <c r="D95" s="1">
        <f t="shared" si="6"/>
        <v>1.1013496307613835E-2</v>
      </c>
      <c r="E95" s="1">
        <f>-1+(B$127/B94)^(1/(-1+COUNT(B94:B$127)))</f>
        <v>2.062200503573286E-2</v>
      </c>
      <c r="F95" s="1">
        <f>-1+(B95/B$6)^(1/(-1+COUNT(B$6:B95)))</f>
        <v>3.1556475151431007E-2</v>
      </c>
      <c r="G95" s="1">
        <f t="shared" si="5"/>
        <v>5.1456424875014652E-2</v>
      </c>
      <c r="H95" s="1">
        <f t="shared" si="4"/>
        <v>4.7054912492884807E-2</v>
      </c>
      <c r="I95" s="1">
        <f t="shared" si="7"/>
        <v>1.1013496307613835E-2</v>
      </c>
      <c r="J95" s="4">
        <f t="shared" si="8"/>
        <v>0</v>
      </c>
      <c r="K95" s="4"/>
    </row>
    <row r="96" spans="1:11" x14ac:dyDescent="0.3">
      <c r="A96">
        <v>1990</v>
      </c>
      <c r="B96">
        <v>1627.3</v>
      </c>
      <c r="C96">
        <v>2.5</v>
      </c>
      <c r="D96" s="1">
        <f t="shared" si="6"/>
        <v>2.468358415716887E-2</v>
      </c>
      <c r="E96" s="1">
        <f>-1+(B$127/B95)^(1/(-1+COUNT(B95:B$127)))</f>
        <v>2.0923737866743286E-2</v>
      </c>
      <c r="F96" s="1">
        <f>-1+(B96/B$6)^(1/(-1+COUNT(B$6:B96)))</f>
        <v>3.1479857007981948E-2</v>
      </c>
      <c r="G96" s="1">
        <f t="shared" si="5"/>
        <v>4.9009361374362091E-2</v>
      </c>
      <c r="H96" s="1">
        <f t="shared" si="4"/>
        <v>4.7028073951097454E-2</v>
      </c>
      <c r="I96" s="1">
        <f t="shared" si="7"/>
        <v>2.468358415716887E-2</v>
      </c>
      <c r="J96" s="4">
        <f t="shared" si="8"/>
        <v>0</v>
      </c>
      <c r="K96" s="4"/>
    </row>
    <row r="97" spans="1:11" x14ac:dyDescent="0.3">
      <c r="A97">
        <v>1991</v>
      </c>
      <c r="B97">
        <v>1690.1</v>
      </c>
      <c r="C97">
        <v>3.9</v>
      </c>
      <c r="D97" s="1">
        <f t="shared" si="6"/>
        <v>3.8591531985497474E-2</v>
      </c>
      <c r="E97" s="1">
        <f>-1+(B$127/B96)^(1/(-1+COUNT(B96:B$127)))</f>
        <v>2.0802682467497169E-2</v>
      </c>
      <c r="F97" s="1">
        <f>-1+(B97/B$6)^(1/(-1+COUNT(B$6:B97)))</f>
        <v>3.1557742046006476E-2</v>
      </c>
      <c r="G97" s="1">
        <f t="shared" si="5"/>
        <v>4.6864252838140052E-2</v>
      </c>
      <c r="H97" s="1">
        <f t="shared" si="4"/>
        <v>4.775943904559473E-2</v>
      </c>
      <c r="I97" s="1">
        <f t="shared" si="7"/>
        <v>0.03</v>
      </c>
      <c r="J97" s="4">
        <f t="shared" si="8"/>
        <v>8.5915319854974748E-3</v>
      </c>
      <c r="K97" s="4"/>
    </row>
    <row r="98" spans="1:11" x14ac:dyDescent="0.3">
      <c r="A98">
        <v>1992</v>
      </c>
      <c r="B98">
        <v>1752.8</v>
      </c>
      <c r="C98">
        <v>3.7</v>
      </c>
      <c r="D98" s="1">
        <f t="shared" si="6"/>
        <v>3.7098396544583245E-2</v>
      </c>
      <c r="E98" s="1">
        <f>-1+(B$127/B97)^(1/(-1+COUNT(B97:B$127)))</f>
        <v>2.0214997374515153E-2</v>
      </c>
      <c r="F98" s="1">
        <f>-1+(B98/B$6)^(1/(-1+COUNT(B$6:B98)))</f>
        <v>3.161780713938378E-2</v>
      </c>
      <c r="G98" s="1">
        <f t="shared" si="5"/>
        <v>4.612220250419153E-2</v>
      </c>
      <c r="H98" s="1">
        <f t="shared" si="4"/>
        <v>4.8355178776921012E-2</v>
      </c>
      <c r="I98" s="1">
        <f t="shared" si="7"/>
        <v>0.03</v>
      </c>
      <c r="J98" s="4">
        <f t="shared" si="8"/>
        <v>7.0983965445832464E-3</v>
      </c>
      <c r="K98" s="4"/>
    </row>
    <row r="99" spans="1:11" x14ac:dyDescent="0.3">
      <c r="A99">
        <v>1993</v>
      </c>
      <c r="B99">
        <v>1788.9</v>
      </c>
      <c r="C99">
        <v>2.1</v>
      </c>
      <c r="D99" s="1">
        <f t="shared" si="6"/>
        <v>2.0595618439068986E-2</v>
      </c>
      <c r="E99" s="1">
        <f>-1+(B$127/B98)^(1/(-1+COUNT(B98:B$127)))</f>
        <v>1.9637739334097848E-2</v>
      </c>
      <c r="F99" s="1">
        <f>-1+(B99/B$6)^(1/(-1+COUNT(B$6:B99)))</f>
        <v>3.1498658170175053E-2</v>
      </c>
      <c r="G99" s="1">
        <f t="shared" si="5"/>
        <v>4.5832733363939976E-2</v>
      </c>
      <c r="H99" s="1">
        <f t="shared" si="4"/>
        <v>4.7768605151531807E-2</v>
      </c>
      <c r="I99" s="1">
        <f t="shared" si="7"/>
        <v>2.0595618439068986E-2</v>
      </c>
      <c r="J99" s="4">
        <f t="shared" si="8"/>
        <v>0</v>
      </c>
      <c r="K99" s="4"/>
    </row>
    <row r="100" spans="1:11" x14ac:dyDescent="0.3">
      <c r="A100">
        <v>1994</v>
      </c>
      <c r="B100">
        <v>1838.2</v>
      </c>
      <c r="C100">
        <v>2.8</v>
      </c>
      <c r="D100" s="1">
        <f t="shared" si="6"/>
        <v>2.7558835038291596E-2</v>
      </c>
      <c r="E100" s="1">
        <f>-1+(B$127/B99)^(1/(-1+COUNT(B99:B$127)))</f>
        <v>1.9603545998301497E-2</v>
      </c>
      <c r="F100" s="1">
        <f>-1+(B100/B$6)^(1/(-1+COUNT(B$6:B100)))</f>
        <v>3.1456665764850733E-2</v>
      </c>
      <c r="G100" s="1">
        <f t="shared" si="5"/>
        <v>4.5850029161215049E-2</v>
      </c>
      <c r="H100" s="1">
        <f t="shared" si="4"/>
        <v>4.6855320319773942E-2</v>
      </c>
      <c r="I100" s="1">
        <f t="shared" si="7"/>
        <v>2.7558835038291596E-2</v>
      </c>
      <c r="J100" s="4">
        <f t="shared" si="8"/>
        <v>0</v>
      </c>
      <c r="K100" s="4"/>
    </row>
    <row r="101" spans="1:11" x14ac:dyDescent="0.3">
      <c r="A101">
        <v>1995</v>
      </c>
      <c r="B101">
        <v>1871</v>
      </c>
      <c r="C101">
        <v>1.8</v>
      </c>
      <c r="D101" s="1">
        <f t="shared" si="6"/>
        <v>1.7843542596017725E-2</v>
      </c>
      <c r="E101" s="1">
        <f>-1+(B$127/B100)^(1/(-1+COUNT(B100:B$127)))</f>
        <v>1.9310091398806906E-2</v>
      </c>
      <c r="F101" s="1">
        <f>-1+(B101/B$6)^(1/(-1+COUNT(B$6:B101)))</f>
        <v>3.131242580685778E-2</v>
      </c>
      <c r="G101" s="1">
        <f t="shared" si="5"/>
        <v>4.3196900013135406E-2</v>
      </c>
      <c r="H101" s="1">
        <f t="shared" si="4"/>
        <v>4.5706537137614127E-2</v>
      </c>
      <c r="I101" s="1">
        <f t="shared" si="7"/>
        <v>1.7843542596017725E-2</v>
      </c>
      <c r="J101" s="4">
        <f t="shared" si="8"/>
        <v>0</v>
      </c>
      <c r="K101" s="4"/>
    </row>
    <row r="102" spans="1:11" x14ac:dyDescent="0.3">
      <c r="A102">
        <v>1996</v>
      </c>
      <c r="B102">
        <v>1910.4</v>
      </c>
      <c r="C102">
        <v>2.1</v>
      </c>
      <c r="D102" s="1">
        <f t="shared" si="6"/>
        <v>2.1058257616248133E-2</v>
      </c>
      <c r="E102" s="1">
        <f>-1+(B$127/B101)^(1/(-1+COUNT(B101:B$127)))</f>
        <v>1.9366539301218566E-2</v>
      </c>
      <c r="F102" s="1">
        <f>-1+(B102/B$6)^(1/(-1+COUNT(B$6:B102)))</f>
        <v>3.1205082577094423E-2</v>
      </c>
      <c r="G102" s="1">
        <f t="shared" si="5"/>
        <v>4.1801463687841947E-2</v>
      </c>
      <c r="H102" s="1">
        <f t="shared" si="4"/>
        <v>4.448216397766809E-2</v>
      </c>
      <c r="I102" s="1">
        <f t="shared" si="7"/>
        <v>2.1058257616248133E-2</v>
      </c>
      <c r="J102" s="4">
        <f t="shared" si="8"/>
        <v>0</v>
      </c>
      <c r="K102" s="4"/>
    </row>
    <row r="103" spans="1:11" x14ac:dyDescent="0.3">
      <c r="A103">
        <v>1997</v>
      </c>
      <c r="B103">
        <v>1951.6</v>
      </c>
      <c r="C103">
        <v>2.2000000000000002</v>
      </c>
      <c r="D103" s="1">
        <f t="shared" si="6"/>
        <v>2.156616415410384E-2</v>
      </c>
      <c r="E103" s="1">
        <f>-1+(B$127/B102)^(1/(-1+COUNT(B102:B$127)))</f>
        <v>1.9298928899600831E-2</v>
      </c>
      <c r="F103" s="1">
        <f>-1+(B103/B$6)^(1/(-1+COUNT(B$6:B103)))</f>
        <v>3.1105249783571765E-2</v>
      </c>
      <c r="G103" s="1">
        <f t="shared" si="5"/>
        <v>4.1507687369330387E-2</v>
      </c>
      <c r="H103" s="1">
        <f t="shared" si="4"/>
        <v>4.4156782693661301E-2</v>
      </c>
      <c r="I103" s="1">
        <f t="shared" si="7"/>
        <v>2.156616415410384E-2</v>
      </c>
      <c r="J103" s="4">
        <f t="shared" si="8"/>
        <v>0</v>
      </c>
      <c r="K103" s="4"/>
    </row>
    <row r="104" spans="1:11" x14ac:dyDescent="0.3">
      <c r="A104">
        <v>1998</v>
      </c>
      <c r="B104">
        <v>1989.1</v>
      </c>
      <c r="C104">
        <v>1.9</v>
      </c>
      <c r="D104" s="1">
        <f t="shared" si="6"/>
        <v>1.9215003074400494E-2</v>
      </c>
      <c r="E104" s="1">
        <f>-1+(B$127/B103)^(1/(-1+COUNT(B103:B$127)))</f>
        <v>1.9204570039377034E-2</v>
      </c>
      <c r="F104" s="1">
        <f>-1+(B104/B$6)^(1/(-1+COUNT(B$6:B104)))</f>
        <v>3.0983222975548008E-2</v>
      </c>
      <c r="G104" s="1">
        <f t="shared" si="5"/>
        <v>4.1184567207827226E-2</v>
      </c>
      <c r="H104" s="1">
        <f t="shared" ref="H104:H126" si="9">AVERAGE(D75:D104)</f>
        <v>4.3568660211712101E-2</v>
      </c>
      <c r="I104" s="1">
        <f t="shared" si="7"/>
        <v>1.9215003074400494E-2</v>
      </c>
      <c r="J104" s="4">
        <f t="shared" si="8"/>
        <v>0</v>
      </c>
      <c r="K104" s="4"/>
    </row>
    <row r="105" spans="1:11" x14ac:dyDescent="0.3">
      <c r="A105">
        <v>1999</v>
      </c>
      <c r="B105">
        <v>2032.2</v>
      </c>
      <c r="C105">
        <v>2.2000000000000002</v>
      </c>
      <c r="D105" s="1">
        <f t="shared" si="6"/>
        <v>2.1668091096475939E-2</v>
      </c>
      <c r="E105" s="1">
        <f>-1+(B$127/B104)^(1/(-1+COUNT(B104:B$127)))</f>
        <v>1.9204116431581264E-2</v>
      </c>
      <c r="F105" s="1">
        <f>-1+(B105/B$6)^(1/(-1+COUNT(B$6:B105)))</f>
        <v>3.0888707418345041E-2</v>
      </c>
      <c r="G105" s="1">
        <f t="shared" si="5"/>
        <v>4.0355396538111751E-2</v>
      </c>
      <c r="H105" s="1">
        <f t="shared" si="9"/>
        <v>4.1807900261480305E-2</v>
      </c>
      <c r="I105" s="1">
        <f t="shared" si="7"/>
        <v>2.1668091096475939E-2</v>
      </c>
      <c r="J105" s="4">
        <f t="shared" si="8"/>
        <v>0</v>
      </c>
      <c r="K105" s="4"/>
    </row>
    <row r="106" spans="1:11" x14ac:dyDescent="0.3">
      <c r="A106">
        <v>2000</v>
      </c>
      <c r="B106">
        <v>2082.9</v>
      </c>
      <c r="C106">
        <v>2.5</v>
      </c>
      <c r="D106" s="1">
        <f t="shared" si="6"/>
        <v>2.4948331857100658E-2</v>
      </c>
      <c r="E106" s="1">
        <f>-1+(B$127/B105)^(1/(-1+COUNT(B105:B$127)))</f>
        <v>1.9092258885288649E-2</v>
      </c>
      <c r="F106" s="1">
        <f>-1+(B106/B$6)^(1/(-1+COUNT(B$6:B106)))</f>
        <v>3.0829133570198008E-2</v>
      </c>
      <c r="G106" s="1">
        <f t="shared" si="5"/>
        <v>3.9031100862993898E-2</v>
      </c>
      <c r="H106" s="1">
        <f t="shared" si="9"/>
        <v>4.1165418776971913E-2</v>
      </c>
      <c r="I106" s="1">
        <f t="shared" si="7"/>
        <v>2.4948331857100658E-2</v>
      </c>
      <c r="J106" s="4">
        <f t="shared" si="8"/>
        <v>0</v>
      </c>
      <c r="K106" s="4"/>
    </row>
    <row r="107" spans="1:11" x14ac:dyDescent="0.3">
      <c r="A107">
        <v>2001</v>
      </c>
      <c r="B107">
        <v>2178.5</v>
      </c>
      <c r="C107">
        <v>4.5999999999999996</v>
      </c>
      <c r="D107" s="1">
        <f t="shared" si="6"/>
        <v>4.5897546689711355E-2</v>
      </c>
      <c r="E107" s="1">
        <f>-1+(B$127/B106)^(1/(-1+COUNT(B106:B$127)))</f>
        <v>1.8814234360031046E-2</v>
      </c>
      <c r="F107" s="1">
        <f>-1+(B107/B$6)^(1/(-1+COUNT(B$6:B107)))</f>
        <v>3.0977256503681438E-2</v>
      </c>
      <c r="G107" s="1">
        <f t="shared" si="5"/>
        <v>3.8022035151461617E-2</v>
      </c>
      <c r="H107" s="1">
        <f t="shared" si="9"/>
        <v>4.0179813994071507E-2</v>
      </c>
      <c r="I107" s="1">
        <f t="shared" si="7"/>
        <v>0.03</v>
      </c>
      <c r="J107" s="4">
        <f t="shared" si="8"/>
        <v>1.5897546689711356E-2</v>
      </c>
      <c r="K107" s="4"/>
    </row>
    <row r="108" spans="1:11" x14ac:dyDescent="0.3">
      <c r="A108">
        <v>2002</v>
      </c>
      <c r="B108">
        <v>2251.6</v>
      </c>
      <c r="C108">
        <v>3.4</v>
      </c>
      <c r="D108" s="1">
        <f t="shared" si="6"/>
        <v>3.3555198531099339E-2</v>
      </c>
      <c r="E108" s="1">
        <f>-1+(B$127/B107)^(1/(-1+COUNT(B107:B$127)))</f>
        <v>1.7478631210905649E-2</v>
      </c>
      <c r="F108" s="1">
        <f>-1+(B108/B$6)^(1/(-1+COUNT(B$6:B108)))</f>
        <v>3.1002499208180101E-2</v>
      </c>
      <c r="G108" s="1">
        <f t="shared" si="5"/>
        <v>3.8693139122083602E-2</v>
      </c>
      <c r="H108" s="1">
        <f t="shared" si="9"/>
        <v>3.8692843187644543E-2</v>
      </c>
      <c r="I108" s="1">
        <f t="shared" si="7"/>
        <v>0.03</v>
      </c>
      <c r="J108" s="4">
        <f t="shared" si="8"/>
        <v>3.5551985310993406E-3</v>
      </c>
      <c r="K108" s="4"/>
    </row>
    <row r="109" spans="1:11" x14ac:dyDescent="0.3">
      <c r="A109">
        <v>2003</v>
      </c>
      <c r="B109">
        <v>2299.6999999999998</v>
      </c>
      <c r="C109">
        <v>2.1</v>
      </c>
      <c r="D109" s="1">
        <f t="shared" si="6"/>
        <v>2.1362586605080836E-2</v>
      </c>
      <c r="E109" s="1">
        <f>-1+(B$127/B108)^(1/(-1+COUNT(B108:B$127)))</f>
        <v>1.6639457383503142E-2</v>
      </c>
      <c r="F109" s="1">
        <f>-1+(B109/B$6)^(1/(-1+COUNT(B$6:B109)))</f>
        <v>3.0908471823465122E-2</v>
      </c>
      <c r="G109" s="1">
        <f t="shared" si="5"/>
        <v>3.912039085418522E-2</v>
      </c>
      <c r="H109" s="1">
        <f t="shared" si="9"/>
        <v>3.6741191936991442E-2</v>
      </c>
      <c r="I109" s="1">
        <f t="shared" si="7"/>
        <v>2.1362586605080836E-2</v>
      </c>
      <c r="J109" s="4">
        <f t="shared" si="8"/>
        <v>0</v>
      </c>
      <c r="K109" s="4"/>
    </row>
    <row r="110" spans="1:11" x14ac:dyDescent="0.3">
      <c r="A110">
        <v>2004</v>
      </c>
      <c r="B110">
        <v>2326.9</v>
      </c>
      <c r="C110">
        <v>1.2</v>
      </c>
      <c r="D110" s="1">
        <f t="shared" si="6"/>
        <v>1.1827629690829289E-2</v>
      </c>
      <c r="E110" s="1">
        <f>-1+(B$127/B109)^(1/(-1+COUNT(B109:B$127)))</f>
        <v>1.6377702660351323E-2</v>
      </c>
      <c r="F110" s="1">
        <f>-1+(B110/B$6)^(1/(-1+COUNT(B$6:B110)))</f>
        <v>3.0723299675900595E-2</v>
      </c>
      <c r="G110" s="1">
        <f t="shared" si="5"/>
        <v>3.8556943448001806E-2</v>
      </c>
      <c r="H110" s="1">
        <f t="shared" si="9"/>
        <v>3.3922901229292243E-2</v>
      </c>
      <c r="I110" s="1">
        <f t="shared" si="7"/>
        <v>1.1827629690829289E-2</v>
      </c>
      <c r="J110" s="4">
        <f t="shared" si="8"/>
        <v>0</v>
      </c>
      <c r="K110" s="4"/>
    </row>
    <row r="111" spans="1:11" x14ac:dyDescent="0.3">
      <c r="A111">
        <v>2005</v>
      </c>
      <c r="B111">
        <v>2366.6999999999998</v>
      </c>
      <c r="C111">
        <v>1.7</v>
      </c>
      <c r="D111" s="1">
        <f t="shared" si="6"/>
        <v>1.7104301860844773E-2</v>
      </c>
      <c r="E111" s="1">
        <f>-1+(B$127/B110)^(1/(-1+COUNT(B110:B$127)))</f>
        <v>1.6645990313166603E-2</v>
      </c>
      <c r="F111" s="1">
        <f>-1+(B111/B$6)^(1/(-1+COUNT(B$6:B111)))</f>
        <v>3.0592738683212328E-2</v>
      </c>
      <c r="G111" s="1">
        <f t="shared" si="5"/>
        <v>3.8517221512169852E-2</v>
      </c>
      <c r="H111" s="1">
        <f t="shared" si="9"/>
        <v>3.1095155259003724E-2</v>
      </c>
      <c r="I111" s="1">
        <f t="shared" si="7"/>
        <v>1.7104301860844773E-2</v>
      </c>
      <c r="J111" s="4">
        <f t="shared" si="8"/>
        <v>0</v>
      </c>
      <c r="K111" s="4"/>
    </row>
    <row r="112" spans="1:11" x14ac:dyDescent="0.3">
      <c r="A112">
        <v>2006</v>
      </c>
      <c r="B112">
        <v>2393.9</v>
      </c>
      <c r="C112">
        <v>1.1000000000000001</v>
      </c>
      <c r="D112" s="1">
        <f t="shared" si="6"/>
        <v>1.1492795876114625E-2</v>
      </c>
      <c r="E112" s="1">
        <f>-1+(B$127/B111)^(1/(-1+COUNT(B111:B$127)))</f>
        <v>1.6617352699416887E-2</v>
      </c>
      <c r="F112" s="1">
        <f>-1+(B112/B$6)^(1/(-1+COUNT(B$6:B112)))</f>
        <v>3.0410875960116046E-2</v>
      </c>
      <c r="G112" s="1">
        <f t="shared" si="5"/>
        <v>3.8366912140435951E-2</v>
      </c>
      <c r="H112" s="1">
        <f t="shared" si="9"/>
        <v>2.854202450202218E-2</v>
      </c>
      <c r="I112" s="1">
        <f t="shared" si="7"/>
        <v>1.1492795876114625E-2</v>
      </c>
      <c r="J112" s="4">
        <f t="shared" si="8"/>
        <v>0</v>
      </c>
      <c r="K112" s="4"/>
    </row>
    <row r="113" spans="1:11" x14ac:dyDescent="0.3">
      <c r="A113">
        <v>2007</v>
      </c>
      <c r="B113">
        <v>2432.4</v>
      </c>
      <c r="C113">
        <v>1.6</v>
      </c>
      <c r="D113" s="1">
        <f t="shared" si="6"/>
        <v>1.6082543130456539E-2</v>
      </c>
      <c r="E113" s="1">
        <f>-1+(B$127/B112)^(1/(-1+COUNT(B112:B$127)))</f>
        <v>1.6959911487685497E-2</v>
      </c>
      <c r="F113" s="1">
        <f>-1+(B113/B$6)^(1/(-1+COUNT(B$6:B113)))</f>
        <v>3.0276035371559207E-2</v>
      </c>
      <c r="G113" s="1">
        <f t="shared" si="5"/>
        <v>3.7390914990068608E-2</v>
      </c>
      <c r="H113" s="1">
        <f t="shared" si="9"/>
        <v>2.6847074679105042E-2</v>
      </c>
      <c r="I113" s="1">
        <f t="shared" si="7"/>
        <v>1.6082543130456539E-2</v>
      </c>
      <c r="J113" s="4">
        <f t="shared" si="8"/>
        <v>0</v>
      </c>
      <c r="K113" s="4"/>
    </row>
    <row r="114" spans="1:11" x14ac:dyDescent="0.3">
      <c r="A114">
        <v>2008</v>
      </c>
      <c r="B114">
        <v>2493</v>
      </c>
      <c r="C114">
        <v>2.5</v>
      </c>
      <c r="D114" s="1">
        <f t="shared" si="6"/>
        <v>2.4913665515540195E-2</v>
      </c>
      <c r="E114" s="1">
        <f>-1+(B$127/B113)^(1/(-1+COUNT(B113:B$127)))</f>
        <v>1.7022609637774799E-2</v>
      </c>
      <c r="F114" s="1">
        <f>-1+(B114/B$6)^(1/(-1+COUNT(B$6:B114)))</f>
        <v>3.0226255338372532E-2</v>
      </c>
      <c r="G114" s="1">
        <f t="shared" ref="G114:G126" si="10">AVERAGE(D65:D114)</f>
        <v>3.7543923004619055E-2</v>
      </c>
      <c r="H114" s="1">
        <f t="shared" si="9"/>
        <v>2.6326791369347461E-2</v>
      </c>
      <c r="I114" s="1">
        <f t="shared" si="7"/>
        <v>2.4913665515540195E-2</v>
      </c>
      <c r="J114" s="4">
        <f t="shared" si="8"/>
        <v>0</v>
      </c>
      <c r="K114" s="4"/>
    </row>
    <row r="115" spans="1:11" x14ac:dyDescent="0.3">
      <c r="A115">
        <v>2009</v>
      </c>
      <c r="B115">
        <v>2522.6999999999998</v>
      </c>
      <c r="C115">
        <v>1.2</v>
      </c>
      <c r="D115" s="1">
        <f t="shared" si="6"/>
        <v>1.1913357400721969E-2</v>
      </c>
      <c r="E115" s="1">
        <f>-1+(B$127/B114)^(1/(-1+COUNT(B114:B$127)))</f>
        <v>1.641812780786589E-2</v>
      </c>
      <c r="F115" s="1">
        <f>-1+(B115/B$6)^(1/(-1+COUNT(B$6:B115)))</f>
        <v>3.0056749887593659E-2</v>
      </c>
      <c r="G115" s="1">
        <f t="shared" si="10"/>
        <v>3.7612487132918003E-2</v>
      </c>
      <c r="H115" s="1">
        <f t="shared" si="9"/>
        <v>2.531250756916591E-2</v>
      </c>
      <c r="I115" s="1">
        <f t="shared" si="7"/>
        <v>1.1913357400721969E-2</v>
      </c>
      <c r="J115" s="4">
        <f t="shared" si="8"/>
        <v>0</v>
      </c>
      <c r="K115" s="4"/>
    </row>
    <row r="116" spans="1:11" x14ac:dyDescent="0.3">
      <c r="A116">
        <v>2010</v>
      </c>
      <c r="B116">
        <v>2554.8000000000002</v>
      </c>
      <c r="C116">
        <v>1.3</v>
      </c>
      <c r="D116" s="1">
        <f t="shared" si="6"/>
        <v>1.2724461886074678E-2</v>
      </c>
      <c r="E116" s="1">
        <f>-1+(B$127/B115)^(1/(-1+COUNT(B115:B$127)))</f>
        <v>1.6794429330417859E-2</v>
      </c>
      <c r="F116" s="1">
        <f>-1+(B116/B$6)^(1/(-1+COUNT(B$6:B116)))</f>
        <v>2.9897855181565847E-2</v>
      </c>
      <c r="G116" s="1">
        <f t="shared" si="10"/>
        <v>3.7357201562423704E-2</v>
      </c>
      <c r="H116" s="1">
        <f t="shared" si="9"/>
        <v>2.3560683937172703E-2</v>
      </c>
      <c r="I116" s="1">
        <f t="shared" si="7"/>
        <v>1.2724461886074678E-2</v>
      </c>
      <c r="J116" s="4">
        <f t="shared" si="8"/>
        <v>0</v>
      </c>
      <c r="K116" s="4"/>
    </row>
    <row r="117" spans="1:11" x14ac:dyDescent="0.3">
      <c r="A117">
        <v>2011</v>
      </c>
      <c r="B117">
        <v>2614.6</v>
      </c>
      <c r="C117">
        <v>2.2999999999999998</v>
      </c>
      <c r="D117" s="1">
        <f t="shared" si="6"/>
        <v>2.3406920306873191E-2</v>
      </c>
      <c r="E117" s="1">
        <f>-1+(B$127/B116)^(1/(-1+COUNT(B116:B$127)))</f>
        <v>1.7165236451438748E-2</v>
      </c>
      <c r="F117" s="1">
        <f>-1+(B117/B$6)^(1/(-1+COUNT(B$6:B117)))</f>
        <v>2.983919490808562E-2</v>
      </c>
      <c r="G117" s="1">
        <f t="shared" si="10"/>
        <v>3.7492328385549584E-2</v>
      </c>
      <c r="H117" s="1">
        <f t="shared" si="9"/>
        <v>2.2099512757131116E-2</v>
      </c>
      <c r="I117" s="1">
        <f t="shared" si="7"/>
        <v>2.3406920306873191E-2</v>
      </c>
      <c r="J117" s="4">
        <f t="shared" si="8"/>
        <v>0</v>
      </c>
      <c r="K117" s="4"/>
    </row>
    <row r="118" spans="1:11" x14ac:dyDescent="0.3">
      <c r="A118">
        <v>2012</v>
      </c>
      <c r="B118">
        <v>2678.8</v>
      </c>
      <c r="C118">
        <v>2.5</v>
      </c>
      <c r="D118" s="1">
        <f t="shared" si="6"/>
        <v>2.4554425151074755E-2</v>
      </c>
      <c r="E118" s="1">
        <f>-1+(B$127/B117)^(1/(-1+COUNT(B117:B$127)))</f>
        <v>1.6543165624358869E-2</v>
      </c>
      <c r="F118" s="1">
        <f>-1+(B118/B$6)^(1/(-1+COUNT(B$6:B118)))</f>
        <v>2.9791889065081456E-2</v>
      </c>
      <c r="G118" s="1">
        <f t="shared" si="10"/>
        <v>3.7598892796475186E-2</v>
      </c>
      <c r="H118" s="1">
        <f t="shared" si="9"/>
        <v>2.0932991389942271E-2</v>
      </c>
      <c r="I118" s="1">
        <f t="shared" si="7"/>
        <v>2.4554425151074755E-2</v>
      </c>
      <c r="J118" s="4">
        <f t="shared" si="8"/>
        <v>0</v>
      </c>
      <c r="K118" s="4"/>
    </row>
    <row r="119" spans="1:11" x14ac:dyDescent="0.3">
      <c r="A119">
        <v>2013</v>
      </c>
      <c r="B119">
        <v>2746</v>
      </c>
      <c r="C119">
        <v>2.5</v>
      </c>
      <c r="D119" s="1">
        <f t="shared" si="6"/>
        <v>2.5085859340002958E-2</v>
      </c>
      <c r="E119" s="1">
        <f>-1+(B$127/B118)^(1/(-1+COUNT(B118:B$127)))</f>
        <v>1.5656901467458351E-2</v>
      </c>
      <c r="F119" s="1">
        <f>-1+(B119/B$6)^(1/(-1+COUNT(B$6:B119)))</f>
        <v>2.9750148180049951E-2</v>
      </c>
      <c r="G119" s="1">
        <f t="shared" si="10"/>
        <v>3.7336753439260344E-2</v>
      </c>
      <c r="H119" s="1">
        <f t="shared" si="9"/>
        <v>2.0825528638550195E-2</v>
      </c>
      <c r="I119" s="1">
        <f t="shared" si="7"/>
        <v>2.5085859340002958E-2</v>
      </c>
      <c r="J119" s="4">
        <f t="shared" si="8"/>
        <v>0</v>
      </c>
      <c r="K119" s="4"/>
    </row>
    <row r="120" spans="1:11" x14ac:dyDescent="0.3">
      <c r="A120">
        <v>2014</v>
      </c>
      <c r="B120">
        <v>2772.8</v>
      </c>
      <c r="C120">
        <v>1</v>
      </c>
      <c r="D120" s="1">
        <f t="shared" si="6"/>
        <v>9.7596504005827978E-3</v>
      </c>
      <c r="E120" s="1">
        <f>-1+(B$127/B119)^(1/(-1+COUNT(B119:B$127)))</f>
        <v>1.4484396336812866E-2</v>
      </c>
      <c r="F120" s="1">
        <f>-1+(B120/B$6)^(1/(-1+COUNT(B$6:B120)))</f>
        <v>2.9573083724939941E-2</v>
      </c>
      <c r="G120" s="1">
        <f t="shared" si="10"/>
        <v>3.6432798847451452E-2</v>
      </c>
      <c r="H120" s="1">
        <f t="shared" si="9"/>
        <v>2.0059982122438265E-2</v>
      </c>
      <c r="I120" s="1">
        <f t="shared" si="7"/>
        <v>9.7596504005827978E-3</v>
      </c>
      <c r="J120" s="4">
        <f t="shared" si="8"/>
        <v>0</v>
      </c>
      <c r="K120" s="4"/>
    </row>
    <row r="121" spans="1:11" x14ac:dyDescent="0.3">
      <c r="A121">
        <v>2015</v>
      </c>
      <c r="B121">
        <v>2790.8</v>
      </c>
      <c r="C121">
        <v>0.6</v>
      </c>
      <c r="D121" s="1">
        <f t="shared" si="6"/>
        <v>6.4916330063473637E-3</v>
      </c>
      <c r="E121" s="1">
        <f>-1+(B$127/B120)^(1/(-1+COUNT(B120:B$127)))</f>
        <v>1.5161162325422417E-2</v>
      </c>
      <c r="F121" s="1">
        <f>-1+(B121/B$6)^(1/(-1+COUNT(B$6:B121)))</f>
        <v>2.9370111481570094E-2</v>
      </c>
      <c r="G121" s="1">
        <f t="shared" si="10"/>
        <v>3.551649074636215E-2</v>
      </c>
      <c r="H121" s="1">
        <f t="shared" si="9"/>
        <v>1.9527159391657792E-2</v>
      </c>
      <c r="I121" s="1">
        <f t="shared" si="7"/>
        <v>6.4916330063473637E-3</v>
      </c>
      <c r="J121" s="4">
        <f t="shared" si="8"/>
        <v>0</v>
      </c>
      <c r="K121" s="4"/>
    </row>
    <row r="122" spans="1:11" x14ac:dyDescent="0.3">
      <c r="A122">
        <v>2016</v>
      </c>
      <c r="B122">
        <v>2799.7</v>
      </c>
      <c r="C122">
        <v>0.3</v>
      </c>
      <c r="D122" s="1">
        <f t="shared" si="6"/>
        <v>3.1890497348430191E-3</v>
      </c>
      <c r="E122" s="1">
        <f>-1+(B$127/B121)^(1/(-1+COUNT(B121:B$127)))</f>
        <v>1.6613326739384204E-2</v>
      </c>
      <c r="F122" s="1">
        <f>-1+(B122/B$6)^(1/(-1+COUNT(B$6:B122)))</f>
        <v>2.9141518225356711E-2</v>
      </c>
      <c r="G122" s="1">
        <f t="shared" si="10"/>
        <v>3.4424482692766427E-2</v>
      </c>
      <c r="H122" s="1">
        <f t="shared" si="9"/>
        <v>1.9578079448957637E-2</v>
      </c>
      <c r="I122" s="1">
        <f t="shared" si="7"/>
        <v>3.1890497348430191E-3</v>
      </c>
      <c r="J122" s="4">
        <f t="shared" si="8"/>
        <v>0</v>
      </c>
      <c r="K122" s="4"/>
    </row>
    <row r="123" spans="1:11" x14ac:dyDescent="0.3">
      <c r="A123">
        <v>2017</v>
      </c>
      <c r="B123">
        <v>2838.2</v>
      </c>
      <c r="C123">
        <v>1.4</v>
      </c>
      <c r="D123" s="1">
        <f t="shared" si="6"/>
        <v>1.3751473372147105E-2</v>
      </c>
      <c r="E123" s="1">
        <f>-1+(B$127/B122)^(1/(-1+COUNT(B122:B$127)))</f>
        <v>1.9319662277398564E-2</v>
      </c>
      <c r="F123" s="1">
        <f>-1+(B123/B$6)^(1/(-1+COUNT(B$6:B123)))</f>
        <v>2.9008994464446713E-2</v>
      </c>
      <c r="G123" s="1">
        <f t="shared" si="10"/>
        <v>3.407296010672322E-2</v>
      </c>
      <c r="H123" s="1">
        <f t="shared" si="9"/>
        <v>2.0200204584754355E-2</v>
      </c>
      <c r="I123" s="1">
        <f t="shared" si="7"/>
        <v>1.3751473372147105E-2</v>
      </c>
      <c r="J123" s="4">
        <f t="shared" si="8"/>
        <v>0</v>
      </c>
      <c r="K123" s="4"/>
    </row>
    <row r="124" spans="1:11" x14ac:dyDescent="0.3">
      <c r="A124">
        <v>2018</v>
      </c>
      <c r="B124">
        <v>2886.8</v>
      </c>
      <c r="C124">
        <v>1.7</v>
      </c>
      <c r="D124" s="1">
        <f t="shared" si="6"/>
        <v>1.7123528997252002E-2</v>
      </c>
      <c r="E124" s="1">
        <f>-1+(B$127/B123)^(1/(-1+COUNT(B123:B$127)))</f>
        <v>2.0716481730916003E-2</v>
      </c>
      <c r="F124" s="1">
        <f>-1+(B124/B$6)^(1/(-1+COUNT(B$6:B124)))</f>
        <v>2.8907688946583354E-2</v>
      </c>
      <c r="G124" s="1">
        <f t="shared" si="10"/>
        <v>3.3678257136010727E-2</v>
      </c>
      <c r="H124" s="1">
        <f t="shared" si="9"/>
        <v>2.0535916012072254E-2</v>
      </c>
      <c r="I124" s="1">
        <f t="shared" si="7"/>
        <v>1.7123528997252002E-2</v>
      </c>
      <c r="J124" s="4">
        <f t="shared" si="8"/>
        <v>0</v>
      </c>
      <c r="K124" s="4"/>
    </row>
    <row r="125" spans="1:11" x14ac:dyDescent="0.3">
      <c r="A125">
        <v>2019</v>
      </c>
      <c r="B125">
        <v>2962.7</v>
      </c>
      <c r="C125">
        <v>2.6</v>
      </c>
      <c r="D125" s="1">
        <f t="shared" si="6"/>
        <v>2.6292088125259738E-2</v>
      </c>
      <c r="E125" s="1">
        <f>-1+(B$127/B124)^(1/(-1+COUNT(B124:B$127)))</f>
        <v>2.1916950870899399E-2</v>
      </c>
      <c r="F125" s="1">
        <f>-1+(B125/B$6)^(1/(-1+COUNT(B$6:B125)))</f>
        <v>2.8885681358047588E-2</v>
      </c>
      <c r="G125" s="1">
        <f t="shared" si="10"/>
        <v>3.2714281106447328E-2</v>
      </c>
      <c r="H125" s="1">
        <f t="shared" si="9"/>
        <v>2.1045202405993783E-2</v>
      </c>
      <c r="I125" s="1">
        <f t="shared" si="7"/>
        <v>2.6292088125259738E-2</v>
      </c>
      <c r="J125" s="4">
        <f t="shared" si="8"/>
        <v>0</v>
      </c>
      <c r="K125" s="4"/>
    </row>
    <row r="126" spans="1:11" x14ac:dyDescent="0.3">
      <c r="A126">
        <v>2020</v>
      </c>
      <c r="B126">
        <v>3000.4</v>
      </c>
      <c r="C126">
        <v>1.3</v>
      </c>
      <c r="D126" s="1">
        <f t="shared" si="6"/>
        <v>1.2724879333041006E-2</v>
      </c>
      <c r="E126" s="1">
        <f>-1+(B$127/B125)^(1/(-1+COUNT(B125:B$127)))</f>
        <v>1.9736381511437751E-2</v>
      </c>
      <c r="F126" s="1">
        <f>-1+(B126/B$6)^(1/(-1+COUNT(B$6:B126)))</f>
        <v>2.8749948091079114E-2</v>
      </c>
      <c r="G126" s="1">
        <f t="shared" si="10"/>
        <v>3.2084323165261101E-2</v>
      </c>
      <c r="H126" s="1">
        <f t="shared" si="9"/>
        <v>2.0646578911856187E-2</v>
      </c>
      <c r="I126" s="1">
        <f t="shared" si="7"/>
        <v>1.2724879333041006E-2</v>
      </c>
      <c r="J126" s="4">
        <f t="shared" si="8"/>
        <v>0</v>
      </c>
      <c r="K126" s="4"/>
    </row>
    <row r="127" spans="1:11" x14ac:dyDescent="0.3">
      <c r="A127">
        <v>2021</v>
      </c>
      <c r="B127">
        <v>3080.8</v>
      </c>
      <c r="C127">
        <v>2.7</v>
      </c>
      <c r="D127" s="1">
        <f t="shared" si="6"/>
        <v>2.6796427143047641E-2</v>
      </c>
      <c r="E127" s="1">
        <f>-1+(B$127/B126)^(1/(-1+COUNT(B126:B$127)))</f>
        <v>2.6796427143047641E-2</v>
      </c>
      <c r="F127" s="1">
        <f>-1+(B127/B$6)^(1/(-1+COUNT(B$6:B127)))</f>
        <v>2.8733788068449062E-2</v>
      </c>
      <c r="G127" s="1">
        <f>AVERAGE(D78:D127)</f>
        <v>3.111093790458758E-2</v>
      </c>
      <c r="H127" s="1">
        <f>AVERAGE(D98:D127)</f>
        <v>2.0253408750441192E-2</v>
      </c>
      <c r="I127" s="1">
        <f t="shared" si="7"/>
        <v>2.6796427143047641E-2</v>
      </c>
      <c r="J127" s="4">
        <f t="shared" si="8"/>
        <v>0</v>
      </c>
      <c r="K127" s="4"/>
    </row>
    <row r="128" spans="1:11" x14ac:dyDescent="0.3">
      <c r="E128" s="1"/>
      <c r="I128" s="1"/>
    </row>
    <row r="129" spans="1:16" x14ac:dyDescent="0.3">
      <c r="E129" s="1"/>
      <c r="I129" s="1"/>
    </row>
    <row r="130" spans="1:16" x14ac:dyDescent="0.3">
      <c r="E130" s="1"/>
      <c r="I130" s="1"/>
      <c r="J130" s="11" t="s">
        <v>16</v>
      </c>
      <c r="K130" s="11"/>
      <c r="L130" s="11"/>
      <c r="M130" s="9"/>
      <c r="N130" s="11" t="s">
        <v>17</v>
      </c>
      <c r="O130" s="11"/>
      <c r="P130" s="11"/>
    </row>
    <row r="131" spans="1:16" x14ac:dyDescent="0.3">
      <c r="E131" s="1"/>
      <c r="I131" s="1"/>
      <c r="J131" s="11"/>
      <c r="K131" s="11"/>
      <c r="L131" s="11"/>
      <c r="M131" s="9"/>
      <c r="N131" s="11"/>
      <c r="O131" s="11"/>
      <c r="P131" s="11"/>
    </row>
    <row r="132" spans="1:16" x14ac:dyDescent="0.3">
      <c r="B132" s="2"/>
      <c r="E132" s="1"/>
      <c r="K132" t="s">
        <v>12</v>
      </c>
      <c r="N132" t="s">
        <v>12</v>
      </c>
    </row>
    <row r="133" spans="1:16" ht="18.75" customHeight="1" x14ac:dyDescent="0.3">
      <c r="K133" t="s">
        <v>13</v>
      </c>
      <c r="N133" t="s">
        <v>13</v>
      </c>
    </row>
    <row r="134" spans="1:16" x14ac:dyDescent="0.3">
      <c r="A134" t="s">
        <v>7</v>
      </c>
      <c r="J134" t="s">
        <v>11</v>
      </c>
      <c r="K134" t="s">
        <v>14</v>
      </c>
      <c r="L134" t="s">
        <v>10</v>
      </c>
      <c r="N134" t="s">
        <v>15</v>
      </c>
    </row>
    <row r="135" spans="1:16" x14ac:dyDescent="0.3">
      <c r="E135" s="7">
        <v>0.05</v>
      </c>
      <c r="J135" s="4">
        <v>0</v>
      </c>
      <c r="K135" s="6">
        <f t="shared" ref="K135:K155" si="11">SUMPRODUCT($D$7:$D$127*($D$7:$D$127&lt;=$J135))/COUNTIF($D$7:$D$127,"&lt;="&amp;$J135)</f>
        <v>-2.7243650397983831E-2</v>
      </c>
      <c r="L135" s="8">
        <f t="shared" ref="L135:L155" si="12">COUNTIF($D$7:$D$127,"&lt;="&amp;$J135)/COUNT($D$7:$D$127)</f>
        <v>0.19008264462809918</v>
      </c>
      <c r="N135" s="6">
        <f>SUMPRODUCT($D$7:$D$127*($D$7:$D$127&lt;=$J135)+($D$7:$D$127&gt;$J135)*$J135)/COUNT($D$7:$D$127)</f>
        <v>-5.178545116972133E-3</v>
      </c>
    </row>
    <row r="136" spans="1:16" x14ac:dyDescent="0.3">
      <c r="C136" s="6">
        <f>-1+(B127/B6)^(1/(-1+COUNT(B6:B127)))</f>
        <v>2.8733788068449062E-2</v>
      </c>
      <c r="D136" s="1">
        <f>AVERAGE(D7:D127)</f>
        <v>2.9770894734602742E-2</v>
      </c>
      <c r="E136" s="6">
        <f>SUMPRODUCT(D7:D127*(D7:D127&lt;=E135))/COUNTIF(D7:D127,"&lt;="&amp;$E$135)</f>
        <v>9.8520696544836615E-3</v>
      </c>
      <c r="F136" s="6">
        <f>SUMPRODUCT(D7:D127*(D7:D127&lt;=E135))/SUMPRODUCT(1*(D7:D127&lt;=$E$135))</f>
        <v>9.8520696544836615E-3</v>
      </c>
      <c r="G136" s="6"/>
      <c r="H136" s="6"/>
      <c r="J136" s="4">
        <v>0.01</v>
      </c>
      <c r="K136" s="6">
        <f t="shared" si="11"/>
        <v>-1.8439569850941591E-2</v>
      </c>
      <c r="L136" s="8">
        <f t="shared" si="12"/>
        <v>0.256198347107438</v>
      </c>
      <c r="N136" s="6">
        <f t="shared" ref="N136:N155" si="13">SUMPRODUCT($D$7:$D$127*($D$7:$D$127&lt;=$J136)+($D$7:$D$127&gt;$J136)*$J136)/COUNT($D$7:$D$127)</f>
        <v>2.713829211742241E-3</v>
      </c>
    </row>
    <row r="137" spans="1:16" x14ac:dyDescent="0.3">
      <c r="D137" s="1">
        <f>_xlfn.STDEV.S(D7:D127)</f>
        <v>4.6476048138396071E-2</v>
      </c>
      <c r="E137" s="5"/>
      <c r="J137" s="4">
        <f>+J136+1%</f>
        <v>0.02</v>
      </c>
      <c r="K137" s="6">
        <f t="shared" si="11"/>
        <v>-4.5578529012100036E-3</v>
      </c>
      <c r="L137" s="8">
        <f t="shared" si="12"/>
        <v>0.43801652892561982</v>
      </c>
      <c r="N137" s="6">
        <f t="shared" si="13"/>
        <v>9.2432545143460356E-3</v>
      </c>
    </row>
    <row r="138" spans="1:16" x14ac:dyDescent="0.3">
      <c r="E138">
        <f>COUNTIF(D7:D127,"&lt;="&amp;$E$135)</f>
        <v>91</v>
      </c>
      <c r="F138">
        <f>SUMPRODUCT(1*(D7:D127&lt;=$E$135))</f>
        <v>91</v>
      </c>
      <c r="J138" s="4">
        <f t="shared" ref="J138:J146" si="14">+J137+1%</f>
        <v>0.03</v>
      </c>
      <c r="K138" s="6">
        <f t="shared" si="11"/>
        <v>3.9788205979858129E-3</v>
      </c>
      <c r="L138" s="8">
        <f t="shared" si="12"/>
        <v>0.6198347107438017</v>
      </c>
      <c r="N138" s="6">
        <f t="shared" si="13"/>
        <v>1.3871169792139973E-2</v>
      </c>
    </row>
    <row r="139" spans="1:16" x14ac:dyDescent="0.3">
      <c r="J139" s="4">
        <f t="shared" si="14"/>
        <v>0.04</v>
      </c>
      <c r="K139" s="6">
        <f t="shared" si="11"/>
        <v>8.3167124053047502E-3</v>
      </c>
      <c r="L139" s="8">
        <f t="shared" si="12"/>
        <v>0.71900826446280997</v>
      </c>
      <c r="N139" s="6">
        <f t="shared" si="13"/>
        <v>1.7219454374062099E-2</v>
      </c>
    </row>
    <row r="140" spans="1:16" x14ac:dyDescent="0.3">
      <c r="E140">
        <f>COUNT(D6:D127)</f>
        <v>121</v>
      </c>
      <c r="J140" s="4">
        <f t="shared" si="14"/>
        <v>0.05</v>
      </c>
      <c r="K140" s="6">
        <f t="shared" si="11"/>
        <v>9.8520696544836615E-3</v>
      </c>
      <c r="L140" s="8">
        <f t="shared" si="12"/>
        <v>0.75206611570247939</v>
      </c>
      <c r="N140" s="6">
        <f t="shared" si="13"/>
        <v>1.980610197155382E-2</v>
      </c>
    </row>
    <row r="141" spans="1:16" x14ac:dyDescent="0.3">
      <c r="J141" s="4">
        <f t="shared" si="14"/>
        <v>6.0000000000000005E-2</v>
      </c>
      <c r="K141" s="6">
        <f t="shared" si="11"/>
        <v>1.1801497633591812E-2</v>
      </c>
      <c r="L141" s="8">
        <f t="shared" si="12"/>
        <v>0.78512396694214881</v>
      </c>
      <c r="N141" s="6">
        <f t="shared" si="13"/>
        <v>2.2158200621415058E-2</v>
      </c>
    </row>
    <row r="142" spans="1:16" x14ac:dyDescent="0.3">
      <c r="J142" s="4">
        <f t="shared" si="14"/>
        <v>7.0000000000000007E-2</v>
      </c>
      <c r="K142" s="6">
        <f t="shared" si="11"/>
        <v>1.54008139811149E-2</v>
      </c>
      <c r="L142" s="8">
        <f t="shared" si="12"/>
        <v>0.84297520661157022</v>
      </c>
      <c r="N142" s="6">
        <f t="shared" si="13"/>
        <v>2.3974239884906774E-2</v>
      </c>
    </row>
    <row r="143" spans="1:16" x14ac:dyDescent="0.3">
      <c r="J143" s="4">
        <f t="shared" si="14"/>
        <v>0.08</v>
      </c>
      <c r="K143" s="6">
        <f t="shared" si="11"/>
        <v>1.8253429588266021E-2</v>
      </c>
      <c r="L143" s="8">
        <f t="shared" si="12"/>
        <v>0.88429752066115708</v>
      </c>
      <c r="N143" s="6">
        <f t="shared" si="13"/>
        <v>2.5397660875574081E-2</v>
      </c>
    </row>
    <row r="144" spans="1:16" x14ac:dyDescent="0.3">
      <c r="J144" s="4">
        <f t="shared" si="14"/>
        <v>0.09</v>
      </c>
      <c r="K144" s="6">
        <f t="shared" si="11"/>
        <v>1.9537142649720556E-2</v>
      </c>
      <c r="L144" s="8">
        <f t="shared" si="12"/>
        <v>0.90082644628099173</v>
      </c>
      <c r="N144" s="6">
        <f t="shared" si="13"/>
        <v>2.6525194618343306E-2</v>
      </c>
    </row>
    <row r="145" spans="10:14" x14ac:dyDescent="0.3">
      <c r="J145" s="4">
        <f t="shared" si="14"/>
        <v>9.9999999999999992E-2</v>
      </c>
      <c r="K145" s="6">
        <f t="shared" si="11"/>
        <v>2.2161671871695442E-2</v>
      </c>
      <c r="L145" s="8">
        <f t="shared" si="12"/>
        <v>0.93388429752066116</v>
      </c>
      <c r="N145" s="6">
        <f t="shared" si="13"/>
        <v>2.7308007615715585E-2</v>
      </c>
    </row>
    <row r="146" spans="10:14" x14ac:dyDescent="0.3">
      <c r="J146" s="4">
        <f t="shared" si="14"/>
        <v>0.10999999999999999</v>
      </c>
      <c r="K146" s="6">
        <f t="shared" si="11"/>
        <v>2.3568365927727736E-2</v>
      </c>
      <c r="L146" s="8">
        <f t="shared" si="12"/>
        <v>0.95041322314049592</v>
      </c>
      <c r="N146" s="6">
        <f t="shared" si="13"/>
        <v>2.7854232080071824E-2</v>
      </c>
    </row>
    <row r="147" spans="10:14" x14ac:dyDescent="0.3">
      <c r="J147" s="4">
        <f t="shared" ref="J147:J153" si="15">+J146+1%</f>
        <v>0.11999999999999998</v>
      </c>
      <c r="K147" s="6">
        <f t="shared" si="11"/>
        <v>2.4348194731167856E-2</v>
      </c>
      <c r="L147" s="8">
        <f t="shared" si="12"/>
        <v>0.95867768595041325</v>
      </c>
      <c r="N147" s="6">
        <f t="shared" si="13"/>
        <v>2.8300748667896461E-2</v>
      </c>
    </row>
    <row r="148" spans="10:14" x14ac:dyDescent="0.3">
      <c r="J148" s="4">
        <f t="shared" si="15"/>
        <v>0.12999999999999998</v>
      </c>
      <c r="K148" s="6">
        <f t="shared" si="11"/>
        <v>2.4348194731167856E-2</v>
      </c>
      <c r="L148" s="8">
        <f t="shared" si="12"/>
        <v>0.95867768595041325</v>
      </c>
      <c r="N148" s="6">
        <f t="shared" si="13"/>
        <v>2.8713971808392334E-2</v>
      </c>
    </row>
    <row r="149" spans="10:14" x14ac:dyDescent="0.3">
      <c r="J149" s="4">
        <f t="shared" si="15"/>
        <v>0.13999999999999999</v>
      </c>
      <c r="K149" s="6">
        <f t="shared" si="11"/>
        <v>2.4348194731167856E-2</v>
      </c>
      <c r="L149" s="8">
        <f t="shared" si="12"/>
        <v>0.95867768595041325</v>
      </c>
      <c r="N149" s="6">
        <f t="shared" si="13"/>
        <v>2.9127194948888199E-2</v>
      </c>
    </row>
    <row r="150" spans="10:14" x14ac:dyDescent="0.3">
      <c r="J150" s="4">
        <f t="shared" si="15"/>
        <v>0.15</v>
      </c>
      <c r="K150" s="6">
        <f t="shared" si="11"/>
        <v>2.739091915662353E-2</v>
      </c>
      <c r="L150" s="8">
        <f t="shared" si="12"/>
        <v>0.98347107438016534</v>
      </c>
      <c r="N150" s="6">
        <f t="shared" si="13"/>
        <v>2.9417515534200005E-2</v>
      </c>
    </row>
    <row r="151" spans="10:14" x14ac:dyDescent="0.3">
      <c r="J151" s="4">
        <f t="shared" si="15"/>
        <v>0.16</v>
      </c>
      <c r="K151" s="6">
        <f t="shared" si="11"/>
        <v>2.8416828163651674E-2</v>
      </c>
      <c r="L151" s="8">
        <f t="shared" si="12"/>
        <v>0.99173553719008267</v>
      </c>
      <c r="N151" s="6">
        <f t="shared" si="13"/>
        <v>2.950429239370414E-2</v>
      </c>
    </row>
    <row r="152" spans="10:14" x14ac:dyDescent="0.3">
      <c r="J152" s="4">
        <f t="shared" si="15"/>
        <v>0.17</v>
      </c>
      <c r="K152" s="6">
        <f t="shared" si="11"/>
        <v>2.8416828163651674E-2</v>
      </c>
      <c r="L152" s="8">
        <f t="shared" si="12"/>
        <v>0.99173553719008267</v>
      </c>
      <c r="N152" s="6">
        <f t="shared" si="13"/>
        <v>2.9586937021803313E-2</v>
      </c>
    </row>
    <row r="153" spans="10:14" x14ac:dyDescent="0.3">
      <c r="J153" s="4">
        <f t="shared" si="15"/>
        <v>0.18000000000000002</v>
      </c>
      <c r="K153" s="6">
        <f t="shared" si="11"/>
        <v>2.8416828163651674E-2</v>
      </c>
      <c r="L153" s="8">
        <f t="shared" si="12"/>
        <v>0.99173553719008267</v>
      </c>
      <c r="N153" s="6">
        <f t="shared" si="13"/>
        <v>2.9669581649902486E-2</v>
      </c>
    </row>
    <row r="154" spans="10:14" x14ac:dyDescent="0.3">
      <c r="J154" s="4">
        <f>+J153+1%</f>
        <v>0.19000000000000003</v>
      </c>
      <c r="K154" s="6">
        <f t="shared" si="11"/>
        <v>2.8416828163651674E-2</v>
      </c>
      <c r="L154" s="8">
        <f t="shared" si="12"/>
        <v>0.99173553719008267</v>
      </c>
      <c r="N154" s="6">
        <f t="shared" si="13"/>
        <v>2.9752226278001656E-2</v>
      </c>
    </row>
    <row r="155" spans="10:14" x14ac:dyDescent="0.3">
      <c r="J155" s="4">
        <f>+J154+1%</f>
        <v>0.20000000000000004</v>
      </c>
      <c r="K155" s="6">
        <f t="shared" si="11"/>
        <v>2.9770894734602742E-2</v>
      </c>
      <c r="L155" s="8">
        <f t="shared" si="12"/>
        <v>1</v>
      </c>
      <c r="N155" s="6">
        <f t="shared" si="13"/>
        <v>2.9770894734602742E-2</v>
      </c>
    </row>
    <row r="156" spans="10:14" x14ac:dyDescent="0.3">
      <c r="J156" s="4"/>
      <c r="K156" s="6"/>
    </row>
    <row r="157" spans="10:14" x14ac:dyDescent="0.3">
      <c r="J157" s="4"/>
      <c r="K157" s="6"/>
    </row>
    <row r="158" spans="10:14" x14ac:dyDescent="0.3">
      <c r="J158" s="4"/>
      <c r="K158" s="6"/>
    </row>
    <row r="159" spans="10:14" x14ac:dyDescent="0.3">
      <c r="J159" s="4"/>
      <c r="K159" s="6"/>
    </row>
    <row r="160" spans="10:14" x14ac:dyDescent="0.3">
      <c r="J160" s="4"/>
      <c r="K160" s="6"/>
    </row>
    <row r="161" spans="10:11" x14ac:dyDescent="0.3">
      <c r="J161" s="4"/>
      <c r="K161" s="6"/>
    </row>
    <row r="163" spans="10:11" x14ac:dyDescent="0.3">
      <c r="J163" s="4"/>
      <c r="K163" s="6"/>
    </row>
    <row r="164" spans="10:11" x14ac:dyDescent="0.3">
      <c r="J164" s="4"/>
      <c r="K164" s="6"/>
    </row>
    <row r="165" spans="10:11" x14ac:dyDescent="0.3">
      <c r="J165" s="4"/>
      <c r="K165" s="6"/>
    </row>
    <row r="166" spans="10:11" x14ac:dyDescent="0.3">
      <c r="J166" s="4"/>
      <c r="K166" s="6"/>
    </row>
    <row r="167" spans="10:11" x14ac:dyDescent="0.3">
      <c r="J167" s="4"/>
      <c r="K167" s="6"/>
    </row>
    <row r="168" spans="10:11" x14ac:dyDescent="0.3">
      <c r="J168" s="4"/>
      <c r="K168" s="6"/>
    </row>
  </sheetData>
  <mergeCells count="2">
    <mergeCell ref="J130:L131"/>
    <mergeCell ref="N130:P131"/>
  </mergeCells>
  <hyperlinks>
    <hyperlink ref="F1" r:id="rId1" location="/CBS/nl/dataset/71905NED/table?dl=4E4A" xr:uid="{179D7B27-A5C5-40A0-AB7D-B6265DDD9013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Consumentenprijzen__prijsindex_</vt:lpstr>
      <vt:lpstr>cpi-analyze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 Berkemeijer</dc:creator>
  <cp:lastModifiedBy>Jos Berkemeijer</cp:lastModifiedBy>
  <dcterms:created xsi:type="dcterms:W3CDTF">2022-05-06T12:43:13Z</dcterms:created>
  <dcterms:modified xsi:type="dcterms:W3CDTF">2022-05-09T21:11:09Z</dcterms:modified>
</cp:coreProperties>
</file>