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be\Dropbox\Jos Excel\"/>
    </mc:Choice>
  </mc:AlternateContent>
  <xr:revisionPtr revIDLastSave="0" documentId="8_{652DE55C-ACDE-4A69-BAFB-90630E736691}" xr6:coauthVersionLast="47" xr6:coauthVersionMax="47" xr10:uidLastSave="{00000000-0000-0000-0000-000000000000}"/>
  <bookViews>
    <workbookView xWindow="-120" yWindow="-120" windowWidth="29040" windowHeight="15720" xr2:uid="{F39CEEDE-C4C4-40F8-9FF0-47E78F9F46F1}"/>
  </bookViews>
  <sheets>
    <sheet name="Compare Confident+Regering" sheetId="3" r:id="rId1"/>
    <sheet name="Compare Regering" sheetId="7" r:id="rId2"/>
    <sheet name="Complete INF-2-2.5-3" sheetId="5" r:id="rId3"/>
    <sheet name="Complete INF-2-4-6" sheetId="4" r:id="rId4"/>
    <sheet name="Voorbeeld" sheetId="6" r:id="rId5"/>
    <sheet name="calc-check" sheetId="1" r:id="rId6"/>
    <sheet name="vb" sheetId="2" state="hidden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7" l="1"/>
  <c r="C12" i="7"/>
  <c r="D12" i="7"/>
  <c r="E12" i="7"/>
  <c r="D11" i="7"/>
  <c r="E11" i="7"/>
  <c r="D10" i="7"/>
  <c r="E10" i="7"/>
  <c r="H12" i="7"/>
  <c r="G12" i="7"/>
  <c r="F12" i="7"/>
  <c r="H11" i="7"/>
  <c r="G11" i="7"/>
  <c r="F11" i="7"/>
  <c r="H10" i="7"/>
  <c r="G10" i="7"/>
  <c r="F10" i="7"/>
  <c r="C19" i="3"/>
  <c r="D10" i="3"/>
  <c r="D19" i="3"/>
  <c r="E10" i="3"/>
  <c r="E19" i="3"/>
  <c r="F19" i="3"/>
  <c r="G19" i="3"/>
  <c r="H19" i="3"/>
  <c r="C11" i="3"/>
  <c r="C20" i="3"/>
  <c r="D11" i="3"/>
  <c r="D20" i="3"/>
  <c r="E11" i="3"/>
  <c r="E20" i="3"/>
  <c r="F20" i="3"/>
  <c r="G20" i="3"/>
  <c r="H20" i="3"/>
  <c r="C12" i="3"/>
  <c r="C21" i="3"/>
  <c r="D12" i="3"/>
  <c r="D21" i="3"/>
  <c r="E12" i="3"/>
  <c r="E21" i="3"/>
  <c r="F21" i="3"/>
  <c r="G21" i="3"/>
  <c r="H21" i="3"/>
  <c r="F21" i="4"/>
  <c r="F20" i="4"/>
  <c r="F19" i="4"/>
  <c r="F18" i="4"/>
  <c r="F17" i="4"/>
  <c r="F16" i="4"/>
  <c r="F15" i="4"/>
  <c r="F14" i="4"/>
  <c r="F13" i="4"/>
  <c r="F12" i="4"/>
  <c r="F11" i="4"/>
  <c r="F21" i="5"/>
  <c r="F20" i="5"/>
  <c r="F19" i="5"/>
  <c r="F18" i="5"/>
  <c r="F17" i="5"/>
  <c r="F16" i="5"/>
  <c r="F15" i="5"/>
  <c r="F14" i="5"/>
  <c r="F13" i="5"/>
  <c r="F12" i="5"/>
  <c r="F11" i="5"/>
  <c r="F8" i="6"/>
  <c r="G8" i="6"/>
  <c r="F9" i="6"/>
  <c r="G9" i="6"/>
  <c r="G10" i="6"/>
  <c r="G12" i="6"/>
  <c r="F12" i="6"/>
  <c r="F10" i="6"/>
  <c r="J10" i="6"/>
  <c r="M8" i="6"/>
  <c r="N8" i="6"/>
  <c r="M9" i="6"/>
  <c r="N9" i="6"/>
  <c r="N10" i="6"/>
  <c r="N12" i="6"/>
  <c r="M12" i="6"/>
  <c r="M10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N116" i="6"/>
  <c r="M116" i="6"/>
  <c r="L116" i="6"/>
  <c r="K116" i="6"/>
  <c r="J116" i="6"/>
  <c r="I116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G116" i="6"/>
  <c r="F116" i="6"/>
  <c r="E116" i="6"/>
  <c r="D116" i="6"/>
  <c r="C116" i="6"/>
  <c r="B116" i="6"/>
  <c r="N115" i="6"/>
  <c r="M115" i="6"/>
  <c r="L115" i="6"/>
  <c r="K115" i="6"/>
  <c r="J115" i="6"/>
  <c r="G115" i="6"/>
  <c r="F115" i="6"/>
  <c r="E115" i="6"/>
  <c r="D115" i="6"/>
  <c r="C115" i="6"/>
  <c r="N114" i="6"/>
  <c r="M114" i="6"/>
  <c r="L114" i="6"/>
  <c r="K114" i="6"/>
  <c r="J114" i="6"/>
  <c r="G114" i="6"/>
  <c r="F114" i="6"/>
  <c r="E114" i="6"/>
  <c r="D114" i="6"/>
  <c r="C114" i="6"/>
  <c r="N113" i="6"/>
  <c r="M113" i="6"/>
  <c r="L113" i="6"/>
  <c r="K113" i="6"/>
  <c r="J113" i="6"/>
  <c r="G113" i="6"/>
  <c r="F113" i="6"/>
  <c r="E113" i="6"/>
  <c r="D113" i="6"/>
  <c r="C113" i="6"/>
  <c r="N112" i="6"/>
  <c r="M112" i="6"/>
  <c r="L112" i="6"/>
  <c r="K112" i="6"/>
  <c r="J112" i="6"/>
  <c r="G112" i="6"/>
  <c r="F112" i="6"/>
  <c r="E112" i="6"/>
  <c r="D112" i="6"/>
  <c r="C112" i="6"/>
  <c r="N111" i="6"/>
  <c r="M111" i="6"/>
  <c r="L111" i="6"/>
  <c r="K111" i="6"/>
  <c r="J111" i="6"/>
  <c r="G111" i="6"/>
  <c r="F111" i="6"/>
  <c r="E111" i="6"/>
  <c r="D111" i="6"/>
  <c r="C111" i="6"/>
  <c r="N110" i="6"/>
  <c r="M110" i="6"/>
  <c r="L110" i="6"/>
  <c r="K110" i="6"/>
  <c r="J110" i="6"/>
  <c r="G110" i="6"/>
  <c r="F110" i="6"/>
  <c r="E110" i="6"/>
  <c r="D110" i="6"/>
  <c r="C110" i="6"/>
  <c r="N109" i="6"/>
  <c r="M109" i="6"/>
  <c r="L109" i="6"/>
  <c r="K109" i="6"/>
  <c r="J109" i="6"/>
  <c r="G109" i="6"/>
  <c r="F109" i="6"/>
  <c r="E109" i="6"/>
  <c r="D109" i="6"/>
  <c r="C109" i="6"/>
  <c r="N108" i="6"/>
  <c r="M108" i="6"/>
  <c r="L108" i="6"/>
  <c r="K108" i="6"/>
  <c r="J108" i="6"/>
  <c r="G108" i="6"/>
  <c r="F108" i="6"/>
  <c r="E108" i="6"/>
  <c r="D108" i="6"/>
  <c r="C108" i="6"/>
  <c r="N107" i="6"/>
  <c r="M107" i="6"/>
  <c r="L107" i="6"/>
  <c r="K107" i="6"/>
  <c r="J107" i="6"/>
  <c r="G107" i="6"/>
  <c r="F107" i="6"/>
  <c r="E107" i="6"/>
  <c r="D107" i="6"/>
  <c r="C107" i="6"/>
  <c r="N106" i="6"/>
  <c r="M106" i="6"/>
  <c r="L106" i="6"/>
  <c r="K106" i="6"/>
  <c r="J106" i="6"/>
  <c r="G106" i="6"/>
  <c r="F106" i="6"/>
  <c r="E106" i="6"/>
  <c r="D106" i="6"/>
  <c r="C106" i="6"/>
  <c r="N105" i="6"/>
  <c r="M105" i="6"/>
  <c r="L105" i="6"/>
  <c r="K105" i="6"/>
  <c r="J105" i="6"/>
  <c r="G105" i="6"/>
  <c r="F105" i="6"/>
  <c r="E105" i="6"/>
  <c r="D105" i="6"/>
  <c r="C105" i="6"/>
  <c r="N104" i="6"/>
  <c r="M104" i="6"/>
  <c r="L104" i="6"/>
  <c r="K104" i="6"/>
  <c r="J104" i="6"/>
  <c r="G104" i="6"/>
  <c r="F104" i="6"/>
  <c r="E104" i="6"/>
  <c r="D104" i="6"/>
  <c r="C104" i="6"/>
  <c r="N103" i="6"/>
  <c r="M103" i="6"/>
  <c r="L103" i="6"/>
  <c r="K103" i="6"/>
  <c r="J103" i="6"/>
  <c r="G103" i="6"/>
  <c r="F103" i="6"/>
  <c r="E103" i="6"/>
  <c r="D103" i="6"/>
  <c r="C103" i="6"/>
  <c r="N102" i="6"/>
  <c r="M102" i="6"/>
  <c r="L102" i="6"/>
  <c r="K102" i="6"/>
  <c r="J102" i="6"/>
  <c r="G102" i="6"/>
  <c r="F102" i="6"/>
  <c r="E102" i="6"/>
  <c r="D102" i="6"/>
  <c r="C102" i="6"/>
  <c r="N101" i="6"/>
  <c r="M101" i="6"/>
  <c r="L101" i="6"/>
  <c r="K101" i="6"/>
  <c r="J101" i="6"/>
  <c r="G101" i="6"/>
  <c r="F101" i="6"/>
  <c r="E101" i="6"/>
  <c r="D101" i="6"/>
  <c r="C101" i="6"/>
  <c r="N100" i="6"/>
  <c r="M100" i="6"/>
  <c r="L100" i="6"/>
  <c r="K100" i="6"/>
  <c r="J100" i="6"/>
  <c r="G100" i="6"/>
  <c r="F100" i="6"/>
  <c r="E100" i="6"/>
  <c r="D100" i="6"/>
  <c r="C100" i="6"/>
  <c r="N99" i="6"/>
  <c r="M99" i="6"/>
  <c r="L99" i="6"/>
  <c r="K99" i="6"/>
  <c r="J99" i="6"/>
  <c r="G99" i="6"/>
  <c r="F99" i="6"/>
  <c r="E99" i="6"/>
  <c r="D99" i="6"/>
  <c r="C99" i="6"/>
  <c r="N98" i="6"/>
  <c r="M98" i="6"/>
  <c r="L98" i="6"/>
  <c r="K98" i="6"/>
  <c r="J98" i="6"/>
  <c r="G98" i="6"/>
  <c r="F98" i="6"/>
  <c r="E98" i="6"/>
  <c r="D98" i="6"/>
  <c r="C98" i="6"/>
  <c r="N97" i="6"/>
  <c r="M97" i="6"/>
  <c r="L97" i="6"/>
  <c r="K97" i="6"/>
  <c r="J97" i="6"/>
  <c r="G97" i="6"/>
  <c r="F97" i="6"/>
  <c r="E97" i="6"/>
  <c r="D97" i="6"/>
  <c r="C97" i="6"/>
  <c r="N96" i="6"/>
  <c r="M96" i="6"/>
  <c r="L96" i="6"/>
  <c r="K96" i="6"/>
  <c r="J96" i="6"/>
  <c r="G96" i="6"/>
  <c r="F96" i="6"/>
  <c r="E96" i="6"/>
  <c r="D96" i="6"/>
  <c r="C96" i="6"/>
  <c r="N95" i="6"/>
  <c r="M95" i="6"/>
  <c r="L95" i="6"/>
  <c r="K95" i="6"/>
  <c r="J95" i="6"/>
  <c r="G95" i="6"/>
  <c r="F95" i="6"/>
  <c r="E95" i="6"/>
  <c r="D95" i="6"/>
  <c r="C95" i="6"/>
  <c r="N94" i="6"/>
  <c r="M94" i="6"/>
  <c r="L94" i="6"/>
  <c r="K94" i="6"/>
  <c r="J94" i="6"/>
  <c r="G94" i="6"/>
  <c r="F94" i="6"/>
  <c r="E94" i="6"/>
  <c r="D94" i="6"/>
  <c r="C94" i="6"/>
  <c r="N93" i="6"/>
  <c r="M93" i="6"/>
  <c r="L93" i="6"/>
  <c r="K93" i="6"/>
  <c r="J93" i="6"/>
  <c r="G93" i="6"/>
  <c r="F93" i="6"/>
  <c r="E93" i="6"/>
  <c r="D93" i="6"/>
  <c r="C93" i="6"/>
  <c r="N92" i="6"/>
  <c r="M92" i="6"/>
  <c r="L92" i="6"/>
  <c r="K92" i="6"/>
  <c r="J92" i="6"/>
  <c r="G92" i="6"/>
  <c r="F92" i="6"/>
  <c r="E92" i="6"/>
  <c r="D92" i="6"/>
  <c r="C92" i="6"/>
  <c r="N91" i="6"/>
  <c r="M91" i="6"/>
  <c r="L91" i="6"/>
  <c r="K91" i="6"/>
  <c r="J91" i="6"/>
  <c r="G91" i="6"/>
  <c r="F91" i="6"/>
  <c r="E91" i="6"/>
  <c r="D91" i="6"/>
  <c r="C91" i="6"/>
  <c r="N90" i="6"/>
  <c r="M90" i="6"/>
  <c r="L90" i="6"/>
  <c r="K90" i="6"/>
  <c r="J90" i="6"/>
  <c r="G90" i="6"/>
  <c r="F90" i="6"/>
  <c r="E90" i="6"/>
  <c r="D90" i="6"/>
  <c r="C90" i="6"/>
  <c r="N89" i="6"/>
  <c r="M89" i="6"/>
  <c r="L89" i="6"/>
  <c r="K89" i="6"/>
  <c r="J89" i="6"/>
  <c r="G89" i="6"/>
  <c r="F89" i="6"/>
  <c r="E89" i="6"/>
  <c r="D89" i="6"/>
  <c r="C89" i="6"/>
  <c r="N88" i="6"/>
  <c r="M88" i="6"/>
  <c r="L88" i="6"/>
  <c r="K88" i="6"/>
  <c r="J88" i="6"/>
  <c r="G88" i="6"/>
  <c r="F88" i="6"/>
  <c r="E88" i="6"/>
  <c r="D88" i="6"/>
  <c r="C88" i="6"/>
  <c r="N87" i="6"/>
  <c r="M87" i="6"/>
  <c r="L87" i="6"/>
  <c r="K87" i="6"/>
  <c r="J87" i="6"/>
  <c r="G87" i="6"/>
  <c r="F87" i="6"/>
  <c r="E87" i="6"/>
  <c r="D87" i="6"/>
  <c r="C87" i="6"/>
  <c r="N86" i="6"/>
  <c r="M86" i="6"/>
  <c r="L86" i="6"/>
  <c r="K86" i="6"/>
  <c r="J86" i="6"/>
  <c r="G86" i="6"/>
  <c r="F86" i="6"/>
  <c r="E86" i="6"/>
  <c r="D86" i="6"/>
  <c r="C86" i="6"/>
  <c r="N85" i="6"/>
  <c r="M85" i="6"/>
  <c r="L85" i="6"/>
  <c r="K85" i="6"/>
  <c r="J85" i="6"/>
  <c r="G85" i="6"/>
  <c r="F85" i="6"/>
  <c r="E85" i="6"/>
  <c r="D85" i="6"/>
  <c r="C85" i="6"/>
  <c r="N84" i="6"/>
  <c r="M84" i="6"/>
  <c r="L84" i="6"/>
  <c r="K84" i="6"/>
  <c r="J84" i="6"/>
  <c r="G84" i="6"/>
  <c r="F84" i="6"/>
  <c r="E84" i="6"/>
  <c r="D84" i="6"/>
  <c r="C84" i="6"/>
  <c r="N83" i="6"/>
  <c r="M83" i="6"/>
  <c r="L83" i="6"/>
  <c r="K83" i="6"/>
  <c r="J83" i="6"/>
  <c r="G83" i="6"/>
  <c r="F83" i="6"/>
  <c r="E83" i="6"/>
  <c r="D83" i="6"/>
  <c r="C83" i="6"/>
  <c r="N82" i="6"/>
  <c r="M82" i="6"/>
  <c r="L82" i="6"/>
  <c r="K82" i="6"/>
  <c r="J82" i="6"/>
  <c r="G82" i="6"/>
  <c r="F82" i="6"/>
  <c r="E82" i="6"/>
  <c r="D82" i="6"/>
  <c r="C82" i="6"/>
  <c r="N81" i="6"/>
  <c r="M81" i="6"/>
  <c r="L81" i="6"/>
  <c r="K81" i="6"/>
  <c r="J81" i="6"/>
  <c r="G81" i="6"/>
  <c r="F81" i="6"/>
  <c r="E81" i="6"/>
  <c r="D81" i="6"/>
  <c r="C81" i="6"/>
  <c r="N80" i="6"/>
  <c r="M80" i="6"/>
  <c r="L80" i="6"/>
  <c r="K80" i="6"/>
  <c r="J80" i="6"/>
  <c r="G80" i="6"/>
  <c r="F80" i="6"/>
  <c r="E80" i="6"/>
  <c r="D80" i="6"/>
  <c r="C80" i="6"/>
  <c r="N79" i="6"/>
  <c r="M79" i="6"/>
  <c r="L79" i="6"/>
  <c r="K79" i="6"/>
  <c r="J79" i="6"/>
  <c r="G79" i="6"/>
  <c r="F79" i="6"/>
  <c r="E79" i="6"/>
  <c r="D79" i="6"/>
  <c r="C79" i="6"/>
  <c r="N78" i="6"/>
  <c r="M78" i="6"/>
  <c r="L78" i="6"/>
  <c r="K78" i="6"/>
  <c r="J78" i="6"/>
  <c r="G78" i="6"/>
  <c r="F78" i="6"/>
  <c r="E78" i="6"/>
  <c r="D78" i="6"/>
  <c r="C78" i="6"/>
  <c r="N77" i="6"/>
  <c r="M77" i="6"/>
  <c r="L77" i="6"/>
  <c r="K77" i="6"/>
  <c r="J77" i="6"/>
  <c r="G77" i="6"/>
  <c r="F77" i="6"/>
  <c r="E77" i="6"/>
  <c r="D77" i="6"/>
  <c r="C77" i="6"/>
  <c r="N76" i="6"/>
  <c r="M76" i="6"/>
  <c r="L76" i="6"/>
  <c r="K76" i="6"/>
  <c r="J76" i="6"/>
  <c r="G76" i="6"/>
  <c r="F76" i="6"/>
  <c r="E76" i="6"/>
  <c r="D76" i="6"/>
  <c r="C76" i="6"/>
  <c r="N75" i="6"/>
  <c r="M75" i="6"/>
  <c r="L75" i="6"/>
  <c r="K75" i="6"/>
  <c r="J75" i="6"/>
  <c r="G75" i="6"/>
  <c r="F75" i="6"/>
  <c r="E75" i="6"/>
  <c r="D75" i="6"/>
  <c r="C75" i="6"/>
  <c r="N74" i="6"/>
  <c r="M74" i="6"/>
  <c r="L74" i="6"/>
  <c r="K74" i="6"/>
  <c r="J74" i="6"/>
  <c r="G74" i="6"/>
  <c r="F74" i="6"/>
  <c r="E74" i="6"/>
  <c r="D74" i="6"/>
  <c r="C74" i="6"/>
  <c r="N73" i="6"/>
  <c r="M73" i="6"/>
  <c r="L73" i="6"/>
  <c r="K73" i="6"/>
  <c r="J73" i="6"/>
  <c r="G73" i="6"/>
  <c r="F73" i="6"/>
  <c r="E73" i="6"/>
  <c r="D73" i="6"/>
  <c r="C73" i="6"/>
  <c r="N72" i="6"/>
  <c r="M72" i="6"/>
  <c r="L72" i="6"/>
  <c r="K72" i="6"/>
  <c r="J72" i="6"/>
  <c r="G72" i="6"/>
  <c r="F72" i="6"/>
  <c r="E72" i="6"/>
  <c r="D72" i="6"/>
  <c r="C72" i="6"/>
  <c r="N71" i="6"/>
  <c r="M71" i="6"/>
  <c r="L71" i="6"/>
  <c r="K71" i="6"/>
  <c r="J71" i="6"/>
  <c r="G71" i="6"/>
  <c r="F71" i="6"/>
  <c r="E71" i="6"/>
  <c r="D71" i="6"/>
  <c r="C71" i="6"/>
  <c r="N70" i="6"/>
  <c r="M70" i="6"/>
  <c r="L70" i="6"/>
  <c r="K70" i="6"/>
  <c r="J70" i="6"/>
  <c r="G70" i="6"/>
  <c r="F70" i="6"/>
  <c r="E70" i="6"/>
  <c r="D70" i="6"/>
  <c r="C70" i="6"/>
  <c r="N69" i="6"/>
  <c r="M69" i="6"/>
  <c r="L69" i="6"/>
  <c r="K69" i="6"/>
  <c r="J69" i="6"/>
  <c r="G69" i="6"/>
  <c r="F69" i="6"/>
  <c r="E69" i="6"/>
  <c r="D69" i="6"/>
  <c r="C69" i="6"/>
  <c r="N68" i="6"/>
  <c r="M68" i="6"/>
  <c r="L68" i="6"/>
  <c r="K68" i="6"/>
  <c r="J68" i="6"/>
  <c r="G68" i="6"/>
  <c r="F68" i="6"/>
  <c r="E68" i="6"/>
  <c r="D68" i="6"/>
  <c r="C68" i="6"/>
  <c r="N67" i="6"/>
  <c r="M67" i="6"/>
  <c r="L67" i="6"/>
  <c r="K67" i="6"/>
  <c r="J67" i="6"/>
  <c r="G67" i="6"/>
  <c r="F67" i="6"/>
  <c r="E67" i="6"/>
  <c r="D67" i="6"/>
  <c r="C67" i="6"/>
  <c r="N66" i="6"/>
  <c r="M66" i="6"/>
  <c r="L66" i="6"/>
  <c r="K66" i="6"/>
  <c r="J66" i="6"/>
  <c r="G66" i="6"/>
  <c r="F66" i="6"/>
  <c r="E66" i="6"/>
  <c r="D66" i="6"/>
  <c r="C66" i="6"/>
  <c r="N65" i="6"/>
  <c r="M65" i="6"/>
  <c r="L65" i="6"/>
  <c r="K65" i="6"/>
  <c r="J65" i="6"/>
  <c r="G65" i="6"/>
  <c r="F65" i="6"/>
  <c r="E65" i="6"/>
  <c r="D65" i="6"/>
  <c r="C65" i="6"/>
  <c r="N64" i="6"/>
  <c r="M64" i="6"/>
  <c r="L64" i="6"/>
  <c r="K64" i="6"/>
  <c r="J64" i="6"/>
  <c r="G64" i="6"/>
  <c r="F64" i="6"/>
  <c r="E64" i="6"/>
  <c r="D64" i="6"/>
  <c r="C64" i="6"/>
  <c r="N63" i="6"/>
  <c r="M63" i="6"/>
  <c r="L63" i="6"/>
  <c r="K63" i="6"/>
  <c r="J63" i="6"/>
  <c r="G63" i="6"/>
  <c r="F63" i="6"/>
  <c r="E63" i="6"/>
  <c r="D63" i="6"/>
  <c r="C63" i="6"/>
  <c r="N62" i="6"/>
  <c r="M62" i="6"/>
  <c r="L62" i="6"/>
  <c r="K62" i="6"/>
  <c r="J62" i="6"/>
  <c r="G62" i="6"/>
  <c r="F62" i="6"/>
  <c r="E62" i="6"/>
  <c r="D62" i="6"/>
  <c r="C62" i="6"/>
  <c r="N61" i="6"/>
  <c r="M61" i="6"/>
  <c r="L61" i="6"/>
  <c r="K61" i="6"/>
  <c r="J61" i="6"/>
  <c r="G61" i="6"/>
  <c r="F61" i="6"/>
  <c r="E61" i="6"/>
  <c r="D61" i="6"/>
  <c r="C61" i="6"/>
  <c r="N60" i="6"/>
  <c r="M60" i="6"/>
  <c r="L60" i="6"/>
  <c r="K60" i="6"/>
  <c r="J60" i="6"/>
  <c r="G60" i="6"/>
  <c r="F60" i="6"/>
  <c r="E60" i="6"/>
  <c r="D60" i="6"/>
  <c r="C60" i="6"/>
  <c r="N59" i="6"/>
  <c r="M59" i="6"/>
  <c r="L59" i="6"/>
  <c r="K59" i="6"/>
  <c r="J59" i="6"/>
  <c r="G59" i="6"/>
  <c r="F59" i="6"/>
  <c r="E59" i="6"/>
  <c r="D59" i="6"/>
  <c r="C59" i="6"/>
  <c r="N58" i="6"/>
  <c r="M58" i="6"/>
  <c r="L58" i="6"/>
  <c r="K58" i="6"/>
  <c r="J58" i="6"/>
  <c r="G58" i="6"/>
  <c r="F58" i="6"/>
  <c r="E58" i="6"/>
  <c r="D58" i="6"/>
  <c r="C58" i="6"/>
  <c r="N57" i="6"/>
  <c r="M57" i="6"/>
  <c r="L57" i="6"/>
  <c r="K57" i="6"/>
  <c r="J57" i="6"/>
  <c r="G57" i="6"/>
  <c r="F57" i="6"/>
  <c r="E57" i="6"/>
  <c r="D57" i="6"/>
  <c r="C57" i="6"/>
  <c r="N56" i="6"/>
  <c r="M56" i="6"/>
  <c r="L56" i="6"/>
  <c r="K56" i="6"/>
  <c r="J56" i="6"/>
  <c r="G56" i="6"/>
  <c r="F56" i="6"/>
  <c r="E56" i="6"/>
  <c r="D56" i="6"/>
  <c r="C56" i="6"/>
  <c r="N55" i="6"/>
  <c r="M55" i="6"/>
  <c r="L55" i="6"/>
  <c r="K55" i="6"/>
  <c r="J55" i="6"/>
  <c r="G55" i="6"/>
  <c r="F55" i="6"/>
  <c r="E55" i="6"/>
  <c r="D55" i="6"/>
  <c r="C55" i="6"/>
  <c r="N54" i="6"/>
  <c r="M54" i="6"/>
  <c r="L54" i="6"/>
  <c r="K54" i="6"/>
  <c r="J54" i="6"/>
  <c r="G54" i="6"/>
  <c r="F54" i="6"/>
  <c r="E54" i="6"/>
  <c r="D54" i="6"/>
  <c r="C54" i="6"/>
  <c r="N53" i="6"/>
  <c r="M53" i="6"/>
  <c r="L53" i="6"/>
  <c r="K53" i="6"/>
  <c r="J53" i="6"/>
  <c r="G53" i="6"/>
  <c r="F53" i="6"/>
  <c r="E53" i="6"/>
  <c r="D53" i="6"/>
  <c r="C53" i="6"/>
  <c r="N52" i="6"/>
  <c r="M52" i="6"/>
  <c r="L52" i="6"/>
  <c r="K52" i="6"/>
  <c r="J52" i="6"/>
  <c r="G52" i="6"/>
  <c r="F52" i="6"/>
  <c r="E52" i="6"/>
  <c r="D52" i="6"/>
  <c r="C52" i="6"/>
  <c r="N51" i="6"/>
  <c r="M51" i="6"/>
  <c r="L51" i="6"/>
  <c r="K51" i="6"/>
  <c r="J51" i="6"/>
  <c r="G51" i="6"/>
  <c r="F51" i="6"/>
  <c r="E51" i="6"/>
  <c r="D51" i="6"/>
  <c r="C51" i="6"/>
  <c r="N50" i="6"/>
  <c r="M50" i="6"/>
  <c r="L50" i="6"/>
  <c r="K50" i="6"/>
  <c r="J50" i="6"/>
  <c r="G50" i="6"/>
  <c r="F50" i="6"/>
  <c r="E50" i="6"/>
  <c r="D50" i="6"/>
  <c r="C50" i="6"/>
  <c r="N49" i="6"/>
  <c r="M49" i="6"/>
  <c r="L49" i="6"/>
  <c r="K49" i="6"/>
  <c r="J49" i="6"/>
  <c r="G49" i="6"/>
  <c r="F49" i="6"/>
  <c r="E49" i="6"/>
  <c r="D49" i="6"/>
  <c r="C49" i="6"/>
  <c r="N48" i="6"/>
  <c r="M48" i="6"/>
  <c r="L48" i="6"/>
  <c r="K48" i="6"/>
  <c r="J48" i="6"/>
  <c r="G48" i="6"/>
  <c r="F48" i="6"/>
  <c r="E48" i="6"/>
  <c r="D48" i="6"/>
  <c r="C48" i="6"/>
  <c r="N47" i="6"/>
  <c r="M47" i="6"/>
  <c r="L47" i="6"/>
  <c r="K47" i="6"/>
  <c r="J47" i="6"/>
  <c r="G47" i="6"/>
  <c r="F47" i="6"/>
  <c r="E47" i="6"/>
  <c r="D47" i="6"/>
  <c r="C47" i="6"/>
  <c r="N46" i="6"/>
  <c r="M46" i="6"/>
  <c r="L46" i="6"/>
  <c r="K46" i="6"/>
  <c r="J46" i="6"/>
  <c r="G46" i="6"/>
  <c r="F46" i="6"/>
  <c r="E46" i="6"/>
  <c r="D46" i="6"/>
  <c r="C46" i="6"/>
  <c r="N45" i="6"/>
  <c r="M45" i="6"/>
  <c r="L45" i="6"/>
  <c r="K45" i="6"/>
  <c r="J45" i="6"/>
  <c r="G45" i="6"/>
  <c r="F45" i="6"/>
  <c r="E45" i="6"/>
  <c r="D45" i="6"/>
  <c r="C45" i="6"/>
  <c r="N44" i="6"/>
  <c r="M44" i="6"/>
  <c r="L44" i="6"/>
  <c r="K44" i="6"/>
  <c r="J44" i="6"/>
  <c r="G44" i="6"/>
  <c r="F44" i="6"/>
  <c r="E44" i="6"/>
  <c r="D44" i="6"/>
  <c r="C44" i="6"/>
  <c r="N43" i="6"/>
  <c r="M43" i="6"/>
  <c r="L43" i="6"/>
  <c r="K43" i="6"/>
  <c r="J43" i="6"/>
  <c r="G43" i="6"/>
  <c r="F43" i="6"/>
  <c r="E43" i="6"/>
  <c r="D43" i="6"/>
  <c r="C43" i="6"/>
  <c r="N42" i="6"/>
  <c r="M42" i="6"/>
  <c r="L42" i="6"/>
  <c r="K42" i="6"/>
  <c r="J42" i="6"/>
  <c r="G42" i="6"/>
  <c r="F42" i="6"/>
  <c r="E42" i="6"/>
  <c r="D42" i="6"/>
  <c r="C42" i="6"/>
  <c r="N41" i="6"/>
  <c r="M41" i="6"/>
  <c r="L41" i="6"/>
  <c r="K41" i="6"/>
  <c r="J41" i="6"/>
  <c r="G41" i="6"/>
  <c r="F41" i="6"/>
  <c r="E41" i="6"/>
  <c r="D41" i="6"/>
  <c r="C41" i="6"/>
  <c r="N40" i="6"/>
  <c r="M40" i="6"/>
  <c r="L40" i="6"/>
  <c r="K40" i="6"/>
  <c r="J40" i="6"/>
  <c r="G40" i="6"/>
  <c r="F40" i="6"/>
  <c r="E40" i="6"/>
  <c r="D40" i="6"/>
  <c r="C40" i="6"/>
  <c r="N39" i="6"/>
  <c r="M39" i="6"/>
  <c r="L39" i="6"/>
  <c r="K39" i="6"/>
  <c r="J39" i="6"/>
  <c r="G39" i="6"/>
  <c r="F39" i="6"/>
  <c r="E39" i="6"/>
  <c r="D39" i="6"/>
  <c r="C39" i="6"/>
  <c r="N38" i="6"/>
  <c r="M38" i="6"/>
  <c r="L38" i="6"/>
  <c r="K38" i="6"/>
  <c r="J38" i="6"/>
  <c r="G38" i="6"/>
  <c r="F38" i="6"/>
  <c r="E38" i="6"/>
  <c r="D38" i="6"/>
  <c r="C38" i="6"/>
  <c r="N37" i="6"/>
  <c r="M37" i="6"/>
  <c r="L37" i="6"/>
  <c r="K37" i="6"/>
  <c r="J37" i="6"/>
  <c r="G37" i="6"/>
  <c r="F37" i="6"/>
  <c r="E37" i="6"/>
  <c r="D37" i="6"/>
  <c r="C37" i="6"/>
  <c r="N36" i="6"/>
  <c r="M36" i="6"/>
  <c r="L36" i="6"/>
  <c r="K36" i="6"/>
  <c r="J36" i="6"/>
  <c r="G36" i="6"/>
  <c r="F36" i="6"/>
  <c r="E36" i="6"/>
  <c r="D36" i="6"/>
  <c r="C36" i="6"/>
  <c r="N35" i="6"/>
  <c r="M35" i="6"/>
  <c r="L35" i="6"/>
  <c r="K35" i="6"/>
  <c r="J35" i="6"/>
  <c r="G35" i="6"/>
  <c r="F35" i="6"/>
  <c r="E35" i="6"/>
  <c r="D35" i="6"/>
  <c r="C35" i="6"/>
  <c r="N34" i="6"/>
  <c r="M34" i="6"/>
  <c r="L34" i="6"/>
  <c r="K34" i="6"/>
  <c r="J34" i="6"/>
  <c r="G34" i="6"/>
  <c r="F34" i="6"/>
  <c r="E34" i="6"/>
  <c r="D34" i="6"/>
  <c r="C34" i="6"/>
  <c r="N33" i="6"/>
  <c r="M33" i="6"/>
  <c r="L33" i="6"/>
  <c r="K33" i="6"/>
  <c r="J33" i="6"/>
  <c r="G33" i="6"/>
  <c r="F33" i="6"/>
  <c r="E33" i="6"/>
  <c r="D33" i="6"/>
  <c r="C33" i="6"/>
  <c r="N32" i="6"/>
  <c r="M32" i="6"/>
  <c r="L32" i="6"/>
  <c r="K32" i="6"/>
  <c r="J32" i="6"/>
  <c r="G32" i="6"/>
  <c r="F32" i="6"/>
  <c r="E32" i="6"/>
  <c r="D32" i="6"/>
  <c r="C32" i="6"/>
  <c r="N31" i="6"/>
  <c r="M31" i="6"/>
  <c r="L31" i="6"/>
  <c r="K31" i="6"/>
  <c r="J31" i="6"/>
  <c r="G31" i="6"/>
  <c r="F31" i="6"/>
  <c r="E31" i="6"/>
  <c r="D31" i="6"/>
  <c r="C31" i="6"/>
  <c r="N30" i="6"/>
  <c r="M30" i="6"/>
  <c r="L30" i="6"/>
  <c r="K30" i="6"/>
  <c r="J30" i="6"/>
  <c r="G30" i="6"/>
  <c r="F30" i="6"/>
  <c r="E30" i="6"/>
  <c r="D30" i="6"/>
  <c r="C30" i="6"/>
  <c r="N29" i="6"/>
  <c r="M29" i="6"/>
  <c r="L29" i="6"/>
  <c r="K29" i="6"/>
  <c r="J29" i="6"/>
  <c r="G29" i="6"/>
  <c r="F29" i="6"/>
  <c r="E29" i="6"/>
  <c r="D29" i="6"/>
  <c r="C29" i="6"/>
  <c r="N28" i="6"/>
  <c r="M28" i="6"/>
  <c r="L28" i="6"/>
  <c r="K28" i="6"/>
  <c r="J28" i="6"/>
  <c r="G28" i="6"/>
  <c r="F28" i="6"/>
  <c r="E28" i="6"/>
  <c r="D28" i="6"/>
  <c r="C28" i="6"/>
  <c r="N27" i="6"/>
  <c r="M27" i="6"/>
  <c r="L27" i="6"/>
  <c r="K27" i="6"/>
  <c r="J27" i="6"/>
  <c r="G27" i="6"/>
  <c r="F27" i="6"/>
  <c r="E27" i="6"/>
  <c r="D27" i="6"/>
  <c r="C27" i="6"/>
  <c r="N26" i="6"/>
  <c r="M26" i="6"/>
  <c r="L26" i="6"/>
  <c r="K26" i="6"/>
  <c r="J26" i="6"/>
  <c r="G26" i="6"/>
  <c r="F26" i="6"/>
  <c r="E26" i="6"/>
  <c r="D26" i="6"/>
  <c r="C26" i="6"/>
  <c r="N25" i="6"/>
  <c r="M25" i="6"/>
  <c r="L25" i="6"/>
  <c r="K25" i="6"/>
  <c r="J25" i="6"/>
  <c r="G25" i="6"/>
  <c r="F25" i="6"/>
  <c r="E25" i="6"/>
  <c r="D25" i="6"/>
  <c r="C25" i="6"/>
  <c r="N24" i="6"/>
  <c r="M24" i="6"/>
  <c r="L24" i="6"/>
  <c r="K24" i="6"/>
  <c r="J24" i="6"/>
  <c r="G24" i="6"/>
  <c r="F24" i="6"/>
  <c r="E24" i="6"/>
  <c r="D24" i="6"/>
  <c r="C24" i="6"/>
  <c r="N23" i="6"/>
  <c r="M23" i="6"/>
  <c r="L23" i="6"/>
  <c r="K23" i="6"/>
  <c r="J23" i="6"/>
  <c r="G23" i="6"/>
  <c r="F23" i="6"/>
  <c r="E23" i="6"/>
  <c r="D23" i="6"/>
  <c r="C23" i="6"/>
  <c r="N22" i="6"/>
  <c r="M22" i="6"/>
  <c r="L22" i="6"/>
  <c r="K22" i="6"/>
  <c r="J22" i="6"/>
  <c r="G22" i="6"/>
  <c r="F22" i="6"/>
  <c r="E22" i="6"/>
  <c r="D22" i="6"/>
  <c r="C22" i="6"/>
  <c r="J17" i="6"/>
  <c r="M4" i="6"/>
  <c r="K17" i="6"/>
  <c r="L17" i="6"/>
  <c r="M17" i="6"/>
  <c r="J18" i="6"/>
  <c r="K18" i="6"/>
  <c r="L18" i="6"/>
  <c r="M18" i="6"/>
  <c r="J19" i="6"/>
  <c r="K19" i="6"/>
  <c r="L19" i="6"/>
  <c r="M19" i="6"/>
  <c r="J20" i="6"/>
  <c r="K20" i="6"/>
  <c r="L20" i="6"/>
  <c r="M20" i="6"/>
  <c r="J21" i="6"/>
  <c r="K21" i="6"/>
  <c r="N21" i="6"/>
  <c r="L21" i="6"/>
  <c r="M21" i="6"/>
  <c r="C17" i="6"/>
  <c r="F4" i="6"/>
  <c r="D17" i="6"/>
  <c r="C10" i="6"/>
  <c r="E17" i="6"/>
  <c r="F17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G21" i="6"/>
  <c r="E21" i="6"/>
  <c r="F21" i="6"/>
  <c r="N20" i="6"/>
  <c r="G20" i="6"/>
  <c r="N19" i="6"/>
  <c r="G19" i="6"/>
  <c r="N18" i="6"/>
  <c r="G18" i="6"/>
  <c r="M5" i="6"/>
  <c r="F5" i="6"/>
  <c r="C19" i="5"/>
  <c r="C12" i="5"/>
  <c r="C13" i="5"/>
  <c r="C14" i="5"/>
  <c r="C15" i="5"/>
  <c r="C16" i="5"/>
  <c r="C17" i="5"/>
  <c r="C18" i="5"/>
  <c r="C20" i="5"/>
  <c r="C21" i="5"/>
  <c r="D21" i="5"/>
  <c r="E21" i="5"/>
  <c r="G21" i="5"/>
  <c r="J21" i="5"/>
  <c r="I21" i="5"/>
  <c r="H21" i="5"/>
  <c r="D20" i="5"/>
  <c r="E20" i="5"/>
  <c r="G20" i="5"/>
  <c r="J20" i="5"/>
  <c r="I20" i="5"/>
  <c r="H20" i="5"/>
  <c r="D19" i="5"/>
  <c r="E19" i="5"/>
  <c r="G19" i="5"/>
  <c r="J19" i="5"/>
  <c r="I19" i="5"/>
  <c r="H19" i="5"/>
  <c r="D18" i="5"/>
  <c r="E18" i="5"/>
  <c r="G18" i="5"/>
  <c r="J18" i="5"/>
  <c r="I18" i="5"/>
  <c r="H18" i="5"/>
  <c r="D17" i="5"/>
  <c r="E17" i="5"/>
  <c r="G17" i="5"/>
  <c r="J17" i="5"/>
  <c r="I17" i="5"/>
  <c r="H17" i="5"/>
  <c r="D16" i="5"/>
  <c r="E16" i="5"/>
  <c r="G16" i="5"/>
  <c r="J16" i="5"/>
  <c r="I16" i="5"/>
  <c r="H16" i="5"/>
  <c r="D15" i="5"/>
  <c r="E15" i="5"/>
  <c r="G15" i="5"/>
  <c r="J15" i="5"/>
  <c r="I15" i="5"/>
  <c r="H15" i="5"/>
  <c r="D14" i="5"/>
  <c r="E14" i="5"/>
  <c r="G14" i="5"/>
  <c r="J14" i="5"/>
  <c r="I14" i="5"/>
  <c r="H14" i="5"/>
  <c r="D13" i="5"/>
  <c r="E13" i="5"/>
  <c r="G13" i="5"/>
  <c r="J13" i="5"/>
  <c r="I13" i="5"/>
  <c r="H13" i="5"/>
  <c r="D12" i="5"/>
  <c r="E12" i="5"/>
  <c r="G12" i="5"/>
  <c r="J12" i="5"/>
  <c r="I12" i="5"/>
  <c r="H12" i="5"/>
  <c r="D11" i="5"/>
  <c r="E11" i="5"/>
  <c r="G11" i="5"/>
  <c r="J11" i="5"/>
  <c r="I11" i="5"/>
  <c r="H11" i="5"/>
  <c r="C12" i="4"/>
  <c r="C13" i="4"/>
  <c r="C14" i="4"/>
  <c r="C15" i="4"/>
  <c r="C16" i="4"/>
  <c r="C17" i="4"/>
  <c r="C18" i="4"/>
  <c r="C19" i="4"/>
  <c r="C20" i="4"/>
  <c r="C21" i="4"/>
  <c r="D21" i="4"/>
  <c r="E21" i="4"/>
  <c r="G21" i="4"/>
  <c r="J21" i="4"/>
  <c r="I21" i="4"/>
  <c r="H21" i="4"/>
  <c r="D20" i="4"/>
  <c r="E20" i="4"/>
  <c r="G20" i="4"/>
  <c r="J20" i="4"/>
  <c r="I20" i="4"/>
  <c r="H20" i="4"/>
  <c r="D19" i="4"/>
  <c r="E19" i="4"/>
  <c r="G19" i="4"/>
  <c r="J19" i="4"/>
  <c r="I19" i="4"/>
  <c r="H19" i="4"/>
  <c r="D18" i="4"/>
  <c r="E18" i="4"/>
  <c r="G18" i="4"/>
  <c r="J18" i="4"/>
  <c r="I18" i="4"/>
  <c r="H18" i="4"/>
  <c r="D17" i="4"/>
  <c r="E17" i="4"/>
  <c r="G17" i="4"/>
  <c r="J17" i="4"/>
  <c r="I17" i="4"/>
  <c r="H17" i="4"/>
  <c r="D16" i="4"/>
  <c r="E16" i="4"/>
  <c r="G16" i="4"/>
  <c r="J16" i="4"/>
  <c r="I16" i="4"/>
  <c r="H16" i="4"/>
  <c r="D15" i="4"/>
  <c r="E15" i="4"/>
  <c r="G15" i="4"/>
  <c r="J15" i="4"/>
  <c r="I15" i="4"/>
  <c r="H15" i="4"/>
  <c r="D14" i="4"/>
  <c r="E14" i="4"/>
  <c r="G14" i="4"/>
  <c r="J14" i="4"/>
  <c r="I14" i="4"/>
  <c r="H14" i="4"/>
  <c r="D13" i="4"/>
  <c r="E13" i="4"/>
  <c r="G13" i="4"/>
  <c r="J13" i="4"/>
  <c r="I13" i="4"/>
  <c r="H13" i="4"/>
  <c r="D12" i="4"/>
  <c r="E12" i="4"/>
  <c r="G12" i="4"/>
  <c r="J12" i="4"/>
  <c r="I12" i="4"/>
  <c r="H12" i="4"/>
  <c r="D11" i="4"/>
  <c r="E11" i="4"/>
  <c r="G11" i="4"/>
  <c r="J11" i="4"/>
  <c r="I11" i="4"/>
  <c r="H11" i="4"/>
  <c r="H12" i="3"/>
  <c r="G12" i="3"/>
  <c r="F12" i="3"/>
  <c r="H11" i="3"/>
  <c r="G11" i="3"/>
  <c r="F11" i="3"/>
  <c r="H10" i="3"/>
  <c r="G10" i="3"/>
  <c r="F10" i="3"/>
  <c r="E7" i="1"/>
  <c r="E6" i="1"/>
  <c r="E5" i="1"/>
  <c r="E12" i="1"/>
  <c r="E11" i="1"/>
  <c r="E10" i="1"/>
  <c r="E9" i="1"/>
  <c r="E8" i="1"/>
  <c r="E4" i="1"/>
  <c r="E3" i="1"/>
  <c r="E2" i="1"/>
  <c r="F15" i="2"/>
  <c r="F14" i="2"/>
  <c r="F13" i="2"/>
  <c r="F11" i="2"/>
  <c r="F10" i="2"/>
  <c r="F9" i="2"/>
  <c r="F8" i="2"/>
  <c r="F7" i="2"/>
  <c r="F6" i="2"/>
  <c r="F5" i="2"/>
  <c r="F4" i="2"/>
  <c r="F3" i="2"/>
  <c r="F12" i="2"/>
  <c r="D5" i="2"/>
  <c r="D6" i="2"/>
  <c r="D7" i="2"/>
  <c r="D8" i="2"/>
  <c r="D9" i="2"/>
  <c r="D10" i="2"/>
  <c r="D11" i="2"/>
  <c r="D12" i="2"/>
  <c r="D13" i="2"/>
  <c r="D14" i="2"/>
  <c r="D15" i="2"/>
  <c r="D4" i="2"/>
  <c r="B3" i="1"/>
  <c r="B4" i="1"/>
  <c r="B5" i="1"/>
  <c r="B6" i="1"/>
  <c r="B7" i="1"/>
  <c r="B8" i="1"/>
  <c r="B9" i="1"/>
  <c r="B10" i="1"/>
  <c r="B11" i="1"/>
  <c r="B12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<sst xmlns="http://schemas.openxmlformats.org/spreadsheetml/2006/main" count="157" uniqueCount="62">
  <si>
    <t>verw. st. nom.</t>
  </si>
  <si>
    <t>Sales</t>
  </si>
  <si>
    <t>SalesF</t>
  </si>
  <si>
    <t>https://macerayarislari.com/nl/300-examples/151-forecast-and-trend-function-in-excel.html</t>
  </si>
  <si>
    <t>XY Diagram gebruiken!!</t>
  </si>
  <si>
    <t>E(verw. st. nom.)</t>
  </si>
  <si>
    <t>% aandelen</t>
  </si>
  <si>
    <t>% obl.</t>
  </si>
  <si>
    <t xml:space="preserve">Beleggingsmix </t>
  </si>
  <si>
    <t xml:space="preserve">uitkeringsfase </t>
  </si>
  <si>
    <t xml:space="preserve"> </t>
  </si>
  <si>
    <t xml:space="preserve">pensioenuitkering </t>
  </si>
  <si>
    <t xml:space="preserve">Verwachte jaarlijkse reële ontwikkeling </t>
  </si>
  <si>
    <t>obligaties</t>
  </si>
  <si>
    <t>aandelen</t>
  </si>
  <si>
    <t>Verwacht Rendement</t>
  </si>
  <si>
    <t xml:space="preserve">Verwachte nominale en reële ontwikkeling van jaarlijkse pensioenuitkering
gegeven verschillende beleggingsmixen </t>
  </si>
  <si>
    <t>Nota-naar-aanleiding-van-het-nader-verslag-wetsvoorstel-toekomst-pensioenen</t>
  </si>
  <si>
    <t>Rekenvoorbeeld Regering 30-6-2022</t>
  </si>
  <si>
    <t xml:space="preserve"> Verwachte jaarlijkse </t>
  </si>
  <si>
    <t xml:space="preserve"> nominale stijging </t>
  </si>
  <si>
    <t xml:space="preserve"> pensioenuitkering </t>
  </si>
  <si>
    <t xml:space="preserve"> Verwachte jaarlijkse reële </t>
  </si>
  <si>
    <t xml:space="preserve"> ontwikkeling  pensioenuitkering </t>
  </si>
  <si>
    <t>Rekenvoorbeeld Volledig</t>
  </si>
  <si>
    <t xml:space="preserve"> Verwacht</t>
  </si>
  <si>
    <t xml:space="preserve"> rendement</t>
  </si>
  <si>
    <t xml:space="preserve"> beleggingen</t>
  </si>
  <si>
    <t xml:space="preserve"> stijging nominale</t>
  </si>
  <si>
    <t xml:space="preserve"> stijging nominale </t>
  </si>
  <si>
    <t>Aannames</t>
  </si>
  <si>
    <t>Uitkomsten</t>
  </si>
  <si>
    <t>Koopsom</t>
  </si>
  <si>
    <t xml:space="preserve">Start-Uitkering </t>
  </si>
  <si>
    <t>Duur</t>
  </si>
  <si>
    <t>Stijg. Uitk.</t>
  </si>
  <si>
    <t>Risicovrije rente</t>
  </si>
  <si>
    <t>Aandelenrendement</t>
  </si>
  <si>
    <t>Deel in aandelen</t>
  </si>
  <si>
    <t>Rendement</t>
  </si>
  <si>
    <t>Projectierendement</t>
  </si>
  <si>
    <t>Ontwikkeling</t>
  </si>
  <si>
    <t>Jaar</t>
  </si>
  <si>
    <t>Saldo Primo</t>
  </si>
  <si>
    <t>Uitkering</t>
  </si>
  <si>
    <t>Saldo Ultimo</t>
  </si>
  <si>
    <t>Stijging Uitk.</t>
  </si>
  <si>
    <t>Stijging</t>
  </si>
  <si>
    <t>+ Gerealiseerd</t>
  </si>
  <si>
    <t>-  Projectie</t>
  </si>
  <si>
    <t>Verschil</t>
  </si>
  <si>
    <t xml:space="preserve"> Projectierendement</t>
  </si>
  <si>
    <t xml:space="preserve"> nodig voor financiering</t>
  </si>
  <si>
    <t xml:space="preserve"> pensioenuitkering</t>
  </si>
  <si>
    <t>Projectie
rendement</t>
  </si>
  <si>
    <t>Bron: Excel : https://bit.ly/KoopkrachtigPensioen</t>
  </si>
  <si>
    <t xml:space="preserve">Verwachte nominale en reële ontwikkeling van jaarlijkse pensioenuitkering
o.b.v. verschillende beleggingsmixen </t>
  </si>
  <si>
    <t xml:space="preserve"> Bron</t>
  </si>
  <si>
    <t xml:space="preserve"> Pdf: https://bit.ly/ConfidentKoopkrachtPdf</t>
  </si>
  <si>
    <t xml:space="preserve"> https://bit.ly/ConfidentKoopkrachtOnderzoek</t>
  </si>
  <si>
    <t>Rekenvoorbeeld Actuarieel Adviesbureau Confident 22 Juli 2022</t>
  </si>
  <si>
    <t xml:space="preserve"> https://bit.ly/OverheidNotaWTP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</si>
</sst>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0_ ;\-0\ "/>
    <numFmt numFmtId="165" formatCode="0%\ &quot;Inflatie&quot;"/>
    <numFmt numFmtId="166" formatCode="0\ &quot;jr.&quot;"/>
    <numFmt numFmtId="167" formatCode="#,##0.00_ ;\-#,##0.00\ "/>
    <numFmt numFmtId="168" formatCode="_ * #,##0.00000_ ;_ * \-#,##0.00000_ ;_ * &quot;-&quot;??_ ;_ @_ "/>
    <numFmt numFmtId="169" formatCode="&quot; ← &quot;\ #,##0.00000_ ;\-#,##0.00000\ "/>
    <numFmt numFmtId="170" formatCode="0.0%\ &quot;Inflatie&quot;"/>
  </numFmts>
  <fonts count="11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b/>
      <sz val="12"/>
      <color rgb="FFC00000"/>
      <name val="Calibri"/>
      <family val="2"/>
    </font>
    <font>
      <sz val="14"/>
      <color theme="1"/>
      <name val="Calibri"/>
      <family val="2"/>
    </font>
    <font>
      <sz val="12"/>
      <color rgb="FF3F3F76"/>
      <name val="Calibri"/>
      <family val="2"/>
    </font>
    <font>
      <b/>
      <sz val="12"/>
      <color theme="4" tint="-0.499984740745262"/>
      <name val="Calibri"/>
      <family val="2"/>
    </font>
    <font>
      <b/>
      <sz val="14"/>
      <color theme="4" tint="-0.499984740745262"/>
      <name val="Calibri"/>
      <family val="2"/>
    </font>
    <font>
      <u/>
      <sz val="11"/>
      <color theme="0" tint="-0.499984740745262"/>
      <name val="Calibri"/>
      <family val="2"/>
    </font>
    <font>
      <sz val="12"/>
      <name val="Calibri"/>
      <family val="2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6DD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2" borderId="16" applyNumberFormat="0" applyAlignment="0" applyProtection="0"/>
  </cellStyleXfs>
  <cellXfs count="87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2" fillId="0" borderId="0" xfId="2"/>
    <xf numFmtId="9" fontId="0" fillId="0" borderId="0" xfId="1" applyFont="1"/>
    <xf numFmtId="10" fontId="0" fillId="0" borderId="0" xfId="1" applyNumberFormat="1" applyFont="1"/>
    <xf numFmtId="0" fontId="3" fillId="0" borderId="0" xfId="0" applyFont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0" xfId="0" applyBorder="1"/>
    <xf numFmtId="10" fontId="0" fillId="0" borderId="1" xfId="0" applyNumberFormat="1" applyBorder="1"/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0" borderId="15" xfId="0" applyFont="1" applyBorder="1"/>
    <xf numFmtId="0" fontId="6" fillId="0" borderId="0" xfId="0" applyFont="1"/>
    <xf numFmtId="4" fontId="5" fillId="3" borderId="16" xfId="4" applyNumberFormat="1" applyFill="1" applyProtection="1">
      <protection locked="0"/>
    </xf>
    <xf numFmtId="43" fontId="0" fillId="0" borderId="0" xfId="3" applyFont="1"/>
    <xf numFmtId="166" fontId="5" fillId="3" borderId="16" xfId="4" applyNumberFormat="1" applyFill="1" applyProtection="1">
      <protection locked="0"/>
    </xf>
    <xf numFmtId="10" fontId="5" fillId="3" borderId="16" xfId="4" applyNumberFormat="1" applyFill="1" applyProtection="1">
      <protection locked="0"/>
    </xf>
    <xf numFmtId="0" fontId="0" fillId="0" borderId="17" xfId="0" applyBorder="1"/>
    <xf numFmtId="10" fontId="5" fillId="3" borderId="18" xfId="4" applyNumberFormat="1" applyFill="1" applyBorder="1" applyProtection="1">
      <protection locked="0"/>
    </xf>
    <xf numFmtId="10" fontId="5" fillId="4" borderId="19" xfId="4" applyNumberFormat="1" applyFill="1" applyBorder="1" applyProtection="1"/>
    <xf numFmtId="167" fontId="0" fillId="0" borderId="0" xfId="0" applyNumberFormat="1"/>
    <xf numFmtId="10" fontId="0" fillId="0" borderId="15" xfId="1" applyNumberFormat="1" applyFont="1" applyBorder="1"/>
    <xf numFmtId="0" fontId="0" fillId="0" borderId="0" xfId="0" quotePrefix="1"/>
    <xf numFmtId="168" fontId="0" fillId="0" borderId="0" xfId="3" applyNumberFormat="1" applyFont="1"/>
    <xf numFmtId="0" fontId="0" fillId="0" borderId="17" xfId="0" quotePrefix="1" applyBorder="1"/>
    <xf numFmtId="10" fontId="0" fillId="0" borderId="17" xfId="0" applyNumberFormat="1" applyBorder="1"/>
    <xf numFmtId="168" fontId="0" fillId="0" borderId="17" xfId="3" applyNumberFormat="1" applyFont="1" applyBorder="1"/>
    <xf numFmtId="169" fontId="0" fillId="0" borderId="0" xfId="3" applyNumberFormat="1" applyFont="1"/>
    <xf numFmtId="10" fontId="0" fillId="0" borderId="1" xfId="0" applyNumberFormat="1" applyBorder="1" applyAlignment="1">
      <alignment vertic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1" fillId="0" borderId="9" xfId="2" applyFont="1" applyBorder="1" applyAlignment="1">
      <alignment horizontal="left"/>
    </xf>
    <xf numFmtId="0" fontId="1" fillId="0" borderId="15" xfId="2" applyFont="1" applyBorder="1" applyAlignment="1">
      <alignment horizontal="left"/>
    </xf>
    <xf numFmtId="0" fontId="1" fillId="0" borderId="10" xfId="2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1" fillId="0" borderId="5" xfId="2" applyFont="1" applyBorder="1" applyAlignment="1">
      <alignment horizontal="left"/>
    </xf>
    <xf numFmtId="0" fontId="1" fillId="0" borderId="14" xfId="2" applyFont="1" applyBorder="1" applyAlignment="1">
      <alignment horizontal="left"/>
    </xf>
    <xf numFmtId="0" fontId="1" fillId="0" borderId="6" xfId="2" applyFont="1" applyBorder="1" applyAlignment="1">
      <alignment horizontal="left"/>
    </xf>
    <xf numFmtId="0" fontId="1" fillId="0" borderId="7" xfId="2" applyFont="1" applyBorder="1" applyAlignment="1">
      <alignment horizontal="left"/>
    </xf>
    <xf numFmtId="0" fontId="1" fillId="0" borderId="0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7" xfId="2" applyFont="1" applyBorder="1" applyAlignment="1">
      <alignment horizontal="left"/>
    </xf>
    <xf numFmtId="0" fontId="9" fillId="0" borderId="0" xfId="2" applyFont="1" applyBorder="1" applyAlignment="1">
      <alignment horizontal="left"/>
    </xf>
    <xf numFmtId="0" fontId="9" fillId="0" borderId="8" xfId="2" applyFont="1" applyBorder="1" applyAlignment="1">
      <alignment horizontal="left"/>
    </xf>
    <xf numFmtId="0" fontId="10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</cellXfs>
  <cellStyles count="5">
    <cellStyle name="Hyperlink" xfId="2" builtinId="8"/>
    <cellStyle name="Invoer" xfId="4" builtinId="20"/>
    <cellStyle name="Komma" xfId="3" builtinId="3"/>
    <cellStyle name="Procent" xfId="1" builtinId="5"/>
    <cellStyle name="Standaard" xfId="0" builtinId="0"/>
  </cellStyles>
  <dxfs count="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FBB3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Rendement gegeven % aandelen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1672501417981623"/>
          <c:y val="0.1829121540312876"/>
          <c:w val="0.8369345732384873"/>
          <c:h val="0.70542350076276572"/>
        </c:manualLayout>
      </c:layout>
      <c:scatterChart>
        <c:scatterStyle val="lineMarker"/>
        <c:varyColors val="0"/>
        <c:ser>
          <c:idx val="1"/>
          <c:order val="0"/>
          <c:tx>
            <c:strRef>
              <c:f>'calc-check'!$E$1</c:f>
              <c:strCache>
                <c:ptCount val="1"/>
                <c:pt idx="0">
                  <c:v>E(verw. st. nom.)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 ; (Nieuwe regel)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'calc-check'!$C$2:$C$12</c:f>
              <c:numCache>
                <c:formatCode>0%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0.19999999999999996</c:v>
                </c:pt>
                <c:pt idx="3">
                  <c:v>0.29999999999999993</c:v>
                </c:pt>
                <c:pt idx="4">
                  <c:v>0.39999999999999991</c:v>
                </c:pt>
                <c:pt idx="5">
                  <c:v>0.49999999999999989</c:v>
                </c:pt>
                <c:pt idx="6">
                  <c:v>0.59999999999999987</c:v>
                </c:pt>
                <c:pt idx="7">
                  <c:v>0.69999999999999984</c:v>
                </c:pt>
                <c:pt idx="8">
                  <c:v>0.79999999999999982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'calc-check'!$E$2:$E$12</c:f>
              <c:numCache>
                <c:formatCode>0.00%</c:formatCode>
                <c:ptCount val="11"/>
                <c:pt idx="0">
                  <c:v>1.4999999999999999E-2</c:v>
                </c:pt>
                <c:pt idx="1">
                  <c:v>1.9099999999999999E-2</c:v>
                </c:pt>
                <c:pt idx="2">
                  <c:v>2.3199999999999998E-2</c:v>
                </c:pt>
                <c:pt idx="3">
                  <c:v>2.7299999999999998E-2</c:v>
                </c:pt>
                <c:pt idx="4">
                  <c:v>3.1399999999999997E-2</c:v>
                </c:pt>
                <c:pt idx="5">
                  <c:v>3.5499999999999997E-2</c:v>
                </c:pt>
                <c:pt idx="6">
                  <c:v>3.9599999999999996E-2</c:v>
                </c:pt>
                <c:pt idx="7">
                  <c:v>4.3699999999999996E-2</c:v>
                </c:pt>
                <c:pt idx="8">
                  <c:v>4.7799999999999995E-2</c:v>
                </c:pt>
                <c:pt idx="9">
                  <c:v>5.1899999999999995E-2</c:v>
                </c:pt>
                <c:pt idx="10">
                  <c:v>5.5999999999999994E-2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F-4F45-B576-58975214A172}"/>
            </c:ext>
          </c:extLst>
        </c:ser>
        <c:ser>
          <c:idx val="0"/>
          <c:order val="1"/>
          <c:tx>
            <c:strRef>
              <c:f>'calc-check'!$D$1</c:f>
              <c:strCache>
                <c:ptCount val="1"/>
                <c:pt idx="0">
                  <c:v>verw. st. nom.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639864998309668E-3"/>
                  <c:y val="0.42284077434483125"/>
                </c:manualLayout>
              </c:layout>
              <c:numFmt formatCode="#,##0.000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'calc-check'!$C$2:$C$12</c:f>
              <c:numCache>
                <c:formatCode>0%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0.19999999999999996</c:v>
                </c:pt>
                <c:pt idx="3">
                  <c:v>0.29999999999999993</c:v>
                </c:pt>
                <c:pt idx="4">
                  <c:v>0.39999999999999991</c:v>
                </c:pt>
                <c:pt idx="5">
                  <c:v>0.49999999999999989</c:v>
                </c:pt>
                <c:pt idx="6">
                  <c:v>0.59999999999999987</c:v>
                </c:pt>
                <c:pt idx="7">
                  <c:v>0.69999999999999984</c:v>
                </c:pt>
                <c:pt idx="8">
                  <c:v>0.79999999999999982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'calc-check'!$D$2:$D$12</c:f>
              <c:numCache>
                <c:formatCode>General</c:formatCode>
                <c:ptCount val="11"/>
                <c:pt idx="3" formatCode="0.00%">
                  <c:v>2.7300000000000001E-2</c:v>
                </c:pt>
                <c:pt idx="4" formatCode="0.00%">
                  <c:v>3.1399999999999997E-2</c:v>
                </c:pt>
                <c:pt idx="5" formatCode="0.00%">
                  <c:v>3.5499999999999997E-2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3F-4F45-B576-58975214A1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93238031"/>
        <c:axId val="293242191"/>
      </c:scatterChart>
      <c:valAx>
        <c:axId val="29323803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% aandelen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3242191"/>
        <c:crosses val="autoZero"/>
        <c:crossBetween val="midCat"/>
      </c:valAx>
      <c:valAx>
        <c:axId val="2932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3238031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vb!$E$2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vb!$D$3:$D$15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vb!$E$3:$E$15</c:f>
              <c:numCache>
                <c:formatCode>General</c:formatCode>
                <c:ptCount val="13"/>
                <c:pt idx="0">
                  <c:v>20</c:v>
                </c:pt>
                <c:pt idx="1">
                  <c:v>32</c:v>
                </c:pt>
                <c:pt idx="2">
                  <c:v>51</c:v>
                </c:pt>
                <c:pt idx="3">
                  <c:v>43</c:v>
                </c:pt>
                <c:pt idx="4">
                  <c:v>62</c:v>
                </c:pt>
                <c:pt idx="5">
                  <c:v>63</c:v>
                </c:pt>
                <c:pt idx="6">
                  <c:v>82</c:v>
                </c:pt>
                <c:pt idx="7">
                  <c:v>75</c:v>
                </c:pt>
                <c:pt idx="8">
                  <c:v>92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8-44F0-8A14-283E63F48536}"/>
            </c:ext>
          </c:extLst>
        </c:ser>
        <c:ser>
          <c:idx val="1"/>
          <c:order val="1"/>
          <c:tx>
            <c:strRef>
              <c:f>vb!$F$2</c:f>
              <c:strCache>
                <c:ptCount val="1"/>
                <c:pt idx="0">
                  <c:v>SalesF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vb!$D$3:$D$15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vb!$F$3:$F$15</c:f>
              <c:numCache>
                <c:formatCode>General</c:formatCode>
                <c:ptCount val="13"/>
                <c:pt idx="0">
                  <c:v>26.0185</c:v>
                </c:pt>
                <c:pt idx="1">
                  <c:v>33.769999999999996</c:v>
                </c:pt>
                <c:pt idx="2">
                  <c:v>41.521500000000003</c:v>
                </c:pt>
                <c:pt idx="3">
                  <c:v>49.272999999999996</c:v>
                </c:pt>
                <c:pt idx="4">
                  <c:v>57.024500000000003</c:v>
                </c:pt>
                <c:pt idx="5">
                  <c:v>64.775999999999996</c:v>
                </c:pt>
                <c:pt idx="6">
                  <c:v>72.527500000000003</c:v>
                </c:pt>
                <c:pt idx="7">
                  <c:v>80.278999999999996</c:v>
                </c:pt>
                <c:pt idx="8">
                  <c:v>88.030499999999989</c:v>
                </c:pt>
                <c:pt idx="9">
                  <c:v>95.781999999999996</c:v>
                </c:pt>
                <c:pt idx="10">
                  <c:v>103.5335</c:v>
                </c:pt>
                <c:pt idx="11">
                  <c:v>111.285</c:v>
                </c:pt>
                <c:pt idx="12">
                  <c:v>119.03649999999999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B8-44F0-8A14-283E63F4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02943"/>
        <c:axId val="336990047"/>
      </c:scatterChart>
      <c:valAx>
        <c:axId val="33700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6990047"/>
        <c:crosses val="autoZero"/>
        <c:crossBetween val="midCat"/>
      </c:valAx>
      <c:valAx>
        <c:axId val="33699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700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248038</xdr:colOff>
      <xdr:row>5</xdr:row>
      <xdr:rowOff>295602</xdr:rowOff>
    </xdr:from>
    <xdr:to>
      <xdr:col>8</xdr:col>
      <xdr:colOff>1064828</xdr:colOff>
      <xdr:row>9</xdr:row>
      <xdr:rowOff>110964</xdr:rowOff>
    </xdr:to>
    <xdr:pic>
      <xdr:nvPicPr>
        <xdr:cNvPr id="15" name="Afbeelding 14">
          <a:extLst>
            <a:ext uri="{FF2B5EF4-FFF2-40B4-BE49-F238E27FC236}">
              <a16:creationId xmlns:a16="http://schemas.microsoft.com/office/drawing/2014/main" id="{A87499DD-032B-31DC-1C8A-81BB704D2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0228" y="1320361"/>
          <a:ext cx="816790" cy="809297"/>
        </a:xfrm>
        <a:prstGeom prst="rect">
          <a:avLst/>
        </a:prstGeom>
      </xdr:spPr>
    </xdr:pic>
    <xdr:clientData/>
  </xdr:twoCellAnchor>
  <xdr:twoCellAnchor editAs="oneCell">
    <xdr:from>
      <xdr:col>8</xdr:col>
      <xdr:colOff>183931</xdr:colOff>
      <xdr:row>14</xdr:row>
      <xdr:rowOff>197826</xdr:rowOff>
    </xdr:from>
    <xdr:to>
      <xdr:col>8</xdr:col>
      <xdr:colOff>1032311</xdr:colOff>
      <xdr:row>18</xdr:row>
      <xdr:rowOff>11666</xdr:rowOff>
    </xdr:to>
    <xdr:pic>
      <xdr:nvPicPr>
        <xdr:cNvPr id="16" name="Afbeelding 15">
          <a:extLst>
            <a:ext uri="{FF2B5EF4-FFF2-40B4-BE49-F238E27FC236}">
              <a16:creationId xmlns:a16="http://schemas.microsoft.com/office/drawing/2014/main" id="{EF5AB9C9-44B7-B33D-0D7B-99EF01875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8354" y="2623038"/>
          <a:ext cx="848380" cy="8103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248038</xdr:colOff>
      <xdr:row>5</xdr:row>
      <xdr:rowOff>295602</xdr:rowOff>
    </xdr:from>
    <xdr:to>
      <xdr:col>8</xdr:col>
      <xdr:colOff>1064828</xdr:colOff>
      <xdr:row>9</xdr:row>
      <xdr:rowOff>110964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C41FE3F4-A035-4A97-8E5E-91C2BFE80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738" y="1333827"/>
          <a:ext cx="816790" cy="8154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204788</xdr:colOff>
      <xdr:row>19</xdr:row>
      <xdr:rowOff>152400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74DB208-D380-4EC0-B82F-DB509E84C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319087</xdr:colOff>
      <xdr:row>10</xdr:row>
      <xdr:rowOff>76200</xdr:rowOff>
    </xdr:from>
    <xdr:to>
      <xdr:col>14</xdr:col>
      <xdr:colOff>90487</xdr:colOff>
      <xdr:row>24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111DDE5-54E9-A1F3-42D8-38117C0ED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bit.ly/ConfidentKoopkracht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bit.ly/ConfidentKoopkrachtOnderzoek" TargetMode="External"/><Relationship Id="rId1" Type="http://schemas.openxmlformats.org/officeDocument/2006/relationships/hyperlink" Target="https://www.rijksoverheid.nl/documenten/kamerstukken/2022/06/30/nota-naar-aanleiding-van-het-nader-verslag-wetsvoorstel-toekomst-pensioenen" TargetMode="External"/><Relationship Id="rId6" Type="http://schemas.openxmlformats.org/officeDocument/2006/relationships/hyperlink" Target="https://www.confidentbv.nl/pensioenakkoord/koopkrachtbehoud-onderzoek/" TargetMode="External"/><Relationship Id="rId5" Type="http://schemas.openxmlformats.org/officeDocument/2006/relationships/hyperlink" Target="https://bit.ly/ConfidentKoopkrachtPdf" TargetMode="External"/><Relationship Id="rId4" Type="http://schemas.openxmlformats.org/officeDocument/2006/relationships/hyperlink" Target="https://bit.ly/ConfidentKoopkracht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it.ly/OverheidNotaWTP" TargetMode="External"/><Relationship Id="rId2" Type="http://schemas.openxmlformats.org/officeDocument/2006/relationships/hyperlink" Target="https://bit.ly/ConfidentKoopkrachtPdf" TargetMode="External"/><Relationship Id="rId1" Type="http://schemas.openxmlformats.org/officeDocument/2006/relationships/hyperlink" Target="https://www.rijksoverheid.nl/documenten/kamerstukken/2022/06/30/nota-naar-aanleiding-van-het-nader-verslag-wetsvoorstel-toekomst-pensioenen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onfidentbv.nl/pensioenakkoord/koopkrachtbehoud-onderzoe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onfidentbv.nl/pensioenakkoord/koopkrachtbehoud-onderzoe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macerayarislari.com/nl/300-examples/151-forecast-and-trend-function-in-exce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06E4B-B7D2-4516-8F13-238CDA6F0812}">
  <dimension ref="C4:AG25"/>
  <sheetViews>
    <sheetView showGridLines="0" tabSelected="1" zoomScale="130" zoomScaleNormal="130" workbookViewId="0">
      <selection activeCell="C29" sqref="C29"/>
    </sheetView>
  </sheetViews>
  <sheetFormatPr defaultRowHeight="15.75" x14ac:dyDescent="0.25"/>
  <cols>
    <col min="3" max="3" width="9.875" customWidth="1"/>
    <col min="4" max="4" width="9.25" customWidth="1"/>
    <col min="5" max="5" width="17.875" customWidth="1"/>
    <col min="6" max="8" width="9.5" bestFit="1" customWidth="1"/>
    <col min="9" max="9" width="17.375" customWidth="1"/>
  </cols>
  <sheetData>
    <row r="4" spans="3:33" ht="18.75" x14ac:dyDescent="0.3">
      <c r="C4" s="58" t="s">
        <v>18</v>
      </c>
      <c r="D4" s="58"/>
      <c r="E4" s="58"/>
      <c r="F4" s="58"/>
      <c r="G4" s="58"/>
      <c r="H4" s="58"/>
      <c r="I4" s="68"/>
    </row>
    <row r="5" spans="3:33" x14ac:dyDescent="0.25">
      <c r="C5" s="59" t="s">
        <v>17</v>
      </c>
      <c r="D5" s="59"/>
      <c r="E5" s="59"/>
      <c r="F5" s="59"/>
      <c r="G5" s="59"/>
      <c r="H5" s="59"/>
      <c r="I5" s="69"/>
    </row>
    <row r="6" spans="3:33" ht="32.1" customHeight="1" x14ac:dyDescent="0.25">
      <c r="C6" s="55" t="s">
        <v>16</v>
      </c>
      <c r="D6" s="56"/>
      <c r="E6" s="56"/>
      <c r="F6" s="56"/>
      <c r="G6" s="56"/>
      <c r="H6" s="57"/>
      <c r="I6" s="69"/>
    </row>
    <row r="7" spans="3:33" x14ac:dyDescent="0.25">
      <c r="C7" s="51" t="s">
        <v>8</v>
      </c>
      <c r="D7" s="52"/>
      <c r="E7" s="16" t="s">
        <v>19</v>
      </c>
      <c r="F7" s="20" t="s">
        <v>22</v>
      </c>
      <c r="G7" s="7"/>
      <c r="H7" s="8"/>
      <c r="I7" s="69"/>
      <c r="AB7" t="s">
        <v>10</v>
      </c>
      <c r="AD7" t="s">
        <v>10</v>
      </c>
      <c r="AF7" t="s">
        <v>12</v>
      </c>
      <c r="AG7" t="s">
        <v>11</v>
      </c>
    </row>
    <row r="8" spans="3:33" x14ac:dyDescent="0.25">
      <c r="C8" s="53" t="s">
        <v>9</v>
      </c>
      <c r="D8" s="54"/>
      <c r="E8" s="17" t="s">
        <v>20</v>
      </c>
      <c r="F8" s="14" t="s">
        <v>23</v>
      </c>
      <c r="G8" s="9"/>
      <c r="H8" s="10"/>
      <c r="I8" s="69"/>
    </row>
    <row r="9" spans="3:33" x14ac:dyDescent="0.25">
      <c r="C9" s="15" t="s">
        <v>13</v>
      </c>
      <c r="D9" s="15" t="s">
        <v>14</v>
      </c>
      <c r="E9" s="18" t="s">
        <v>21</v>
      </c>
      <c r="F9" s="19">
        <v>0.02</v>
      </c>
      <c r="G9" s="19">
        <v>0.04</v>
      </c>
      <c r="H9" s="19">
        <v>0.06</v>
      </c>
      <c r="I9" s="69"/>
    </row>
    <row r="10" spans="3:33" x14ac:dyDescent="0.25">
      <c r="C10" s="12">
        <v>0.5</v>
      </c>
      <c r="D10" s="12">
        <f>1-C10</f>
        <v>0.5</v>
      </c>
      <c r="E10" s="13">
        <f>C10*$C$25+D10*$D$25</f>
        <v>3.5500000000000004E-2</v>
      </c>
      <c r="F10" s="13">
        <f>$E10-F$9</f>
        <v>1.5500000000000003E-2</v>
      </c>
      <c r="G10" s="13">
        <f t="shared" ref="G10:H12" si="0">$E10-G$9</f>
        <v>-4.4999999999999971E-3</v>
      </c>
      <c r="H10" s="13">
        <f t="shared" si="0"/>
        <v>-2.4499999999999994E-2</v>
      </c>
      <c r="I10" s="69"/>
    </row>
    <row r="11" spans="3:33" x14ac:dyDescent="0.25">
      <c r="C11" s="12">
        <f>C10+10%</f>
        <v>0.6</v>
      </c>
      <c r="D11" s="12">
        <f t="shared" ref="D11:D12" si="1">1-C11</f>
        <v>0.4</v>
      </c>
      <c r="E11" s="13">
        <f>C11*$C$25+D11*$D$25</f>
        <v>3.1400000000000004E-2</v>
      </c>
      <c r="F11" s="13">
        <f t="shared" ref="F11:F12" si="2">$E11-F$9</f>
        <v>1.1400000000000004E-2</v>
      </c>
      <c r="G11" s="13">
        <f t="shared" si="0"/>
        <v>-8.5999999999999965E-3</v>
      </c>
      <c r="H11" s="13">
        <f t="shared" si="0"/>
        <v>-2.8599999999999993E-2</v>
      </c>
      <c r="I11" s="69"/>
    </row>
    <row r="12" spans="3:33" x14ac:dyDescent="0.25">
      <c r="C12" s="12">
        <f>C11+10%</f>
        <v>0.7</v>
      </c>
      <c r="D12" s="12">
        <f t="shared" si="1"/>
        <v>0.30000000000000004</v>
      </c>
      <c r="E12" s="13">
        <f>C12*$C$25+D12*$D$25</f>
        <v>2.7300000000000001E-2</v>
      </c>
      <c r="F12" s="13">
        <f t="shared" si="2"/>
        <v>7.3000000000000009E-3</v>
      </c>
      <c r="G12" s="13">
        <f t="shared" si="0"/>
        <v>-1.2699999999999999E-2</v>
      </c>
      <c r="H12" s="13">
        <f t="shared" si="0"/>
        <v>-3.2699999999999993E-2</v>
      </c>
      <c r="I12" s="70"/>
    </row>
    <row r="14" spans="3:33" ht="18.75" x14ac:dyDescent="0.3">
      <c r="C14" s="71" t="s">
        <v>60</v>
      </c>
      <c r="D14" s="72"/>
      <c r="E14" s="72"/>
      <c r="F14" s="72"/>
      <c r="G14" s="72"/>
      <c r="H14" s="73"/>
      <c r="I14" s="68"/>
    </row>
    <row r="15" spans="3:33" ht="32.1" customHeight="1" x14ac:dyDescent="0.25">
      <c r="C15" s="55" t="s">
        <v>16</v>
      </c>
      <c r="D15" s="56"/>
      <c r="E15" s="56"/>
      <c r="F15" s="56"/>
      <c r="G15" s="56"/>
      <c r="H15" s="57"/>
      <c r="I15" s="69"/>
    </row>
    <row r="16" spans="3:33" x14ac:dyDescent="0.25">
      <c r="C16" s="51" t="s">
        <v>8</v>
      </c>
      <c r="D16" s="52"/>
      <c r="E16" s="16" t="s">
        <v>19</v>
      </c>
      <c r="F16" s="20" t="s">
        <v>22</v>
      </c>
      <c r="G16" s="7"/>
      <c r="H16" s="8"/>
      <c r="I16" s="69"/>
    </row>
    <row r="17" spans="3:9" x14ac:dyDescent="0.25">
      <c r="C17" s="74" t="s">
        <v>9</v>
      </c>
      <c r="D17" s="75"/>
      <c r="E17" s="17" t="s">
        <v>28</v>
      </c>
      <c r="F17" s="14" t="s">
        <v>23</v>
      </c>
      <c r="G17" s="9"/>
      <c r="H17" s="10"/>
      <c r="I17" s="69"/>
    </row>
    <row r="18" spans="3:9" x14ac:dyDescent="0.25">
      <c r="C18" s="15" t="s">
        <v>13</v>
      </c>
      <c r="D18" s="15" t="s">
        <v>14</v>
      </c>
      <c r="E18" s="18" t="s">
        <v>21</v>
      </c>
      <c r="F18" s="19">
        <v>0.02</v>
      </c>
      <c r="G18" s="19">
        <v>0.04</v>
      </c>
      <c r="H18" s="19">
        <v>0.06</v>
      </c>
      <c r="I18" s="69"/>
    </row>
    <row r="19" spans="3:9" x14ac:dyDescent="0.25">
      <c r="C19" s="12">
        <f t="shared" ref="C19:D21" si="3">C10</f>
        <v>0.5</v>
      </c>
      <c r="D19" s="12">
        <f t="shared" si="3"/>
        <v>0.5</v>
      </c>
      <c r="E19" s="13">
        <f>E10-$C$25</f>
        <v>2.0500000000000004E-2</v>
      </c>
      <c r="F19" s="13">
        <f>$E19-F$9</f>
        <v>5.0000000000000391E-4</v>
      </c>
      <c r="G19" s="13">
        <f t="shared" ref="G19:H21" si="4">$E19-G$9</f>
        <v>-1.9499999999999997E-2</v>
      </c>
      <c r="H19" s="13">
        <f t="shared" si="4"/>
        <v>-3.9499999999999993E-2</v>
      </c>
      <c r="I19" s="69"/>
    </row>
    <row r="20" spans="3:9" x14ac:dyDescent="0.25">
      <c r="C20" s="12">
        <f t="shared" si="3"/>
        <v>0.6</v>
      </c>
      <c r="D20" s="12">
        <f t="shared" si="3"/>
        <v>0.4</v>
      </c>
      <c r="E20" s="13">
        <f>E11-$C$25</f>
        <v>1.6400000000000005E-2</v>
      </c>
      <c r="F20" s="13">
        <f t="shared" ref="F20:F21" si="5">$E20-F$9</f>
        <v>-3.5999999999999956E-3</v>
      </c>
      <c r="G20" s="13">
        <f t="shared" si="4"/>
        <v>-2.3599999999999996E-2</v>
      </c>
      <c r="H20" s="13">
        <f t="shared" si="4"/>
        <v>-4.3599999999999993E-2</v>
      </c>
      <c r="I20" s="69"/>
    </row>
    <row r="21" spans="3:9" x14ac:dyDescent="0.25">
      <c r="C21" s="12">
        <f t="shared" si="3"/>
        <v>0.7</v>
      </c>
      <c r="D21" s="12">
        <f t="shared" si="3"/>
        <v>0.30000000000000004</v>
      </c>
      <c r="E21" s="13">
        <f>E12-$C$25</f>
        <v>1.2300000000000002E-2</v>
      </c>
      <c r="F21" s="13">
        <f t="shared" si="5"/>
        <v>-7.6999999999999985E-3</v>
      </c>
      <c r="G21" s="13">
        <f t="shared" si="4"/>
        <v>-2.7699999999999999E-2</v>
      </c>
      <c r="H21" s="13">
        <f t="shared" si="4"/>
        <v>-4.7699999999999992E-2</v>
      </c>
      <c r="I21" s="70"/>
    </row>
    <row r="22" spans="3:9" x14ac:dyDescent="0.25">
      <c r="C22" t="s">
        <v>10</v>
      </c>
    </row>
    <row r="23" spans="3:9" x14ac:dyDescent="0.25">
      <c r="C23" s="50" t="s">
        <v>15</v>
      </c>
      <c r="D23" s="50"/>
      <c r="E23" s="60" t="s">
        <v>54</v>
      </c>
      <c r="F23" s="62" t="s">
        <v>57</v>
      </c>
      <c r="G23" s="63"/>
      <c r="H23" s="63"/>
      <c r="I23" s="64"/>
    </row>
    <row r="24" spans="3:9" x14ac:dyDescent="0.25">
      <c r="C24" s="15" t="s">
        <v>13</v>
      </c>
      <c r="D24" s="15" t="s">
        <v>14</v>
      </c>
      <c r="E24" s="61"/>
      <c r="F24" s="65" t="s">
        <v>58</v>
      </c>
      <c r="G24" s="66"/>
      <c r="H24" s="66"/>
      <c r="I24" s="67"/>
    </row>
    <row r="25" spans="3:9" x14ac:dyDescent="0.25">
      <c r="C25" s="11">
        <v>1.4999999999999999E-2</v>
      </c>
      <c r="D25" s="11">
        <v>5.6000000000000001E-2</v>
      </c>
      <c r="E25" s="13">
        <v>1.4999999999999999E-2</v>
      </c>
      <c r="F25" s="47" t="s">
        <v>59</v>
      </c>
      <c r="G25" s="48"/>
      <c r="H25" s="48"/>
      <c r="I25" s="49"/>
    </row>
  </sheetData>
  <mergeCells count="16">
    <mergeCell ref="C4:H4"/>
    <mergeCell ref="C5:H5"/>
    <mergeCell ref="E23:E24"/>
    <mergeCell ref="F23:I23"/>
    <mergeCell ref="F24:I24"/>
    <mergeCell ref="I4:I12"/>
    <mergeCell ref="I14:I21"/>
    <mergeCell ref="C14:H14"/>
    <mergeCell ref="C15:H15"/>
    <mergeCell ref="C16:D16"/>
    <mergeCell ref="C17:D17"/>
    <mergeCell ref="F25:I25"/>
    <mergeCell ref="C23:D23"/>
    <mergeCell ref="C7:D7"/>
    <mergeCell ref="C8:D8"/>
    <mergeCell ref="C6:H6"/>
  </mergeCells>
  <conditionalFormatting sqref="F10:H12">
    <cfRule type="cellIs" dxfId="4" priority="2" operator="lessThan">
      <formula>0</formula>
    </cfRule>
  </conditionalFormatting>
  <conditionalFormatting sqref="F19:H21">
    <cfRule type="cellIs" dxfId="3" priority="1" operator="lessThan">
      <formula>0</formula>
    </cfRule>
  </conditionalFormatting>
  <hyperlinks>
    <hyperlink ref="C5" r:id="rId1" xr:uid="{EF759C75-2795-499F-8B6E-C42D65BA6500}"/>
    <hyperlink ref="F25:I25" r:id="rId2" display=" https://bit.ly/ConfidentKoopkrachtOnderzoek" xr:uid="{4E12C805-8927-492E-98D6-C2D59350629F}"/>
    <hyperlink ref="F25" r:id="rId3" display=" Bron Pdf: https://bit.ly/ConfidentKoopkrachtPdf" xr:uid="{76531476-1B43-4D00-8243-232D760B95D9}"/>
    <hyperlink ref="F24" r:id="rId4" display=" Bron Pdf: https://bit.ly/ConfidentKoopkrachtPdf" xr:uid="{FB46E176-75E0-42F8-9589-C7E633DC43B3}"/>
    <hyperlink ref="F23" r:id="rId5" display=" Bron Pdf: https://bit.ly/ConfidentKoopkrachtPdf" xr:uid="{6825A243-6852-4CE9-8AE6-82143C69DCFF}"/>
    <hyperlink ref="C14:H14" r:id="rId6" display="RekenvoorbeeldBureau Confident 22 Juli 2022" xr:uid="{8960E4FC-2602-4DEE-BD52-1EF8F3DE9EBE}"/>
  </hyperlinks>
  <pageMargins left="0.7" right="0.7" top="0.75" bottom="0.75" header="0.3" footer="0.3"/>
  <pageSetup paperSize="9" orientation="portrait" horizontalDpi="300" verticalDpi="300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16DF-FC31-4B40-B5F5-648563331AFE}">
  <dimension ref="C4:AG16"/>
  <sheetViews>
    <sheetView showGridLines="0" zoomScale="130" zoomScaleNormal="130" workbookViewId="0">
      <selection activeCell="L7" sqref="L7"/>
    </sheetView>
  </sheetViews>
  <sheetFormatPr defaultRowHeight="15.75" x14ac:dyDescent="0.25"/>
  <cols>
    <col min="3" max="3" width="9.875" customWidth="1"/>
    <col min="4" max="4" width="9.25" customWidth="1"/>
    <col min="5" max="5" width="17.875" customWidth="1"/>
    <col min="6" max="8" width="9.5" bestFit="1" customWidth="1"/>
    <col min="9" max="9" width="17.375" customWidth="1"/>
  </cols>
  <sheetData>
    <row r="4" spans="3:33" ht="18.75" x14ac:dyDescent="0.3">
      <c r="C4" s="58" t="s">
        <v>18</v>
      </c>
      <c r="D4" s="58"/>
      <c r="E4" s="58"/>
      <c r="F4" s="58"/>
      <c r="G4" s="58"/>
      <c r="H4" s="58"/>
      <c r="I4" s="68"/>
    </row>
    <row r="5" spans="3:33" x14ac:dyDescent="0.25">
      <c r="C5" s="79" t="s">
        <v>17</v>
      </c>
      <c r="D5" s="79"/>
      <c r="E5" s="79"/>
      <c r="F5" s="79"/>
      <c r="G5" s="79"/>
      <c r="H5" s="79"/>
      <c r="I5" s="69"/>
    </row>
    <row r="6" spans="3:33" ht="32.1" customHeight="1" x14ac:dyDescent="0.25">
      <c r="C6" s="55" t="s">
        <v>16</v>
      </c>
      <c r="D6" s="56"/>
      <c r="E6" s="56"/>
      <c r="F6" s="56"/>
      <c r="G6" s="56"/>
      <c r="H6" s="57"/>
      <c r="I6" s="69"/>
    </row>
    <row r="7" spans="3:33" x14ac:dyDescent="0.25">
      <c r="C7" s="51" t="s">
        <v>8</v>
      </c>
      <c r="D7" s="52"/>
      <c r="E7" s="16" t="s">
        <v>19</v>
      </c>
      <c r="F7" s="20" t="s">
        <v>22</v>
      </c>
      <c r="G7" s="7"/>
      <c r="H7" s="8"/>
      <c r="I7" s="69"/>
      <c r="AB7" t="s">
        <v>10</v>
      </c>
      <c r="AD7" t="s">
        <v>10</v>
      </c>
      <c r="AF7" t="s">
        <v>12</v>
      </c>
      <c r="AG7" t="s">
        <v>11</v>
      </c>
    </row>
    <row r="8" spans="3:33" x14ac:dyDescent="0.25">
      <c r="C8" s="53" t="s">
        <v>9</v>
      </c>
      <c r="D8" s="54"/>
      <c r="E8" s="17" t="s">
        <v>20</v>
      </c>
      <c r="F8" s="14" t="s">
        <v>23</v>
      </c>
      <c r="G8" s="9"/>
      <c r="H8" s="10"/>
      <c r="I8" s="69"/>
    </row>
    <row r="9" spans="3:33" x14ac:dyDescent="0.25">
      <c r="C9" s="45" t="s">
        <v>13</v>
      </c>
      <c r="D9" s="45" t="s">
        <v>14</v>
      </c>
      <c r="E9" s="18" t="s">
        <v>21</v>
      </c>
      <c r="F9" s="19">
        <v>0.02</v>
      </c>
      <c r="G9" s="19">
        <v>0.04</v>
      </c>
      <c r="H9" s="19">
        <v>0.06</v>
      </c>
      <c r="I9" s="69"/>
    </row>
    <row r="10" spans="3:33" x14ac:dyDescent="0.25">
      <c r="C10" s="12">
        <v>0.5</v>
      </c>
      <c r="D10" s="12">
        <f>1-C10</f>
        <v>0.5</v>
      </c>
      <c r="E10" s="13">
        <f>C10*$C$16+D10*$D$16</f>
        <v>3.5500000000000004E-2</v>
      </c>
      <c r="F10" s="13">
        <f>$E10-F$9</f>
        <v>1.5500000000000003E-2</v>
      </c>
      <c r="G10" s="13">
        <f t="shared" ref="G10:H12" si="0">$E10-G$9</f>
        <v>-4.4999999999999971E-3</v>
      </c>
      <c r="H10" s="13">
        <f t="shared" si="0"/>
        <v>-2.4499999999999994E-2</v>
      </c>
      <c r="I10" s="69"/>
    </row>
    <row r="11" spans="3:33" x14ac:dyDescent="0.25">
      <c r="C11" s="12">
        <f>C10+10%</f>
        <v>0.6</v>
      </c>
      <c r="D11" s="12">
        <f t="shared" ref="D11:D12" si="1">1-C11</f>
        <v>0.4</v>
      </c>
      <c r="E11" s="13">
        <f>C11*$C$16+D11*$D$16</f>
        <v>3.1400000000000004E-2</v>
      </c>
      <c r="F11" s="13">
        <f t="shared" ref="F11:F12" si="2">$E11-F$9</f>
        <v>1.1400000000000004E-2</v>
      </c>
      <c r="G11" s="13">
        <f t="shared" si="0"/>
        <v>-8.5999999999999965E-3</v>
      </c>
      <c r="H11" s="13">
        <f t="shared" si="0"/>
        <v>-2.8599999999999993E-2</v>
      </c>
      <c r="I11" s="69"/>
    </row>
    <row r="12" spans="3:33" x14ac:dyDescent="0.25">
      <c r="C12" s="12">
        <f>C11+10%</f>
        <v>0.7</v>
      </c>
      <c r="D12" s="12">
        <f t="shared" si="1"/>
        <v>0.30000000000000004</v>
      </c>
      <c r="E12" s="13">
        <f>C12*$C$16+D12*$D$16</f>
        <v>2.7300000000000001E-2</v>
      </c>
      <c r="F12" s="13">
        <f t="shared" si="2"/>
        <v>7.3000000000000009E-3</v>
      </c>
      <c r="G12" s="13">
        <f t="shared" si="0"/>
        <v>-1.2699999999999999E-2</v>
      </c>
      <c r="H12" s="13">
        <f t="shared" si="0"/>
        <v>-3.2699999999999993E-2</v>
      </c>
      <c r="I12" s="70"/>
    </row>
    <row r="14" spans="3:33" x14ac:dyDescent="0.25">
      <c r="C14" s="50" t="s">
        <v>15</v>
      </c>
      <c r="D14" s="50"/>
      <c r="E14" s="60" t="s">
        <v>54</v>
      </c>
      <c r="F14" s="62" t="s">
        <v>57</v>
      </c>
      <c r="G14" s="63"/>
      <c r="H14" s="63"/>
      <c r="I14" s="64"/>
    </row>
    <row r="15" spans="3:33" x14ac:dyDescent="0.25">
      <c r="C15" s="45" t="s">
        <v>13</v>
      </c>
      <c r="D15" s="45" t="s">
        <v>14</v>
      </c>
      <c r="E15" s="61"/>
      <c r="F15" s="76" t="s">
        <v>61</v>
      </c>
      <c r="G15" s="77"/>
      <c r="H15" s="77"/>
      <c r="I15" s="78"/>
    </row>
    <row r="16" spans="3:33" x14ac:dyDescent="0.25">
      <c r="C16" s="11">
        <v>1.4999999999999999E-2</v>
      </c>
      <c r="D16" s="11">
        <v>5.6000000000000001E-2</v>
      </c>
      <c r="E16" s="13">
        <v>1.4999999999999999E-2</v>
      </c>
      <c r="F16" s="47"/>
      <c r="G16" s="48"/>
      <c r="H16" s="48"/>
      <c r="I16" s="49"/>
    </row>
  </sheetData>
  <mergeCells count="11">
    <mergeCell ref="C4:H4"/>
    <mergeCell ref="I4:I12"/>
    <mergeCell ref="C5:H5"/>
    <mergeCell ref="C6:H6"/>
    <mergeCell ref="C7:D7"/>
    <mergeCell ref="C8:D8"/>
    <mergeCell ref="F16:I16"/>
    <mergeCell ref="C14:D14"/>
    <mergeCell ref="E14:E15"/>
    <mergeCell ref="F14:I14"/>
    <mergeCell ref="F15:I15"/>
  </mergeCells>
  <conditionalFormatting sqref="F10:H12">
    <cfRule type="cellIs" dxfId="2" priority="2" operator="lessThan">
      <formula>0</formula>
    </cfRule>
  </conditionalFormatting>
  <hyperlinks>
    <hyperlink ref="C5" r:id="rId1" xr:uid="{79A1BE41-4A61-4AAF-A0DF-546144924615}"/>
    <hyperlink ref="F14" r:id="rId2" display=" Bron Pdf: https://bit.ly/ConfidentKoopkrachtPdf" xr:uid="{EAB70D79-F0AF-4821-BCB5-CE94507EDA79}"/>
    <hyperlink ref="F15:I15" r:id="rId3" display=" https://bit.ly/OverheidNotaWTP" xr:uid="{C7D48658-1532-4652-BE56-829C0AC8A28F}"/>
  </hyperlinks>
  <pageMargins left="0.7" right="0.7" top="0.75" bottom="0.75" header="0.3" footer="0.3"/>
  <pageSetup paperSize="9" orientation="portrait" horizontalDpi="300" verticalDpi="300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5C5F-F217-472C-9F85-E251725A69AC}">
  <dimension ref="C5:J25"/>
  <sheetViews>
    <sheetView showGridLines="0" zoomScaleNormal="100" workbookViewId="0">
      <selection activeCell="L13" sqref="L13"/>
    </sheetView>
  </sheetViews>
  <sheetFormatPr defaultRowHeight="15.75" x14ac:dyDescent="0.25"/>
  <cols>
    <col min="3" max="3" width="9.875" customWidth="1"/>
    <col min="4" max="4" width="9.25" customWidth="1"/>
    <col min="5" max="5" width="12.625" customWidth="1"/>
    <col min="6" max="6" width="20.625" customWidth="1"/>
    <col min="7" max="7" width="17.875" customWidth="1"/>
    <col min="8" max="10" width="12.625" customWidth="1"/>
    <col min="11" max="11" width="17.375" customWidth="1"/>
  </cols>
  <sheetData>
    <row r="5" spans="3:10" ht="18.75" x14ac:dyDescent="0.3">
      <c r="C5" s="80" t="s">
        <v>24</v>
      </c>
      <c r="D5" s="80"/>
      <c r="E5" s="80"/>
      <c r="F5" s="80"/>
      <c r="G5" s="80"/>
      <c r="H5" s="80"/>
      <c r="I5" s="80"/>
      <c r="J5" s="80"/>
    </row>
    <row r="6" spans="3:10" ht="15.75" customHeight="1" x14ac:dyDescent="0.25">
      <c r="C6" s="81" t="s">
        <v>56</v>
      </c>
      <c r="D6" s="82"/>
      <c r="E6" s="82"/>
      <c r="F6" s="82"/>
      <c r="G6" s="82"/>
      <c r="H6" s="82"/>
      <c r="I6" s="82"/>
      <c r="J6" s="83"/>
    </row>
    <row r="7" spans="3:10" ht="24" customHeight="1" x14ac:dyDescent="0.25">
      <c r="C7" s="84"/>
      <c r="D7" s="85"/>
      <c r="E7" s="85"/>
      <c r="F7" s="85"/>
      <c r="G7" s="85"/>
      <c r="H7" s="85"/>
      <c r="I7" s="85"/>
      <c r="J7" s="86"/>
    </row>
    <row r="8" spans="3:10" x14ac:dyDescent="0.25">
      <c r="C8" s="51" t="s">
        <v>8</v>
      </c>
      <c r="D8" s="52"/>
      <c r="E8" s="16" t="s">
        <v>25</v>
      </c>
      <c r="F8" s="21" t="s">
        <v>51</v>
      </c>
      <c r="G8" s="21" t="s">
        <v>19</v>
      </c>
      <c r="H8" s="20" t="s">
        <v>22</v>
      </c>
      <c r="I8" s="7"/>
      <c r="J8" s="8"/>
    </row>
    <row r="9" spans="3:10" x14ac:dyDescent="0.25">
      <c r="C9" s="53" t="s">
        <v>9</v>
      </c>
      <c r="D9" s="54"/>
      <c r="E9" s="17" t="s">
        <v>26</v>
      </c>
      <c r="F9" s="22" t="s">
        <v>52</v>
      </c>
      <c r="G9" s="22" t="s">
        <v>29</v>
      </c>
      <c r="H9" s="14" t="s">
        <v>23</v>
      </c>
      <c r="I9" s="9"/>
      <c r="J9" s="10"/>
    </row>
    <row r="10" spans="3:10" x14ac:dyDescent="0.25">
      <c r="C10" s="23" t="s">
        <v>13</v>
      </c>
      <c r="D10" s="23" t="s">
        <v>14</v>
      </c>
      <c r="E10" s="18" t="s">
        <v>27</v>
      </c>
      <c r="F10" s="18" t="s">
        <v>53</v>
      </c>
      <c r="G10" s="18" t="s">
        <v>21</v>
      </c>
      <c r="H10" s="46">
        <v>0.02</v>
      </c>
      <c r="I10" s="46">
        <v>2.5000000000000001E-2</v>
      </c>
      <c r="J10" s="46">
        <v>0.03</v>
      </c>
    </row>
    <row r="11" spans="3:10" x14ac:dyDescent="0.25">
      <c r="C11" s="12">
        <v>1</v>
      </c>
      <c r="D11" s="12">
        <f>1-C11</f>
        <v>0</v>
      </c>
      <c r="E11" s="13">
        <f>C11*$C$25+D11*$D$25</f>
        <v>1.4999999999999999E-2</v>
      </c>
      <c r="F11" s="13">
        <f>-$E$25</f>
        <v>-1.4999999999999999E-2</v>
      </c>
      <c r="G11" s="13">
        <f>E11+F11</f>
        <v>0</v>
      </c>
      <c r="H11" s="13">
        <f>$G11-H$10</f>
        <v>-0.02</v>
      </c>
      <c r="I11" s="13">
        <f t="shared" ref="I11:J21" si="0">$G11-I$10</f>
        <v>-2.5000000000000001E-2</v>
      </c>
      <c r="J11" s="13">
        <f t="shared" si="0"/>
        <v>-0.03</v>
      </c>
    </row>
    <row r="12" spans="3:10" x14ac:dyDescent="0.25">
      <c r="C12" s="12">
        <f>C11-10%</f>
        <v>0.9</v>
      </c>
      <c r="D12" s="12">
        <f t="shared" ref="D12:D21" si="1">1-C12</f>
        <v>9.9999999999999978E-2</v>
      </c>
      <c r="E12" s="13">
        <f t="shared" ref="E12:E21" si="2">C12*$C$25+D12*$D$25</f>
        <v>1.9099999999999999E-2</v>
      </c>
      <c r="F12" s="13">
        <f t="shared" ref="F12:F21" si="3">-$E$25</f>
        <v>-1.4999999999999999E-2</v>
      </c>
      <c r="G12" s="13">
        <f t="shared" ref="G12:G21" si="4">E12+F12</f>
        <v>4.0999999999999995E-3</v>
      </c>
      <c r="H12" s="13">
        <f t="shared" ref="H12:H21" si="5">$G12-H$10</f>
        <v>-1.5900000000000001E-2</v>
      </c>
      <c r="I12" s="13">
        <f t="shared" si="0"/>
        <v>-2.0900000000000002E-2</v>
      </c>
      <c r="J12" s="13">
        <f t="shared" si="0"/>
        <v>-2.5899999999999999E-2</v>
      </c>
    </row>
    <row r="13" spans="3:10" x14ac:dyDescent="0.25">
      <c r="C13" s="12">
        <f t="shared" ref="C13:C21" si="6">C12-10%</f>
        <v>0.8</v>
      </c>
      <c r="D13" s="12">
        <f t="shared" si="1"/>
        <v>0.19999999999999996</v>
      </c>
      <c r="E13" s="13">
        <f t="shared" si="2"/>
        <v>2.3199999999999998E-2</v>
      </c>
      <c r="F13" s="13">
        <f t="shared" si="3"/>
        <v>-1.4999999999999999E-2</v>
      </c>
      <c r="G13" s="13">
        <f t="shared" si="4"/>
        <v>8.199999999999999E-3</v>
      </c>
      <c r="H13" s="13">
        <f t="shared" si="5"/>
        <v>-1.1800000000000001E-2</v>
      </c>
      <c r="I13" s="13">
        <f t="shared" si="0"/>
        <v>-1.6800000000000002E-2</v>
      </c>
      <c r="J13" s="13">
        <f t="shared" si="0"/>
        <v>-2.18E-2</v>
      </c>
    </row>
    <row r="14" spans="3:10" x14ac:dyDescent="0.25">
      <c r="C14" s="12">
        <f t="shared" si="6"/>
        <v>0.70000000000000007</v>
      </c>
      <c r="D14" s="12">
        <f t="shared" si="1"/>
        <v>0.29999999999999993</v>
      </c>
      <c r="E14" s="13">
        <f t="shared" si="2"/>
        <v>2.7299999999999998E-2</v>
      </c>
      <c r="F14" s="13">
        <f t="shared" si="3"/>
        <v>-1.4999999999999999E-2</v>
      </c>
      <c r="G14" s="13">
        <f t="shared" si="4"/>
        <v>1.2299999999999998E-2</v>
      </c>
      <c r="H14" s="13">
        <f t="shared" si="5"/>
        <v>-7.700000000000002E-3</v>
      </c>
      <c r="I14" s="13">
        <f t="shared" si="0"/>
        <v>-1.2700000000000003E-2</v>
      </c>
      <c r="J14" s="13">
        <f t="shared" si="0"/>
        <v>-1.77E-2</v>
      </c>
    </row>
    <row r="15" spans="3:10" x14ac:dyDescent="0.25">
      <c r="C15" s="12">
        <f t="shared" si="6"/>
        <v>0.60000000000000009</v>
      </c>
      <c r="D15" s="12">
        <f t="shared" si="1"/>
        <v>0.39999999999999991</v>
      </c>
      <c r="E15" s="13">
        <f t="shared" si="2"/>
        <v>3.1399999999999997E-2</v>
      </c>
      <c r="F15" s="13">
        <f t="shared" si="3"/>
        <v>-1.4999999999999999E-2</v>
      </c>
      <c r="G15" s="13">
        <f t="shared" si="4"/>
        <v>1.6399999999999998E-2</v>
      </c>
      <c r="H15" s="13">
        <f t="shared" si="5"/>
        <v>-3.6000000000000025E-3</v>
      </c>
      <c r="I15" s="13">
        <f t="shared" si="0"/>
        <v>-8.6000000000000035E-3</v>
      </c>
      <c r="J15" s="13">
        <f t="shared" si="0"/>
        <v>-1.3600000000000001E-2</v>
      </c>
    </row>
    <row r="16" spans="3:10" x14ac:dyDescent="0.25">
      <c r="C16" s="12">
        <f t="shared" si="6"/>
        <v>0.50000000000000011</v>
      </c>
      <c r="D16" s="12">
        <f t="shared" si="1"/>
        <v>0.49999999999999989</v>
      </c>
      <c r="E16" s="13">
        <f t="shared" si="2"/>
        <v>3.5499999999999997E-2</v>
      </c>
      <c r="F16" s="13">
        <f t="shared" si="3"/>
        <v>-1.4999999999999999E-2</v>
      </c>
      <c r="G16" s="13">
        <f t="shared" si="4"/>
        <v>2.0499999999999997E-2</v>
      </c>
      <c r="H16" s="13">
        <f t="shared" si="5"/>
        <v>4.9999999999999697E-4</v>
      </c>
      <c r="I16" s="13">
        <f t="shared" si="0"/>
        <v>-4.500000000000004E-3</v>
      </c>
      <c r="J16" s="13">
        <f t="shared" si="0"/>
        <v>-9.5000000000000015E-3</v>
      </c>
    </row>
    <row r="17" spans="3:10" x14ac:dyDescent="0.25">
      <c r="C17" s="12">
        <f t="shared" si="6"/>
        <v>0.40000000000000013</v>
      </c>
      <c r="D17" s="12">
        <f t="shared" si="1"/>
        <v>0.59999999999999987</v>
      </c>
      <c r="E17" s="13">
        <f t="shared" si="2"/>
        <v>3.9599999999999996E-2</v>
      </c>
      <c r="F17" s="13">
        <f t="shared" si="3"/>
        <v>-1.4999999999999999E-2</v>
      </c>
      <c r="G17" s="13">
        <f t="shared" si="4"/>
        <v>2.4599999999999997E-2</v>
      </c>
      <c r="H17" s="13">
        <f t="shared" si="5"/>
        <v>4.5999999999999965E-3</v>
      </c>
      <c r="I17" s="13">
        <f t="shared" si="0"/>
        <v>-4.0000000000000452E-4</v>
      </c>
      <c r="J17" s="13">
        <f t="shared" si="0"/>
        <v>-5.400000000000002E-3</v>
      </c>
    </row>
    <row r="18" spans="3:10" x14ac:dyDescent="0.25">
      <c r="C18" s="12">
        <f t="shared" si="6"/>
        <v>0.30000000000000016</v>
      </c>
      <c r="D18" s="12">
        <f t="shared" si="1"/>
        <v>0.69999999999999984</v>
      </c>
      <c r="E18" s="13">
        <f t="shared" si="2"/>
        <v>4.3699999999999996E-2</v>
      </c>
      <c r="F18" s="13">
        <f t="shared" si="3"/>
        <v>-1.4999999999999999E-2</v>
      </c>
      <c r="G18" s="13">
        <f t="shared" si="4"/>
        <v>2.8699999999999996E-2</v>
      </c>
      <c r="H18" s="13">
        <f t="shared" si="5"/>
        <v>8.6999999999999959E-3</v>
      </c>
      <c r="I18" s="13">
        <f t="shared" si="0"/>
        <v>3.699999999999995E-3</v>
      </c>
      <c r="J18" s="13">
        <f t="shared" si="0"/>
        <v>-1.3000000000000025E-3</v>
      </c>
    </row>
    <row r="19" spans="3:10" x14ac:dyDescent="0.25">
      <c r="C19" s="12">
        <f t="shared" si="6"/>
        <v>0.20000000000000015</v>
      </c>
      <c r="D19" s="12">
        <f t="shared" si="1"/>
        <v>0.79999999999999982</v>
      </c>
      <c r="E19" s="13">
        <f t="shared" si="2"/>
        <v>4.7799999999999995E-2</v>
      </c>
      <c r="F19" s="13">
        <f t="shared" si="3"/>
        <v>-1.4999999999999999E-2</v>
      </c>
      <c r="G19" s="13">
        <f t="shared" si="4"/>
        <v>3.2799999999999996E-2</v>
      </c>
      <c r="H19" s="13">
        <f t="shared" si="5"/>
        <v>1.2799999999999995E-2</v>
      </c>
      <c r="I19" s="13">
        <f t="shared" si="0"/>
        <v>7.7999999999999944E-3</v>
      </c>
      <c r="J19" s="13">
        <f t="shared" si="0"/>
        <v>2.7999999999999969E-3</v>
      </c>
    </row>
    <row r="20" spans="3:10" x14ac:dyDescent="0.25">
      <c r="C20" s="12">
        <f t="shared" si="6"/>
        <v>0.10000000000000014</v>
      </c>
      <c r="D20" s="12">
        <f t="shared" si="1"/>
        <v>0.89999999999999991</v>
      </c>
      <c r="E20" s="13">
        <f t="shared" si="2"/>
        <v>5.1899999999999995E-2</v>
      </c>
      <c r="F20" s="13">
        <f t="shared" si="3"/>
        <v>-1.4999999999999999E-2</v>
      </c>
      <c r="G20" s="13">
        <f t="shared" si="4"/>
        <v>3.6899999999999995E-2</v>
      </c>
      <c r="H20" s="13">
        <f t="shared" si="5"/>
        <v>1.6899999999999995E-2</v>
      </c>
      <c r="I20" s="13">
        <f t="shared" si="0"/>
        <v>1.1899999999999994E-2</v>
      </c>
      <c r="J20" s="13">
        <f t="shared" si="0"/>
        <v>6.8999999999999964E-3</v>
      </c>
    </row>
    <row r="21" spans="3:10" x14ac:dyDescent="0.25">
      <c r="C21" s="12">
        <f t="shared" si="6"/>
        <v>1.3877787807814457E-16</v>
      </c>
      <c r="D21" s="12">
        <f t="shared" si="1"/>
        <v>0.99999999999999989</v>
      </c>
      <c r="E21" s="13">
        <f t="shared" si="2"/>
        <v>5.5999999999999994E-2</v>
      </c>
      <c r="F21" s="13">
        <f t="shared" si="3"/>
        <v>-1.4999999999999999E-2</v>
      </c>
      <c r="G21" s="13">
        <f t="shared" si="4"/>
        <v>4.0999999999999995E-2</v>
      </c>
      <c r="H21" s="13">
        <f t="shared" si="5"/>
        <v>2.0999999999999994E-2</v>
      </c>
      <c r="I21" s="13">
        <f t="shared" si="0"/>
        <v>1.5999999999999993E-2</v>
      </c>
      <c r="J21" s="13">
        <f t="shared" si="0"/>
        <v>1.0999999999999996E-2</v>
      </c>
    </row>
    <row r="22" spans="3:10" x14ac:dyDescent="0.25">
      <c r="C22" s="42" t="s">
        <v>10</v>
      </c>
      <c r="D22" s="43"/>
      <c r="E22" s="43"/>
      <c r="F22" s="43"/>
      <c r="G22" s="43"/>
      <c r="H22" s="43"/>
      <c r="I22" s="43"/>
      <c r="J22" s="44"/>
    </row>
    <row r="23" spans="3:10" x14ac:dyDescent="0.25">
      <c r="C23" s="50" t="s">
        <v>15</v>
      </c>
      <c r="D23" s="50"/>
      <c r="E23" s="60" t="s">
        <v>54</v>
      </c>
      <c r="F23" s="43"/>
      <c r="H23" s="43"/>
      <c r="I23" s="43"/>
      <c r="J23" s="44"/>
    </row>
    <row r="24" spans="3:10" x14ac:dyDescent="0.25">
      <c r="C24" s="23" t="s">
        <v>13</v>
      </c>
      <c r="D24" s="23" t="s">
        <v>14</v>
      </c>
      <c r="E24" s="61"/>
      <c r="F24" s="43"/>
      <c r="G24" s="43" t="s">
        <v>55</v>
      </c>
      <c r="H24" s="43"/>
      <c r="I24" s="43"/>
      <c r="J24" s="44"/>
    </row>
    <row r="25" spans="3:10" x14ac:dyDescent="0.25">
      <c r="C25" s="41">
        <v>1.4999999999999999E-2</v>
      </c>
      <c r="D25" s="41">
        <v>5.6000000000000001E-2</v>
      </c>
      <c r="E25" s="13">
        <v>1.4999999999999999E-2</v>
      </c>
      <c r="F25" s="9"/>
      <c r="G25" s="9"/>
      <c r="H25" s="9"/>
      <c r="I25" s="9"/>
      <c r="J25" s="10"/>
    </row>
  </sheetData>
  <mergeCells count="6">
    <mergeCell ref="C23:D23"/>
    <mergeCell ref="C5:J5"/>
    <mergeCell ref="C8:D8"/>
    <mergeCell ref="C9:D9"/>
    <mergeCell ref="E23:E24"/>
    <mergeCell ref="C6:J7"/>
  </mergeCells>
  <conditionalFormatting sqref="H11:J21">
    <cfRule type="cellIs" dxfId="1" priority="2" operator="lessThan">
      <formula>0</formula>
    </cfRule>
  </conditionalFormatting>
  <conditionalFormatting sqref="D11:D21">
    <cfRule type="colorScale" priority="1">
      <colorScale>
        <cfvo type="min"/>
        <cfvo type="percentile" val="25"/>
        <cfvo type="max"/>
        <color theme="9" tint="0.79998168889431442"/>
        <color theme="7" tint="0.79998168889431442"/>
        <color rgb="FFFBB3B5"/>
      </colorScale>
    </cfRule>
  </conditionalFormatting>
  <hyperlinks>
    <hyperlink ref="C5:J5" r:id="rId1" display="RekenvoorbeeldBureau Confident 22 Juli 2022" xr:uid="{DF1ED70F-73BB-4436-BFAF-FCB10D500486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4C93-5FBA-4124-B935-49FAF1A10856}">
  <dimension ref="C5:J25"/>
  <sheetViews>
    <sheetView showGridLines="0" zoomScaleNormal="100" workbookViewId="0">
      <selection activeCell="G28" sqref="G28"/>
    </sheetView>
  </sheetViews>
  <sheetFormatPr defaultRowHeight="15.75" x14ac:dyDescent="0.25"/>
  <cols>
    <col min="3" max="3" width="9.875" customWidth="1"/>
    <col min="4" max="4" width="9.25" customWidth="1"/>
    <col min="5" max="5" width="12.625" customWidth="1"/>
    <col min="6" max="6" width="20.625" customWidth="1"/>
    <col min="7" max="7" width="17.875" customWidth="1"/>
    <col min="8" max="10" width="9.5" bestFit="1" customWidth="1"/>
    <col min="11" max="11" width="17.375" customWidth="1"/>
  </cols>
  <sheetData>
    <row r="5" spans="3:10" ht="18.75" x14ac:dyDescent="0.3">
      <c r="C5" s="80" t="s">
        <v>24</v>
      </c>
      <c r="D5" s="80"/>
      <c r="E5" s="80"/>
      <c r="F5" s="80"/>
      <c r="G5" s="80"/>
      <c r="H5" s="80"/>
      <c r="I5" s="80"/>
      <c r="J5" s="80"/>
    </row>
    <row r="6" spans="3:10" x14ac:dyDescent="0.25">
      <c r="C6" s="81" t="s">
        <v>56</v>
      </c>
      <c r="D6" s="82"/>
      <c r="E6" s="82"/>
      <c r="F6" s="82"/>
      <c r="G6" s="82"/>
      <c r="H6" s="82"/>
      <c r="I6" s="82"/>
      <c r="J6" s="83"/>
    </row>
    <row r="7" spans="3:10" ht="24" customHeight="1" x14ac:dyDescent="0.25">
      <c r="C7" s="84"/>
      <c r="D7" s="85"/>
      <c r="E7" s="85"/>
      <c r="F7" s="85"/>
      <c r="G7" s="85"/>
      <c r="H7" s="85"/>
      <c r="I7" s="85"/>
      <c r="J7" s="86"/>
    </row>
    <row r="8" spans="3:10" x14ac:dyDescent="0.25">
      <c r="C8" s="51" t="s">
        <v>8</v>
      </c>
      <c r="D8" s="52"/>
      <c r="E8" s="16" t="s">
        <v>25</v>
      </c>
      <c r="F8" s="21" t="s">
        <v>51</v>
      </c>
      <c r="G8" s="21" t="s">
        <v>19</v>
      </c>
      <c r="H8" s="20" t="s">
        <v>22</v>
      </c>
      <c r="I8" s="7"/>
      <c r="J8" s="8"/>
    </row>
    <row r="9" spans="3:10" x14ac:dyDescent="0.25">
      <c r="C9" s="53" t="s">
        <v>9</v>
      </c>
      <c r="D9" s="54"/>
      <c r="E9" s="17" t="s">
        <v>26</v>
      </c>
      <c r="F9" s="22" t="s">
        <v>52</v>
      </c>
      <c r="G9" s="22" t="s">
        <v>29</v>
      </c>
      <c r="H9" s="14" t="s">
        <v>23</v>
      </c>
      <c r="I9" s="9"/>
      <c r="J9" s="10"/>
    </row>
    <row r="10" spans="3:10" x14ac:dyDescent="0.25">
      <c r="C10" s="23" t="s">
        <v>13</v>
      </c>
      <c r="D10" s="23" t="s">
        <v>14</v>
      </c>
      <c r="E10" s="18" t="s">
        <v>27</v>
      </c>
      <c r="F10" s="18" t="s">
        <v>53</v>
      </c>
      <c r="G10" s="18" t="s">
        <v>21</v>
      </c>
      <c r="H10" s="19">
        <v>0.02</v>
      </c>
      <c r="I10" s="19">
        <v>0.04</v>
      </c>
      <c r="J10" s="19">
        <v>0.06</v>
      </c>
    </row>
    <row r="11" spans="3:10" x14ac:dyDescent="0.25">
      <c r="C11" s="12">
        <v>1</v>
      </c>
      <c r="D11" s="12">
        <f>1-C11</f>
        <v>0</v>
      </c>
      <c r="E11" s="13">
        <f>C11*$C$25+D11*$D$25</f>
        <v>1.4999999999999999E-2</v>
      </c>
      <c r="F11" s="13">
        <f>-$E$25</f>
        <v>-1.4999999999999999E-2</v>
      </c>
      <c r="G11" s="13">
        <f>E11+F11</f>
        <v>0</v>
      </c>
      <c r="H11" s="13">
        <f>$G11-H$10</f>
        <v>-0.02</v>
      </c>
      <c r="I11" s="13">
        <f t="shared" ref="I11:J21" si="0">$G11-I$10</f>
        <v>-0.04</v>
      </c>
      <c r="J11" s="13">
        <f t="shared" si="0"/>
        <v>-0.06</v>
      </c>
    </row>
    <row r="12" spans="3:10" x14ac:dyDescent="0.25">
      <c r="C12" s="12">
        <f>C11-10%</f>
        <v>0.9</v>
      </c>
      <c r="D12" s="12">
        <f t="shared" ref="D12:D21" si="1">1-C12</f>
        <v>9.9999999999999978E-2</v>
      </c>
      <c r="E12" s="13">
        <f t="shared" ref="E12:E21" si="2">C12*$C$25+D12*$D$25</f>
        <v>1.9099999999999999E-2</v>
      </c>
      <c r="F12" s="13">
        <f t="shared" ref="F12:F21" si="3">-$E$25</f>
        <v>-1.4999999999999999E-2</v>
      </c>
      <c r="G12" s="13">
        <f t="shared" ref="G12:G21" si="4">E12+F12</f>
        <v>4.0999999999999995E-3</v>
      </c>
      <c r="H12" s="13">
        <f t="shared" ref="H12:H21" si="5">$G12-H$10</f>
        <v>-1.5900000000000001E-2</v>
      </c>
      <c r="I12" s="13">
        <f t="shared" si="0"/>
        <v>-3.5900000000000001E-2</v>
      </c>
      <c r="J12" s="13">
        <f t="shared" si="0"/>
        <v>-5.5899999999999998E-2</v>
      </c>
    </row>
    <row r="13" spans="3:10" x14ac:dyDescent="0.25">
      <c r="C13" s="12">
        <f t="shared" ref="C13:C21" si="6">C12-10%</f>
        <v>0.8</v>
      </c>
      <c r="D13" s="12">
        <f t="shared" si="1"/>
        <v>0.19999999999999996</v>
      </c>
      <c r="E13" s="13">
        <f t="shared" si="2"/>
        <v>2.3199999999999998E-2</v>
      </c>
      <c r="F13" s="13">
        <f t="shared" si="3"/>
        <v>-1.4999999999999999E-2</v>
      </c>
      <c r="G13" s="13">
        <f t="shared" si="4"/>
        <v>8.199999999999999E-3</v>
      </c>
      <c r="H13" s="13">
        <f t="shared" si="5"/>
        <v>-1.1800000000000001E-2</v>
      </c>
      <c r="I13" s="13">
        <f t="shared" si="0"/>
        <v>-3.1800000000000002E-2</v>
      </c>
      <c r="J13" s="13">
        <f t="shared" si="0"/>
        <v>-5.1799999999999999E-2</v>
      </c>
    </row>
    <row r="14" spans="3:10" x14ac:dyDescent="0.25">
      <c r="C14" s="12">
        <f t="shared" si="6"/>
        <v>0.70000000000000007</v>
      </c>
      <c r="D14" s="12">
        <f t="shared" si="1"/>
        <v>0.29999999999999993</v>
      </c>
      <c r="E14" s="13">
        <f t="shared" si="2"/>
        <v>2.7299999999999998E-2</v>
      </c>
      <c r="F14" s="13">
        <f t="shared" si="3"/>
        <v>-1.4999999999999999E-2</v>
      </c>
      <c r="G14" s="13">
        <f t="shared" si="4"/>
        <v>1.2299999999999998E-2</v>
      </c>
      <c r="H14" s="13">
        <f t="shared" si="5"/>
        <v>-7.700000000000002E-3</v>
      </c>
      <c r="I14" s="13">
        <f t="shared" si="0"/>
        <v>-2.7700000000000002E-2</v>
      </c>
      <c r="J14" s="13">
        <f t="shared" si="0"/>
        <v>-4.7699999999999999E-2</v>
      </c>
    </row>
    <row r="15" spans="3:10" x14ac:dyDescent="0.25">
      <c r="C15" s="12">
        <f t="shared" si="6"/>
        <v>0.60000000000000009</v>
      </c>
      <c r="D15" s="12">
        <f t="shared" si="1"/>
        <v>0.39999999999999991</v>
      </c>
      <c r="E15" s="13">
        <f t="shared" si="2"/>
        <v>3.1399999999999997E-2</v>
      </c>
      <c r="F15" s="13">
        <f t="shared" si="3"/>
        <v>-1.4999999999999999E-2</v>
      </c>
      <c r="G15" s="13">
        <f t="shared" si="4"/>
        <v>1.6399999999999998E-2</v>
      </c>
      <c r="H15" s="13">
        <f t="shared" si="5"/>
        <v>-3.6000000000000025E-3</v>
      </c>
      <c r="I15" s="13">
        <f t="shared" si="0"/>
        <v>-2.3600000000000003E-2</v>
      </c>
      <c r="J15" s="13">
        <f t="shared" si="0"/>
        <v>-4.36E-2</v>
      </c>
    </row>
    <row r="16" spans="3:10" x14ac:dyDescent="0.25">
      <c r="C16" s="12">
        <f t="shared" si="6"/>
        <v>0.50000000000000011</v>
      </c>
      <c r="D16" s="12">
        <f t="shared" si="1"/>
        <v>0.49999999999999989</v>
      </c>
      <c r="E16" s="13">
        <f t="shared" si="2"/>
        <v>3.5499999999999997E-2</v>
      </c>
      <c r="F16" s="13">
        <f t="shared" si="3"/>
        <v>-1.4999999999999999E-2</v>
      </c>
      <c r="G16" s="13">
        <f t="shared" si="4"/>
        <v>2.0499999999999997E-2</v>
      </c>
      <c r="H16" s="13">
        <f t="shared" si="5"/>
        <v>4.9999999999999697E-4</v>
      </c>
      <c r="I16" s="13">
        <f t="shared" si="0"/>
        <v>-1.9500000000000003E-2</v>
      </c>
      <c r="J16" s="13">
        <f t="shared" si="0"/>
        <v>-3.95E-2</v>
      </c>
    </row>
    <row r="17" spans="3:10" x14ac:dyDescent="0.25">
      <c r="C17" s="12">
        <f t="shared" si="6"/>
        <v>0.40000000000000013</v>
      </c>
      <c r="D17" s="12">
        <f t="shared" si="1"/>
        <v>0.59999999999999987</v>
      </c>
      <c r="E17" s="13">
        <f t="shared" si="2"/>
        <v>3.9599999999999996E-2</v>
      </c>
      <c r="F17" s="13">
        <f t="shared" si="3"/>
        <v>-1.4999999999999999E-2</v>
      </c>
      <c r="G17" s="13">
        <f t="shared" si="4"/>
        <v>2.4599999999999997E-2</v>
      </c>
      <c r="H17" s="13">
        <f t="shared" si="5"/>
        <v>4.5999999999999965E-3</v>
      </c>
      <c r="I17" s="13">
        <f t="shared" si="0"/>
        <v>-1.5400000000000004E-2</v>
      </c>
      <c r="J17" s="13">
        <f t="shared" si="0"/>
        <v>-3.5400000000000001E-2</v>
      </c>
    </row>
    <row r="18" spans="3:10" x14ac:dyDescent="0.25">
      <c r="C18" s="12">
        <f t="shared" si="6"/>
        <v>0.30000000000000016</v>
      </c>
      <c r="D18" s="12">
        <f t="shared" si="1"/>
        <v>0.69999999999999984</v>
      </c>
      <c r="E18" s="13">
        <f t="shared" si="2"/>
        <v>4.3699999999999996E-2</v>
      </c>
      <c r="F18" s="13">
        <f t="shared" si="3"/>
        <v>-1.4999999999999999E-2</v>
      </c>
      <c r="G18" s="13">
        <f t="shared" si="4"/>
        <v>2.8699999999999996E-2</v>
      </c>
      <c r="H18" s="13">
        <f t="shared" si="5"/>
        <v>8.6999999999999959E-3</v>
      </c>
      <c r="I18" s="13">
        <f t="shared" si="0"/>
        <v>-1.1300000000000004E-2</v>
      </c>
      <c r="J18" s="13">
        <f t="shared" si="0"/>
        <v>-3.1300000000000001E-2</v>
      </c>
    </row>
    <row r="19" spans="3:10" x14ac:dyDescent="0.25">
      <c r="C19" s="12">
        <f t="shared" si="6"/>
        <v>0.20000000000000015</v>
      </c>
      <c r="D19" s="12">
        <f t="shared" si="1"/>
        <v>0.79999999999999982</v>
      </c>
      <c r="E19" s="13">
        <f t="shared" si="2"/>
        <v>4.7799999999999995E-2</v>
      </c>
      <c r="F19" s="13">
        <f t="shared" si="3"/>
        <v>-1.4999999999999999E-2</v>
      </c>
      <c r="G19" s="13">
        <f t="shared" si="4"/>
        <v>3.2799999999999996E-2</v>
      </c>
      <c r="H19" s="13">
        <f t="shared" si="5"/>
        <v>1.2799999999999995E-2</v>
      </c>
      <c r="I19" s="13">
        <f t="shared" si="0"/>
        <v>-7.200000000000005E-3</v>
      </c>
      <c r="J19" s="13">
        <f t="shared" si="0"/>
        <v>-2.7200000000000002E-2</v>
      </c>
    </row>
    <row r="20" spans="3:10" x14ac:dyDescent="0.25">
      <c r="C20" s="12">
        <f t="shared" si="6"/>
        <v>0.10000000000000014</v>
      </c>
      <c r="D20" s="12">
        <f t="shared" si="1"/>
        <v>0.89999999999999991</v>
      </c>
      <c r="E20" s="13">
        <f t="shared" si="2"/>
        <v>5.1899999999999995E-2</v>
      </c>
      <c r="F20" s="13">
        <f t="shared" si="3"/>
        <v>-1.4999999999999999E-2</v>
      </c>
      <c r="G20" s="13">
        <f t="shared" si="4"/>
        <v>3.6899999999999995E-2</v>
      </c>
      <c r="H20" s="13">
        <f t="shared" si="5"/>
        <v>1.6899999999999995E-2</v>
      </c>
      <c r="I20" s="13">
        <f t="shared" si="0"/>
        <v>-3.1000000000000055E-3</v>
      </c>
      <c r="J20" s="13">
        <f t="shared" si="0"/>
        <v>-2.3100000000000002E-2</v>
      </c>
    </row>
    <row r="21" spans="3:10" x14ac:dyDescent="0.25">
      <c r="C21" s="12">
        <f t="shared" si="6"/>
        <v>1.3877787807814457E-16</v>
      </c>
      <c r="D21" s="12">
        <f t="shared" si="1"/>
        <v>0.99999999999999989</v>
      </c>
      <c r="E21" s="13">
        <f t="shared" si="2"/>
        <v>5.5999999999999994E-2</v>
      </c>
      <c r="F21" s="13">
        <f t="shared" si="3"/>
        <v>-1.4999999999999999E-2</v>
      </c>
      <c r="G21" s="13">
        <f t="shared" si="4"/>
        <v>4.0999999999999995E-2</v>
      </c>
      <c r="H21" s="13">
        <f t="shared" si="5"/>
        <v>2.0999999999999994E-2</v>
      </c>
      <c r="I21" s="13">
        <f t="shared" si="0"/>
        <v>9.9999999999999395E-4</v>
      </c>
      <c r="J21" s="13">
        <f t="shared" si="0"/>
        <v>-1.9000000000000003E-2</v>
      </c>
    </row>
    <row r="22" spans="3:10" x14ac:dyDescent="0.25">
      <c r="C22" s="42" t="s">
        <v>10</v>
      </c>
      <c r="D22" s="43"/>
      <c r="E22" s="43"/>
      <c r="F22" s="43"/>
      <c r="G22" s="43"/>
      <c r="H22" s="43"/>
      <c r="I22" s="43"/>
      <c r="J22" s="44"/>
    </row>
    <row r="23" spans="3:10" x14ac:dyDescent="0.25">
      <c r="C23" s="50" t="s">
        <v>15</v>
      </c>
      <c r="D23" s="50"/>
      <c r="E23" s="60" t="s">
        <v>54</v>
      </c>
      <c r="F23" s="43"/>
      <c r="G23" s="43"/>
      <c r="H23" s="43"/>
      <c r="I23" s="43"/>
      <c r="J23" s="44"/>
    </row>
    <row r="24" spans="3:10" x14ac:dyDescent="0.25">
      <c r="C24" s="23" t="s">
        <v>13</v>
      </c>
      <c r="D24" s="23" t="s">
        <v>14</v>
      </c>
      <c r="E24" s="61"/>
      <c r="F24" s="43"/>
      <c r="G24" s="43" t="s">
        <v>55</v>
      </c>
      <c r="H24" s="43"/>
      <c r="I24" s="43"/>
      <c r="J24" s="44"/>
    </row>
    <row r="25" spans="3:10" x14ac:dyDescent="0.25">
      <c r="C25" s="13">
        <v>1.4999999999999999E-2</v>
      </c>
      <c r="D25" s="13">
        <v>5.6000000000000001E-2</v>
      </c>
      <c r="E25" s="13">
        <v>1.4999999999999999E-2</v>
      </c>
      <c r="F25" s="9"/>
      <c r="G25" s="9"/>
      <c r="H25" s="9"/>
      <c r="I25" s="9"/>
      <c r="J25" s="10"/>
    </row>
  </sheetData>
  <mergeCells count="6">
    <mergeCell ref="C23:D23"/>
    <mergeCell ref="C5:J5"/>
    <mergeCell ref="C8:D8"/>
    <mergeCell ref="C9:D9"/>
    <mergeCell ref="E23:E24"/>
    <mergeCell ref="C6:J7"/>
  </mergeCells>
  <conditionalFormatting sqref="H11:J21">
    <cfRule type="cellIs" dxfId="0" priority="1" operator="lessThan">
      <formula>0</formula>
    </cfRule>
  </conditionalFormatting>
  <hyperlinks>
    <hyperlink ref="C5:J5" r:id="rId1" display="RekenvoorbeeldBureau Confident 22 Juli 2022" xr:uid="{50B29E0E-F265-492E-AC94-7160736575A3}"/>
  </hyperlinks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BD2C-B5DE-4F71-8E5E-347AE0093BB1}">
  <dimension ref="B3:N120"/>
  <sheetViews>
    <sheetView workbookViewId="0">
      <selection activeCell="D2" sqref="D2"/>
    </sheetView>
  </sheetViews>
  <sheetFormatPr defaultRowHeight="15.75" x14ac:dyDescent="0.25"/>
  <cols>
    <col min="1" max="1" width="4.125" customWidth="1"/>
    <col min="2" max="2" width="17.625" customWidth="1"/>
    <col min="3" max="6" width="12.625" customWidth="1"/>
    <col min="7" max="7" width="12.625" style="5" customWidth="1"/>
    <col min="8" max="8" width="2.75" customWidth="1"/>
    <col min="9" max="9" width="17.625" customWidth="1"/>
    <col min="10" max="13" width="12.625" customWidth="1"/>
    <col min="14" max="14" width="12.625" style="5" customWidth="1"/>
  </cols>
  <sheetData>
    <row r="3" spans="2:14" x14ac:dyDescent="0.25">
      <c r="B3" s="24" t="s">
        <v>30</v>
      </c>
      <c r="C3" s="24"/>
      <c r="D3" s="25"/>
      <c r="E3" s="24" t="s">
        <v>31</v>
      </c>
      <c r="F3" s="9"/>
      <c r="I3" s="24" t="s">
        <v>30</v>
      </c>
      <c r="J3" s="24"/>
      <c r="K3" s="25"/>
      <c r="L3" s="24" t="s">
        <v>31</v>
      </c>
      <c r="M3" s="9"/>
    </row>
    <row r="4" spans="2:14" x14ac:dyDescent="0.25">
      <c r="B4" t="s">
        <v>32</v>
      </c>
      <c r="C4" s="26">
        <v>100000</v>
      </c>
      <c r="D4" s="25"/>
      <c r="E4" t="s">
        <v>33</v>
      </c>
      <c r="F4" s="27">
        <f>C4/(-1/PMT(C12,$C$5,1,0,1))</f>
        <v>20599.933309865359</v>
      </c>
      <c r="I4" t="s">
        <v>32</v>
      </c>
      <c r="J4" s="26">
        <v>100000</v>
      </c>
      <c r="K4" s="25"/>
      <c r="L4" t="s">
        <v>33</v>
      </c>
      <c r="M4" s="27">
        <f>J4/(-1/PMT(J12,$J$5,1,0,1))</f>
        <v>21091.60195414181</v>
      </c>
    </row>
    <row r="5" spans="2:14" x14ac:dyDescent="0.25">
      <c r="B5" t="s">
        <v>34</v>
      </c>
      <c r="C5" s="28">
        <v>5</v>
      </c>
      <c r="D5" s="25"/>
      <c r="E5" t="s">
        <v>35</v>
      </c>
      <c r="F5" s="1">
        <f>(1+C10)/(1+C12)-1</f>
        <v>0</v>
      </c>
      <c r="I5" t="s">
        <v>34</v>
      </c>
      <c r="J5" s="28">
        <v>5</v>
      </c>
      <c r="K5" s="25"/>
      <c r="L5" t="s">
        <v>35</v>
      </c>
      <c r="M5" s="1">
        <f>(1+J10)/(1+J12)-1</f>
        <v>0</v>
      </c>
    </row>
    <row r="6" spans="2:14" x14ac:dyDescent="0.25">
      <c r="C6" s="25"/>
      <c r="D6" s="25"/>
      <c r="F6" s="25"/>
      <c r="J6" s="25"/>
      <c r="K6" s="25"/>
      <c r="L6" s="25"/>
    </row>
    <row r="7" spans="2:14" x14ac:dyDescent="0.25">
      <c r="B7" t="s">
        <v>36</v>
      </c>
      <c r="C7" s="29">
        <v>1.4999999999999999E-2</v>
      </c>
      <c r="E7" s="9" t="s">
        <v>39</v>
      </c>
      <c r="G7" s="34" t="s">
        <v>47</v>
      </c>
      <c r="I7" t="s">
        <v>36</v>
      </c>
      <c r="J7" s="29">
        <v>1.4999999999999999E-2</v>
      </c>
      <c r="L7" s="9" t="s">
        <v>39</v>
      </c>
      <c r="N7" s="34" t="s">
        <v>47</v>
      </c>
    </row>
    <row r="8" spans="2:14" x14ac:dyDescent="0.25">
      <c r="B8" t="s">
        <v>37</v>
      </c>
      <c r="C8" s="29">
        <v>1.4999999999999999E-2</v>
      </c>
      <c r="E8" s="35" t="s">
        <v>48</v>
      </c>
      <c r="F8" s="1">
        <f>C10</f>
        <v>1.4999999999999999E-2</v>
      </c>
      <c r="G8" s="36">
        <f>1+F8</f>
        <v>1.0149999999999999</v>
      </c>
      <c r="I8" t="s">
        <v>37</v>
      </c>
      <c r="J8" s="29">
        <v>5.6000000000000001E-2</v>
      </c>
      <c r="L8" s="35" t="s">
        <v>48</v>
      </c>
      <c r="M8" s="1">
        <f>J10</f>
        <v>2.7299999999999998E-2</v>
      </c>
      <c r="N8" s="36">
        <f>1+M8</f>
        <v>1.0273000000000001</v>
      </c>
    </row>
    <row r="9" spans="2:14" ht="15.75" customHeight="1" thickBot="1" x14ac:dyDescent="0.3">
      <c r="B9" s="30" t="s">
        <v>38</v>
      </c>
      <c r="C9" s="31">
        <v>0.3</v>
      </c>
      <c r="E9" s="37" t="s">
        <v>49</v>
      </c>
      <c r="F9" s="38">
        <f>C12</f>
        <v>1.4999999999999999E-2</v>
      </c>
      <c r="G9" s="39">
        <f>1+F9</f>
        <v>1.0149999999999999</v>
      </c>
      <c r="I9" s="30" t="s">
        <v>38</v>
      </c>
      <c r="J9" s="31">
        <v>0.3</v>
      </c>
      <c r="L9" s="37" t="s">
        <v>49</v>
      </c>
      <c r="M9" s="38">
        <f>J12</f>
        <v>2.7300000000000001E-2</v>
      </c>
      <c r="N9" s="39">
        <f>1+M9</f>
        <v>1.0273000000000001</v>
      </c>
    </row>
    <row r="10" spans="2:14" ht="15.75" customHeight="1" thickTop="1" x14ac:dyDescent="0.25">
      <c r="B10" t="s">
        <v>39</v>
      </c>
      <c r="C10" s="32">
        <f>C9*C8+(1-C9)*C7</f>
        <v>1.4999999999999999E-2</v>
      </c>
      <c r="D10" s="5"/>
      <c r="E10" t="s">
        <v>50</v>
      </c>
      <c r="F10" s="1">
        <f>F8-F9</f>
        <v>0</v>
      </c>
      <c r="G10" s="36">
        <f>G8/G9</f>
        <v>1</v>
      </c>
      <c r="I10" t="s">
        <v>39</v>
      </c>
      <c r="J10" s="32">
        <f>J9*J8+(1-J9)*J7</f>
        <v>2.7299999999999998E-2</v>
      </c>
      <c r="L10" t="s">
        <v>50</v>
      </c>
      <c r="M10" s="1">
        <f>M8-M9</f>
        <v>0</v>
      </c>
      <c r="N10" s="36">
        <f>N8/N9</f>
        <v>1</v>
      </c>
    </row>
    <row r="11" spans="2:14" ht="15.75" customHeight="1" thickBot="1" x14ac:dyDescent="0.3">
      <c r="G11" s="39">
        <v>-1</v>
      </c>
      <c r="L11" s="35"/>
      <c r="N11" s="39">
        <v>-1</v>
      </c>
    </row>
    <row r="12" spans="2:14" ht="15.75" customHeight="1" thickTop="1" x14ac:dyDescent="0.25">
      <c r="B12" t="s">
        <v>40</v>
      </c>
      <c r="C12" s="29">
        <v>1.4999999999999999E-2</v>
      </c>
      <c r="F12" s="5">
        <f>G12</f>
        <v>0</v>
      </c>
      <c r="G12" s="40">
        <f>G10+G11</f>
        <v>0</v>
      </c>
      <c r="I12" t="s">
        <v>40</v>
      </c>
      <c r="J12" s="29">
        <v>2.7300000000000001E-2</v>
      </c>
      <c r="M12" s="5">
        <f>N12</f>
        <v>0</v>
      </c>
      <c r="N12" s="40">
        <f>N10+N11</f>
        <v>0</v>
      </c>
    </row>
    <row r="13" spans="2:14" ht="15.75" customHeight="1" x14ac:dyDescent="0.25"/>
    <row r="14" spans="2:14" ht="15.75" customHeight="1" x14ac:dyDescent="0.25"/>
    <row r="15" spans="2:14" x14ac:dyDescent="0.25">
      <c r="B15" t="s">
        <v>41</v>
      </c>
      <c r="I15" t="s">
        <v>41</v>
      </c>
    </row>
    <row r="16" spans="2:14" x14ac:dyDescent="0.25">
      <c r="B16" t="s">
        <v>42</v>
      </c>
      <c r="C16" t="s">
        <v>43</v>
      </c>
      <c r="D16" t="s">
        <v>44</v>
      </c>
      <c r="E16" t="s">
        <v>39</v>
      </c>
      <c r="F16" t="s">
        <v>45</v>
      </c>
      <c r="G16" s="5" t="s">
        <v>46</v>
      </c>
      <c r="I16" t="s">
        <v>42</v>
      </c>
      <c r="J16" t="s">
        <v>43</v>
      </c>
      <c r="K16" t="s">
        <v>44</v>
      </c>
      <c r="L16" t="s">
        <v>39</v>
      </c>
      <c r="M16" t="s">
        <v>45</v>
      </c>
      <c r="N16" s="5" t="s">
        <v>46</v>
      </c>
    </row>
    <row r="17" spans="2:14" x14ac:dyDescent="0.25">
      <c r="B17">
        <v>1</v>
      </c>
      <c r="C17" s="33">
        <f>C4</f>
        <v>100000</v>
      </c>
      <c r="D17" s="33">
        <f>-F4</f>
        <v>-20599.933309865359</v>
      </c>
      <c r="E17" s="33">
        <f>(C17+D17)*$C$10</f>
        <v>1191.0010003520197</v>
      </c>
      <c r="F17" s="33">
        <f>SUM(C17:E17)</f>
        <v>80591.067690486656</v>
      </c>
      <c r="I17">
        <v>1</v>
      </c>
      <c r="J17" s="33">
        <f>J4</f>
        <v>100000</v>
      </c>
      <c r="K17" s="33">
        <f>-M4</f>
        <v>-21091.60195414181</v>
      </c>
      <c r="L17" s="33">
        <f>(J17+K17)*$J$10</f>
        <v>2154.1992666519286</v>
      </c>
      <c r="M17" s="33">
        <f>SUM(J17:L17)</f>
        <v>81062.597312510115</v>
      </c>
    </row>
    <row r="18" spans="2:14" x14ac:dyDescent="0.25">
      <c r="B18">
        <f t="shared" ref="B18:B49" si="0">IF(B17&lt;$C$5,B17+1,"")</f>
        <v>2</v>
      </c>
      <c r="C18" s="33">
        <f t="shared" ref="C18:C49" si="1">IF(B17&lt;$C$5,F17,"")</f>
        <v>80591.067690486656</v>
      </c>
      <c r="D18" s="33">
        <f t="shared" ref="D18:D49" si="2">IF(B17&lt;$C$5,-C18/(-1/PMT($C$12,$C$5-B17,1,0,1)),"")</f>
        <v>-20599.933309865355</v>
      </c>
      <c r="E18" s="33">
        <f t="shared" ref="E18:E49" si="3">IF(B17&lt;$C$5,(C18+D18)*$C$10,"")</f>
        <v>899.86701570931939</v>
      </c>
      <c r="F18" s="33">
        <f t="shared" ref="F18:F49" si="4">IF(B17&lt;$C$5,SUM(C18:E18),"")</f>
        <v>60891.001396330619</v>
      </c>
      <c r="G18" s="5">
        <f t="shared" ref="G18:G49" si="5">IF(B17&lt;$C$5,D18/D17-1,"")</f>
        <v>-2.2204460492503131E-16</v>
      </c>
      <c r="I18">
        <f t="shared" ref="I18:I49" si="6">IF(I17&lt;$J$5,I17+1,"")</f>
        <v>2</v>
      </c>
      <c r="J18" s="33">
        <f t="shared" ref="J18:J49" si="7">IF(I17&lt;$J$5,M17,"")</f>
        <v>81062.597312510115</v>
      </c>
      <c r="K18" s="33">
        <f t="shared" ref="K18:K49" si="8">IF(I17&lt;$J$5,-J18/(-1/PMT($J$12,$J$5-I17,1,0,1)),"")</f>
        <v>-21091.601954141814</v>
      </c>
      <c r="L18" s="33">
        <f t="shared" ref="L18:L49" si="9">IF(I17&lt;$J$5,(J18+K18)*$J$10,"")</f>
        <v>1637.2081732834545</v>
      </c>
      <c r="M18" s="33">
        <f t="shared" ref="M18:M49" si="10">IF(I17&lt;$J$5,SUM(J18:L18),"")</f>
        <v>61608.203531651758</v>
      </c>
      <c r="N18" s="5">
        <f t="shared" ref="N18:N49" si="11">IF(I17&lt;$J$5,K18/K17-1,"")</f>
        <v>2.2204460492503131E-16</v>
      </c>
    </row>
    <row r="19" spans="2:14" x14ac:dyDescent="0.25">
      <c r="B19">
        <f t="shared" si="0"/>
        <v>3</v>
      </c>
      <c r="C19" s="33">
        <f t="shared" si="1"/>
        <v>60891.001396330619</v>
      </c>
      <c r="D19" s="33">
        <f t="shared" si="2"/>
        <v>-20599.933309865348</v>
      </c>
      <c r="E19" s="33">
        <f t="shared" si="3"/>
        <v>604.36602129697894</v>
      </c>
      <c r="F19" s="33">
        <f t="shared" si="4"/>
        <v>40895.434107762245</v>
      </c>
      <c r="G19" s="5">
        <f t="shared" si="5"/>
        <v>-3.3306690738754696E-16</v>
      </c>
      <c r="I19">
        <f t="shared" si="6"/>
        <v>3</v>
      </c>
      <c r="J19" s="33">
        <f t="shared" si="7"/>
        <v>61608.203531651758</v>
      </c>
      <c r="K19" s="33">
        <f t="shared" si="8"/>
        <v>-21091.60195414181</v>
      </c>
      <c r="L19" s="33">
        <f t="shared" si="9"/>
        <v>1106.1032230660217</v>
      </c>
      <c r="M19" s="33">
        <f t="shared" si="10"/>
        <v>41622.704800575972</v>
      </c>
      <c r="N19" s="5">
        <f t="shared" si="11"/>
        <v>-2.2204460492503131E-16</v>
      </c>
    </row>
    <row r="20" spans="2:14" x14ac:dyDescent="0.25">
      <c r="B20">
        <f t="shared" si="0"/>
        <v>4</v>
      </c>
      <c r="C20" s="33">
        <f t="shared" si="1"/>
        <v>40895.434107762245</v>
      </c>
      <c r="D20" s="33">
        <f t="shared" si="2"/>
        <v>-20599.933309865348</v>
      </c>
      <c r="E20" s="33">
        <f t="shared" si="3"/>
        <v>304.43251196845347</v>
      </c>
      <c r="F20" s="33">
        <f t="shared" si="4"/>
        <v>20599.933309865351</v>
      </c>
      <c r="G20" s="5">
        <f t="shared" si="5"/>
        <v>0</v>
      </c>
      <c r="I20">
        <f t="shared" si="6"/>
        <v>4</v>
      </c>
      <c r="J20" s="33">
        <f t="shared" si="7"/>
        <v>41622.704800575972</v>
      </c>
      <c r="K20" s="33">
        <f t="shared" si="8"/>
        <v>-21091.601954141814</v>
      </c>
      <c r="L20" s="33">
        <f t="shared" si="9"/>
        <v>560.49910770765246</v>
      </c>
      <c r="M20" s="33">
        <f t="shared" si="10"/>
        <v>21091.60195414181</v>
      </c>
      <c r="N20" s="5">
        <f t="shared" si="11"/>
        <v>2.2204460492503131E-16</v>
      </c>
    </row>
    <row r="21" spans="2:14" x14ac:dyDescent="0.25">
      <c r="B21">
        <f t="shared" si="0"/>
        <v>5</v>
      </c>
      <c r="C21" s="33">
        <f t="shared" si="1"/>
        <v>20599.933309865351</v>
      </c>
      <c r="D21" s="33">
        <f t="shared" si="2"/>
        <v>-20599.933309865351</v>
      </c>
      <c r="E21" s="33">
        <f t="shared" si="3"/>
        <v>0</v>
      </c>
      <c r="F21" s="33">
        <f t="shared" si="4"/>
        <v>0</v>
      </c>
      <c r="G21" s="5">
        <f t="shared" si="5"/>
        <v>2.2204460492503131E-16</v>
      </c>
      <c r="I21">
        <f t="shared" si="6"/>
        <v>5</v>
      </c>
      <c r="J21" s="33">
        <f t="shared" si="7"/>
        <v>21091.60195414181</v>
      </c>
      <c r="K21" s="33">
        <f t="shared" si="8"/>
        <v>-21091.60195414181</v>
      </c>
      <c r="L21" s="33">
        <f t="shared" si="9"/>
        <v>0</v>
      </c>
      <c r="M21" s="33">
        <f t="shared" si="10"/>
        <v>0</v>
      </c>
      <c r="N21" s="5">
        <f t="shared" si="11"/>
        <v>-2.2204460492503131E-16</v>
      </c>
    </row>
    <row r="22" spans="2:14" x14ac:dyDescent="0.25">
      <c r="B22" t="str">
        <f t="shared" si="0"/>
        <v/>
      </c>
      <c r="C22" s="33" t="str">
        <f t="shared" si="1"/>
        <v/>
      </c>
      <c r="D22" s="33" t="str">
        <f t="shared" si="2"/>
        <v/>
      </c>
      <c r="E22" s="33" t="str">
        <f t="shared" si="3"/>
        <v/>
      </c>
      <c r="F22" s="33" t="str">
        <f t="shared" si="4"/>
        <v/>
      </c>
      <c r="G22" s="5" t="str">
        <f t="shared" si="5"/>
        <v/>
      </c>
      <c r="I22" t="str">
        <f t="shared" si="6"/>
        <v/>
      </c>
      <c r="J22" s="33" t="str">
        <f t="shared" si="7"/>
        <v/>
      </c>
      <c r="K22" s="33" t="str">
        <f t="shared" si="8"/>
        <v/>
      </c>
      <c r="L22" s="33" t="str">
        <f t="shared" si="9"/>
        <v/>
      </c>
      <c r="M22" s="33" t="str">
        <f t="shared" si="10"/>
        <v/>
      </c>
      <c r="N22" s="5" t="str">
        <f t="shared" si="11"/>
        <v/>
      </c>
    </row>
    <row r="23" spans="2:14" x14ac:dyDescent="0.25">
      <c r="B23" t="str">
        <f t="shared" si="0"/>
        <v/>
      </c>
      <c r="C23" s="33" t="str">
        <f t="shared" si="1"/>
        <v/>
      </c>
      <c r="D23" s="33" t="str">
        <f t="shared" si="2"/>
        <v/>
      </c>
      <c r="E23" s="33" t="str">
        <f t="shared" si="3"/>
        <v/>
      </c>
      <c r="F23" s="33" t="str">
        <f t="shared" si="4"/>
        <v/>
      </c>
      <c r="G23" s="5" t="str">
        <f t="shared" si="5"/>
        <v/>
      </c>
      <c r="I23" t="str">
        <f t="shared" si="6"/>
        <v/>
      </c>
      <c r="J23" s="33" t="str">
        <f t="shared" si="7"/>
        <v/>
      </c>
      <c r="K23" s="33" t="str">
        <f t="shared" si="8"/>
        <v/>
      </c>
      <c r="L23" s="33" t="str">
        <f t="shared" si="9"/>
        <v/>
      </c>
      <c r="M23" s="33" t="str">
        <f t="shared" si="10"/>
        <v/>
      </c>
      <c r="N23" s="5" t="str">
        <f t="shared" si="11"/>
        <v/>
      </c>
    </row>
    <row r="24" spans="2:14" x14ac:dyDescent="0.25">
      <c r="B24" t="str">
        <f t="shared" si="0"/>
        <v/>
      </c>
      <c r="C24" s="33" t="str">
        <f t="shared" si="1"/>
        <v/>
      </c>
      <c r="D24" s="33" t="str">
        <f t="shared" si="2"/>
        <v/>
      </c>
      <c r="E24" s="33" t="str">
        <f t="shared" si="3"/>
        <v/>
      </c>
      <c r="F24" s="33" t="str">
        <f t="shared" si="4"/>
        <v/>
      </c>
      <c r="G24" s="5" t="str">
        <f t="shared" si="5"/>
        <v/>
      </c>
      <c r="I24" t="str">
        <f t="shared" si="6"/>
        <v/>
      </c>
      <c r="J24" s="33" t="str">
        <f t="shared" si="7"/>
        <v/>
      </c>
      <c r="K24" s="33" t="str">
        <f t="shared" si="8"/>
        <v/>
      </c>
      <c r="L24" s="33" t="str">
        <f t="shared" si="9"/>
        <v/>
      </c>
      <c r="M24" s="33" t="str">
        <f t="shared" si="10"/>
        <v/>
      </c>
      <c r="N24" s="5" t="str">
        <f t="shared" si="11"/>
        <v/>
      </c>
    </row>
    <row r="25" spans="2:14" x14ac:dyDescent="0.25">
      <c r="B25" t="str">
        <f t="shared" si="0"/>
        <v/>
      </c>
      <c r="C25" s="33" t="str">
        <f t="shared" si="1"/>
        <v/>
      </c>
      <c r="D25" s="33" t="str">
        <f t="shared" si="2"/>
        <v/>
      </c>
      <c r="E25" s="33" t="str">
        <f t="shared" si="3"/>
        <v/>
      </c>
      <c r="F25" s="33" t="str">
        <f t="shared" si="4"/>
        <v/>
      </c>
      <c r="G25" s="5" t="str">
        <f t="shared" si="5"/>
        <v/>
      </c>
      <c r="I25" t="str">
        <f t="shared" si="6"/>
        <v/>
      </c>
      <c r="J25" s="33" t="str">
        <f t="shared" si="7"/>
        <v/>
      </c>
      <c r="K25" s="33" t="str">
        <f t="shared" si="8"/>
        <v/>
      </c>
      <c r="L25" s="33" t="str">
        <f t="shared" si="9"/>
        <v/>
      </c>
      <c r="M25" s="33" t="str">
        <f t="shared" si="10"/>
        <v/>
      </c>
      <c r="N25" s="5" t="str">
        <f t="shared" si="11"/>
        <v/>
      </c>
    </row>
    <row r="26" spans="2:14" x14ac:dyDescent="0.25">
      <c r="B26" t="str">
        <f t="shared" si="0"/>
        <v/>
      </c>
      <c r="C26" s="33" t="str">
        <f t="shared" si="1"/>
        <v/>
      </c>
      <c r="D26" s="33" t="str">
        <f t="shared" si="2"/>
        <v/>
      </c>
      <c r="E26" s="33" t="str">
        <f t="shared" si="3"/>
        <v/>
      </c>
      <c r="F26" s="33" t="str">
        <f t="shared" si="4"/>
        <v/>
      </c>
      <c r="G26" s="5" t="str">
        <f t="shared" si="5"/>
        <v/>
      </c>
      <c r="I26" t="str">
        <f t="shared" si="6"/>
        <v/>
      </c>
      <c r="J26" s="33" t="str">
        <f t="shared" si="7"/>
        <v/>
      </c>
      <c r="K26" s="33" t="str">
        <f t="shared" si="8"/>
        <v/>
      </c>
      <c r="L26" s="33" t="str">
        <f t="shared" si="9"/>
        <v/>
      </c>
      <c r="M26" s="33" t="str">
        <f t="shared" si="10"/>
        <v/>
      </c>
      <c r="N26" s="5" t="str">
        <f t="shared" si="11"/>
        <v/>
      </c>
    </row>
    <row r="27" spans="2:14" x14ac:dyDescent="0.25">
      <c r="B27" t="str">
        <f t="shared" si="0"/>
        <v/>
      </c>
      <c r="C27" s="33" t="str">
        <f t="shared" si="1"/>
        <v/>
      </c>
      <c r="D27" s="33" t="str">
        <f t="shared" si="2"/>
        <v/>
      </c>
      <c r="E27" s="33" t="str">
        <f t="shared" si="3"/>
        <v/>
      </c>
      <c r="F27" s="33" t="str">
        <f t="shared" si="4"/>
        <v/>
      </c>
      <c r="G27" s="5" t="str">
        <f t="shared" si="5"/>
        <v/>
      </c>
      <c r="I27" t="str">
        <f t="shared" si="6"/>
        <v/>
      </c>
      <c r="J27" s="33" t="str">
        <f t="shared" si="7"/>
        <v/>
      </c>
      <c r="K27" s="33" t="str">
        <f t="shared" si="8"/>
        <v/>
      </c>
      <c r="L27" s="33" t="str">
        <f t="shared" si="9"/>
        <v/>
      </c>
      <c r="M27" s="33" t="str">
        <f t="shared" si="10"/>
        <v/>
      </c>
      <c r="N27" s="5" t="str">
        <f t="shared" si="11"/>
        <v/>
      </c>
    </row>
    <row r="28" spans="2:14" x14ac:dyDescent="0.25">
      <c r="B28" t="str">
        <f t="shared" si="0"/>
        <v/>
      </c>
      <c r="C28" s="33" t="str">
        <f t="shared" si="1"/>
        <v/>
      </c>
      <c r="D28" s="33" t="str">
        <f t="shared" si="2"/>
        <v/>
      </c>
      <c r="E28" s="33" t="str">
        <f t="shared" si="3"/>
        <v/>
      </c>
      <c r="F28" s="33" t="str">
        <f t="shared" si="4"/>
        <v/>
      </c>
      <c r="G28" s="5" t="str">
        <f t="shared" si="5"/>
        <v/>
      </c>
      <c r="I28" t="str">
        <f t="shared" si="6"/>
        <v/>
      </c>
      <c r="J28" s="33" t="str">
        <f t="shared" si="7"/>
        <v/>
      </c>
      <c r="K28" s="33" t="str">
        <f t="shared" si="8"/>
        <v/>
      </c>
      <c r="L28" s="33" t="str">
        <f t="shared" si="9"/>
        <v/>
      </c>
      <c r="M28" s="33" t="str">
        <f t="shared" si="10"/>
        <v/>
      </c>
      <c r="N28" s="5" t="str">
        <f t="shared" si="11"/>
        <v/>
      </c>
    </row>
    <row r="29" spans="2:14" x14ac:dyDescent="0.25">
      <c r="B29" t="str">
        <f t="shared" si="0"/>
        <v/>
      </c>
      <c r="C29" s="33" t="str">
        <f t="shared" si="1"/>
        <v/>
      </c>
      <c r="D29" s="33" t="str">
        <f t="shared" si="2"/>
        <v/>
      </c>
      <c r="E29" s="33" t="str">
        <f t="shared" si="3"/>
        <v/>
      </c>
      <c r="F29" s="33" t="str">
        <f t="shared" si="4"/>
        <v/>
      </c>
      <c r="G29" s="5" t="str">
        <f t="shared" si="5"/>
        <v/>
      </c>
      <c r="I29" t="str">
        <f t="shared" si="6"/>
        <v/>
      </c>
      <c r="J29" s="33" t="str">
        <f t="shared" si="7"/>
        <v/>
      </c>
      <c r="K29" s="33" t="str">
        <f t="shared" si="8"/>
        <v/>
      </c>
      <c r="L29" s="33" t="str">
        <f t="shared" si="9"/>
        <v/>
      </c>
      <c r="M29" s="33" t="str">
        <f t="shared" si="10"/>
        <v/>
      </c>
      <c r="N29" s="5" t="str">
        <f t="shared" si="11"/>
        <v/>
      </c>
    </row>
    <row r="30" spans="2:14" x14ac:dyDescent="0.25">
      <c r="B30" t="str">
        <f t="shared" si="0"/>
        <v/>
      </c>
      <c r="C30" s="33" t="str">
        <f t="shared" si="1"/>
        <v/>
      </c>
      <c r="D30" s="33" t="str">
        <f t="shared" si="2"/>
        <v/>
      </c>
      <c r="E30" s="33" t="str">
        <f t="shared" si="3"/>
        <v/>
      </c>
      <c r="F30" s="33" t="str">
        <f t="shared" si="4"/>
        <v/>
      </c>
      <c r="G30" s="5" t="str">
        <f t="shared" si="5"/>
        <v/>
      </c>
      <c r="I30" t="str">
        <f t="shared" si="6"/>
        <v/>
      </c>
      <c r="J30" s="33" t="str">
        <f t="shared" si="7"/>
        <v/>
      </c>
      <c r="K30" s="33" t="str">
        <f t="shared" si="8"/>
        <v/>
      </c>
      <c r="L30" s="33" t="str">
        <f t="shared" si="9"/>
        <v/>
      </c>
      <c r="M30" s="33" t="str">
        <f t="shared" si="10"/>
        <v/>
      </c>
      <c r="N30" s="5" t="str">
        <f t="shared" si="11"/>
        <v/>
      </c>
    </row>
    <row r="31" spans="2:14" x14ac:dyDescent="0.25">
      <c r="B31" t="str">
        <f t="shared" si="0"/>
        <v/>
      </c>
      <c r="C31" s="33" t="str">
        <f t="shared" si="1"/>
        <v/>
      </c>
      <c r="D31" s="33" t="str">
        <f t="shared" si="2"/>
        <v/>
      </c>
      <c r="E31" s="33" t="str">
        <f t="shared" si="3"/>
        <v/>
      </c>
      <c r="F31" s="33" t="str">
        <f t="shared" si="4"/>
        <v/>
      </c>
      <c r="G31" s="5" t="str">
        <f t="shared" si="5"/>
        <v/>
      </c>
      <c r="I31" t="str">
        <f t="shared" si="6"/>
        <v/>
      </c>
      <c r="J31" s="33" t="str">
        <f t="shared" si="7"/>
        <v/>
      </c>
      <c r="K31" s="33" t="str">
        <f t="shared" si="8"/>
        <v/>
      </c>
      <c r="L31" s="33" t="str">
        <f t="shared" si="9"/>
        <v/>
      </c>
      <c r="M31" s="33" t="str">
        <f t="shared" si="10"/>
        <v/>
      </c>
      <c r="N31" s="5" t="str">
        <f t="shared" si="11"/>
        <v/>
      </c>
    </row>
    <row r="32" spans="2:14" x14ac:dyDescent="0.25">
      <c r="B32" t="str">
        <f t="shared" si="0"/>
        <v/>
      </c>
      <c r="C32" s="33" t="str">
        <f t="shared" si="1"/>
        <v/>
      </c>
      <c r="D32" s="33" t="str">
        <f t="shared" si="2"/>
        <v/>
      </c>
      <c r="E32" s="33" t="str">
        <f t="shared" si="3"/>
        <v/>
      </c>
      <c r="F32" s="33" t="str">
        <f t="shared" si="4"/>
        <v/>
      </c>
      <c r="G32" s="5" t="str">
        <f t="shared" si="5"/>
        <v/>
      </c>
      <c r="I32" t="str">
        <f t="shared" si="6"/>
        <v/>
      </c>
      <c r="J32" s="33" t="str">
        <f t="shared" si="7"/>
        <v/>
      </c>
      <c r="K32" s="33" t="str">
        <f t="shared" si="8"/>
        <v/>
      </c>
      <c r="L32" s="33" t="str">
        <f t="shared" si="9"/>
        <v/>
      </c>
      <c r="M32" s="33" t="str">
        <f t="shared" si="10"/>
        <v/>
      </c>
      <c r="N32" s="5" t="str">
        <f t="shared" si="11"/>
        <v/>
      </c>
    </row>
    <row r="33" spans="2:14" x14ac:dyDescent="0.25">
      <c r="B33" t="str">
        <f t="shared" si="0"/>
        <v/>
      </c>
      <c r="C33" s="33" t="str">
        <f t="shared" si="1"/>
        <v/>
      </c>
      <c r="D33" s="33" t="str">
        <f t="shared" si="2"/>
        <v/>
      </c>
      <c r="E33" s="33" t="str">
        <f t="shared" si="3"/>
        <v/>
      </c>
      <c r="F33" s="33" t="str">
        <f t="shared" si="4"/>
        <v/>
      </c>
      <c r="G33" s="5" t="str">
        <f t="shared" si="5"/>
        <v/>
      </c>
      <c r="I33" t="str">
        <f t="shared" si="6"/>
        <v/>
      </c>
      <c r="J33" s="33" t="str">
        <f t="shared" si="7"/>
        <v/>
      </c>
      <c r="K33" s="33" t="str">
        <f t="shared" si="8"/>
        <v/>
      </c>
      <c r="L33" s="33" t="str">
        <f t="shared" si="9"/>
        <v/>
      </c>
      <c r="M33" s="33" t="str">
        <f t="shared" si="10"/>
        <v/>
      </c>
      <c r="N33" s="5" t="str">
        <f t="shared" si="11"/>
        <v/>
      </c>
    </row>
    <row r="34" spans="2:14" x14ac:dyDescent="0.25">
      <c r="B34" t="str">
        <f t="shared" si="0"/>
        <v/>
      </c>
      <c r="C34" s="33" t="str">
        <f t="shared" si="1"/>
        <v/>
      </c>
      <c r="D34" s="33" t="str">
        <f t="shared" si="2"/>
        <v/>
      </c>
      <c r="E34" s="33" t="str">
        <f t="shared" si="3"/>
        <v/>
      </c>
      <c r="F34" s="33" t="str">
        <f t="shared" si="4"/>
        <v/>
      </c>
      <c r="G34" s="5" t="str">
        <f t="shared" si="5"/>
        <v/>
      </c>
      <c r="I34" t="str">
        <f t="shared" si="6"/>
        <v/>
      </c>
      <c r="J34" s="33" t="str">
        <f t="shared" si="7"/>
        <v/>
      </c>
      <c r="K34" s="33" t="str">
        <f t="shared" si="8"/>
        <v/>
      </c>
      <c r="L34" s="33" t="str">
        <f t="shared" si="9"/>
        <v/>
      </c>
      <c r="M34" s="33" t="str">
        <f t="shared" si="10"/>
        <v/>
      </c>
      <c r="N34" s="5" t="str">
        <f t="shared" si="11"/>
        <v/>
      </c>
    </row>
    <row r="35" spans="2:14" x14ac:dyDescent="0.25">
      <c r="B35" t="str">
        <f t="shared" si="0"/>
        <v/>
      </c>
      <c r="C35" s="33" t="str">
        <f t="shared" si="1"/>
        <v/>
      </c>
      <c r="D35" s="33" t="str">
        <f t="shared" si="2"/>
        <v/>
      </c>
      <c r="E35" s="33" t="str">
        <f t="shared" si="3"/>
        <v/>
      </c>
      <c r="F35" s="33" t="str">
        <f t="shared" si="4"/>
        <v/>
      </c>
      <c r="G35" s="5" t="str">
        <f t="shared" si="5"/>
        <v/>
      </c>
      <c r="I35" t="str">
        <f t="shared" si="6"/>
        <v/>
      </c>
      <c r="J35" s="33" t="str">
        <f t="shared" si="7"/>
        <v/>
      </c>
      <c r="K35" s="33" t="str">
        <f t="shared" si="8"/>
        <v/>
      </c>
      <c r="L35" s="33" t="str">
        <f t="shared" si="9"/>
        <v/>
      </c>
      <c r="M35" s="33" t="str">
        <f t="shared" si="10"/>
        <v/>
      </c>
      <c r="N35" s="5" t="str">
        <f t="shared" si="11"/>
        <v/>
      </c>
    </row>
    <row r="36" spans="2:14" x14ac:dyDescent="0.25">
      <c r="B36" t="str">
        <f t="shared" si="0"/>
        <v/>
      </c>
      <c r="C36" s="33" t="str">
        <f t="shared" si="1"/>
        <v/>
      </c>
      <c r="D36" s="33" t="str">
        <f t="shared" si="2"/>
        <v/>
      </c>
      <c r="E36" s="33" t="str">
        <f t="shared" si="3"/>
        <v/>
      </c>
      <c r="F36" s="33" t="str">
        <f t="shared" si="4"/>
        <v/>
      </c>
      <c r="G36" s="5" t="str">
        <f t="shared" si="5"/>
        <v/>
      </c>
      <c r="I36" t="str">
        <f t="shared" si="6"/>
        <v/>
      </c>
      <c r="J36" s="33" t="str">
        <f t="shared" si="7"/>
        <v/>
      </c>
      <c r="K36" s="33" t="str">
        <f t="shared" si="8"/>
        <v/>
      </c>
      <c r="L36" s="33" t="str">
        <f t="shared" si="9"/>
        <v/>
      </c>
      <c r="M36" s="33" t="str">
        <f t="shared" si="10"/>
        <v/>
      </c>
      <c r="N36" s="5" t="str">
        <f t="shared" si="11"/>
        <v/>
      </c>
    </row>
    <row r="37" spans="2:14" x14ac:dyDescent="0.25">
      <c r="B37" t="str">
        <f t="shared" si="0"/>
        <v/>
      </c>
      <c r="C37" s="33" t="str">
        <f t="shared" si="1"/>
        <v/>
      </c>
      <c r="D37" s="33" t="str">
        <f t="shared" si="2"/>
        <v/>
      </c>
      <c r="E37" s="33" t="str">
        <f t="shared" si="3"/>
        <v/>
      </c>
      <c r="F37" s="33" t="str">
        <f t="shared" si="4"/>
        <v/>
      </c>
      <c r="G37" s="5" t="str">
        <f t="shared" si="5"/>
        <v/>
      </c>
      <c r="I37" t="str">
        <f t="shared" si="6"/>
        <v/>
      </c>
      <c r="J37" s="33" t="str">
        <f t="shared" si="7"/>
        <v/>
      </c>
      <c r="K37" s="33" t="str">
        <f t="shared" si="8"/>
        <v/>
      </c>
      <c r="L37" s="33" t="str">
        <f t="shared" si="9"/>
        <v/>
      </c>
      <c r="M37" s="33" t="str">
        <f t="shared" si="10"/>
        <v/>
      </c>
      <c r="N37" s="5" t="str">
        <f t="shared" si="11"/>
        <v/>
      </c>
    </row>
    <row r="38" spans="2:14" x14ac:dyDescent="0.25">
      <c r="B38" t="str">
        <f t="shared" si="0"/>
        <v/>
      </c>
      <c r="C38" s="33" t="str">
        <f t="shared" si="1"/>
        <v/>
      </c>
      <c r="D38" s="33" t="str">
        <f t="shared" si="2"/>
        <v/>
      </c>
      <c r="E38" s="33" t="str">
        <f t="shared" si="3"/>
        <v/>
      </c>
      <c r="F38" s="33" t="str">
        <f t="shared" si="4"/>
        <v/>
      </c>
      <c r="G38" s="5" t="str">
        <f t="shared" si="5"/>
        <v/>
      </c>
      <c r="I38" t="str">
        <f t="shared" si="6"/>
        <v/>
      </c>
      <c r="J38" s="33" t="str">
        <f t="shared" si="7"/>
        <v/>
      </c>
      <c r="K38" s="33" t="str">
        <f t="shared" si="8"/>
        <v/>
      </c>
      <c r="L38" s="33" t="str">
        <f t="shared" si="9"/>
        <v/>
      </c>
      <c r="M38" s="33" t="str">
        <f t="shared" si="10"/>
        <v/>
      </c>
      <c r="N38" s="5" t="str">
        <f t="shared" si="11"/>
        <v/>
      </c>
    </row>
    <row r="39" spans="2:14" x14ac:dyDescent="0.25">
      <c r="B39" t="str">
        <f t="shared" si="0"/>
        <v/>
      </c>
      <c r="C39" s="33" t="str">
        <f t="shared" si="1"/>
        <v/>
      </c>
      <c r="D39" s="33" t="str">
        <f t="shared" si="2"/>
        <v/>
      </c>
      <c r="E39" s="33" t="str">
        <f t="shared" si="3"/>
        <v/>
      </c>
      <c r="F39" s="33" t="str">
        <f t="shared" si="4"/>
        <v/>
      </c>
      <c r="G39" s="5" t="str">
        <f t="shared" si="5"/>
        <v/>
      </c>
      <c r="I39" t="str">
        <f t="shared" si="6"/>
        <v/>
      </c>
      <c r="J39" s="33" t="str">
        <f t="shared" si="7"/>
        <v/>
      </c>
      <c r="K39" s="33" t="str">
        <f t="shared" si="8"/>
        <v/>
      </c>
      <c r="L39" s="33" t="str">
        <f t="shared" si="9"/>
        <v/>
      </c>
      <c r="M39" s="33" t="str">
        <f t="shared" si="10"/>
        <v/>
      </c>
      <c r="N39" s="5" t="str">
        <f t="shared" si="11"/>
        <v/>
      </c>
    </row>
    <row r="40" spans="2:14" x14ac:dyDescent="0.25">
      <c r="B40" t="str">
        <f t="shared" si="0"/>
        <v/>
      </c>
      <c r="C40" s="33" t="str">
        <f t="shared" si="1"/>
        <v/>
      </c>
      <c r="D40" s="33" t="str">
        <f t="shared" si="2"/>
        <v/>
      </c>
      <c r="E40" s="33" t="str">
        <f t="shared" si="3"/>
        <v/>
      </c>
      <c r="F40" s="33" t="str">
        <f t="shared" si="4"/>
        <v/>
      </c>
      <c r="G40" s="5" t="str">
        <f t="shared" si="5"/>
        <v/>
      </c>
      <c r="I40" t="str">
        <f t="shared" si="6"/>
        <v/>
      </c>
      <c r="J40" s="33" t="str">
        <f t="shared" si="7"/>
        <v/>
      </c>
      <c r="K40" s="33" t="str">
        <f t="shared" si="8"/>
        <v/>
      </c>
      <c r="L40" s="33" t="str">
        <f t="shared" si="9"/>
        <v/>
      </c>
      <c r="M40" s="33" t="str">
        <f t="shared" si="10"/>
        <v/>
      </c>
      <c r="N40" s="5" t="str">
        <f t="shared" si="11"/>
        <v/>
      </c>
    </row>
    <row r="41" spans="2:14" x14ac:dyDescent="0.25">
      <c r="B41" t="str">
        <f t="shared" si="0"/>
        <v/>
      </c>
      <c r="C41" s="33" t="str">
        <f t="shared" si="1"/>
        <v/>
      </c>
      <c r="D41" s="33" t="str">
        <f t="shared" si="2"/>
        <v/>
      </c>
      <c r="E41" s="33" t="str">
        <f t="shared" si="3"/>
        <v/>
      </c>
      <c r="F41" s="33" t="str">
        <f t="shared" si="4"/>
        <v/>
      </c>
      <c r="G41" s="5" t="str">
        <f t="shared" si="5"/>
        <v/>
      </c>
      <c r="I41" t="str">
        <f t="shared" si="6"/>
        <v/>
      </c>
      <c r="J41" s="33" t="str">
        <f t="shared" si="7"/>
        <v/>
      </c>
      <c r="K41" s="33" t="str">
        <f t="shared" si="8"/>
        <v/>
      </c>
      <c r="L41" s="33" t="str">
        <f t="shared" si="9"/>
        <v/>
      </c>
      <c r="M41" s="33" t="str">
        <f t="shared" si="10"/>
        <v/>
      </c>
      <c r="N41" s="5" t="str">
        <f t="shared" si="11"/>
        <v/>
      </c>
    </row>
    <row r="42" spans="2:14" x14ac:dyDescent="0.25">
      <c r="B42" t="str">
        <f t="shared" si="0"/>
        <v/>
      </c>
      <c r="C42" s="33" t="str">
        <f t="shared" si="1"/>
        <v/>
      </c>
      <c r="D42" s="33" t="str">
        <f t="shared" si="2"/>
        <v/>
      </c>
      <c r="E42" s="33" t="str">
        <f t="shared" si="3"/>
        <v/>
      </c>
      <c r="F42" s="33" t="str">
        <f t="shared" si="4"/>
        <v/>
      </c>
      <c r="G42" s="5" t="str">
        <f t="shared" si="5"/>
        <v/>
      </c>
      <c r="I42" t="str">
        <f t="shared" si="6"/>
        <v/>
      </c>
      <c r="J42" s="33" t="str">
        <f t="shared" si="7"/>
        <v/>
      </c>
      <c r="K42" s="33" t="str">
        <f t="shared" si="8"/>
        <v/>
      </c>
      <c r="L42" s="33" t="str">
        <f t="shared" si="9"/>
        <v/>
      </c>
      <c r="M42" s="33" t="str">
        <f t="shared" si="10"/>
        <v/>
      </c>
      <c r="N42" s="5" t="str">
        <f t="shared" si="11"/>
        <v/>
      </c>
    </row>
    <row r="43" spans="2:14" x14ac:dyDescent="0.25">
      <c r="B43" t="str">
        <f t="shared" si="0"/>
        <v/>
      </c>
      <c r="C43" s="33" t="str">
        <f t="shared" si="1"/>
        <v/>
      </c>
      <c r="D43" s="33" t="str">
        <f t="shared" si="2"/>
        <v/>
      </c>
      <c r="E43" s="33" t="str">
        <f t="shared" si="3"/>
        <v/>
      </c>
      <c r="F43" s="33" t="str">
        <f t="shared" si="4"/>
        <v/>
      </c>
      <c r="G43" s="5" t="str">
        <f t="shared" si="5"/>
        <v/>
      </c>
      <c r="I43" t="str">
        <f t="shared" si="6"/>
        <v/>
      </c>
      <c r="J43" s="33" t="str">
        <f t="shared" si="7"/>
        <v/>
      </c>
      <c r="K43" s="33" t="str">
        <f t="shared" si="8"/>
        <v/>
      </c>
      <c r="L43" s="33" t="str">
        <f t="shared" si="9"/>
        <v/>
      </c>
      <c r="M43" s="33" t="str">
        <f t="shared" si="10"/>
        <v/>
      </c>
      <c r="N43" s="5" t="str">
        <f t="shared" si="11"/>
        <v/>
      </c>
    </row>
    <row r="44" spans="2:14" x14ac:dyDescent="0.25">
      <c r="B44" t="str">
        <f t="shared" si="0"/>
        <v/>
      </c>
      <c r="C44" s="33" t="str">
        <f t="shared" si="1"/>
        <v/>
      </c>
      <c r="D44" s="33" t="str">
        <f t="shared" si="2"/>
        <v/>
      </c>
      <c r="E44" s="33" t="str">
        <f t="shared" si="3"/>
        <v/>
      </c>
      <c r="F44" s="33" t="str">
        <f t="shared" si="4"/>
        <v/>
      </c>
      <c r="G44" s="5" t="str">
        <f t="shared" si="5"/>
        <v/>
      </c>
      <c r="I44" t="str">
        <f t="shared" si="6"/>
        <v/>
      </c>
      <c r="J44" s="33" t="str">
        <f t="shared" si="7"/>
        <v/>
      </c>
      <c r="K44" s="33" t="str">
        <f t="shared" si="8"/>
        <v/>
      </c>
      <c r="L44" s="33" t="str">
        <f t="shared" si="9"/>
        <v/>
      </c>
      <c r="M44" s="33" t="str">
        <f t="shared" si="10"/>
        <v/>
      </c>
      <c r="N44" s="5" t="str">
        <f t="shared" si="11"/>
        <v/>
      </c>
    </row>
    <row r="45" spans="2:14" x14ac:dyDescent="0.25">
      <c r="B45" t="str">
        <f t="shared" si="0"/>
        <v/>
      </c>
      <c r="C45" s="33" t="str">
        <f t="shared" si="1"/>
        <v/>
      </c>
      <c r="D45" s="33" t="str">
        <f t="shared" si="2"/>
        <v/>
      </c>
      <c r="E45" s="33" t="str">
        <f t="shared" si="3"/>
        <v/>
      </c>
      <c r="F45" s="33" t="str">
        <f t="shared" si="4"/>
        <v/>
      </c>
      <c r="G45" s="5" t="str">
        <f t="shared" si="5"/>
        <v/>
      </c>
      <c r="I45" t="str">
        <f t="shared" si="6"/>
        <v/>
      </c>
      <c r="J45" s="33" t="str">
        <f t="shared" si="7"/>
        <v/>
      </c>
      <c r="K45" s="33" t="str">
        <f t="shared" si="8"/>
        <v/>
      </c>
      <c r="L45" s="33" t="str">
        <f t="shared" si="9"/>
        <v/>
      </c>
      <c r="M45" s="33" t="str">
        <f t="shared" si="10"/>
        <v/>
      </c>
      <c r="N45" s="5" t="str">
        <f t="shared" si="11"/>
        <v/>
      </c>
    </row>
    <row r="46" spans="2:14" x14ac:dyDescent="0.25">
      <c r="B46" t="str">
        <f t="shared" si="0"/>
        <v/>
      </c>
      <c r="C46" s="33" t="str">
        <f t="shared" si="1"/>
        <v/>
      </c>
      <c r="D46" s="33" t="str">
        <f t="shared" si="2"/>
        <v/>
      </c>
      <c r="E46" s="33" t="str">
        <f t="shared" si="3"/>
        <v/>
      </c>
      <c r="F46" s="33" t="str">
        <f t="shared" si="4"/>
        <v/>
      </c>
      <c r="G46" s="5" t="str">
        <f t="shared" si="5"/>
        <v/>
      </c>
      <c r="I46" t="str">
        <f t="shared" si="6"/>
        <v/>
      </c>
      <c r="J46" s="33" t="str">
        <f t="shared" si="7"/>
        <v/>
      </c>
      <c r="K46" s="33" t="str">
        <f t="shared" si="8"/>
        <v/>
      </c>
      <c r="L46" s="33" t="str">
        <f t="shared" si="9"/>
        <v/>
      </c>
      <c r="M46" s="33" t="str">
        <f t="shared" si="10"/>
        <v/>
      </c>
      <c r="N46" s="5" t="str">
        <f t="shared" si="11"/>
        <v/>
      </c>
    </row>
    <row r="47" spans="2:14" x14ac:dyDescent="0.25">
      <c r="B47" t="str">
        <f t="shared" si="0"/>
        <v/>
      </c>
      <c r="C47" s="33" t="str">
        <f t="shared" si="1"/>
        <v/>
      </c>
      <c r="D47" s="33" t="str">
        <f t="shared" si="2"/>
        <v/>
      </c>
      <c r="E47" s="33" t="str">
        <f t="shared" si="3"/>
        <v/>
      </c>
      <c r="F47" s="33" t="str">
        <f t="shared" si="4"/>
        <v/>
      </c>
      <c r="G47" s="5" t="str">
        <f t="shared" si="5"/>
        <v/>
      </c>
      <c r="I47" t="str">
        <f t="shared" si="6"/>
        <v/>
      </c>
      <c r="J47" s="33" t="str">
        <f t="shared" si="7"/>
        <v/>
      </c>
      <c r="K47" s="33" t="str">
        <f t="shared" si="8"/>
        <v/>
      </c>
      <c r="L47" s="33" t="str">
        <f t="shared" si="9"/>
        <v/>
      </c>
      <c r="M47" s="33" t="str">
        <f t="shared" si="10"/>
        <v/>
      </c>
      <c r="N47" s="5" t="str">
        <f t="shared" si="11"/>
        <v/>
      </c>
    </row>
    <row r="48" spans="2:14" x14ac:dyDescent="0.25">
      <c r="B48" t="str">
        <f t="shared" si="0"/>
        <v/>
      </c>
      <c r="C48" s="33" t="str">
        <f t="shared" si="1"/>
        <v/>
      </c>
      <c r="D48" s="33" t="str">
        <f t="shared" si="2"/>
        <v/>
      </c>
      <c r="E48" s="33" t="str">
        <f t="shared" si="3"/>
        <v/>
      </c>
      <c r="F48" s="33" t="str">
        <f t="shared" si="4"/>
        <v/>
      </c>
      <c r="G48" s="5" t="str">
        <f t="shared" si="5"/>
        <v/>
      </c>
      <c r="I48" t="str">
        <f t="shared" si="6"/>
        <v/>
      </c>
      <c r="J48" s="33" t="str">
        <f t="shared" si="7"/>
        <v/>
      </c>
      <c r="K48" s="33" t="str">
        <f t="shared" si="8"/>
        <v/>
      </c>
      <c r="L48" s="33" t="str">
        <f t="shared" si="9"/>
        <v/>
      </c>
      <c r="M48" s="33" t="str">
        <f t="shared" si="10"/>
        <v/>
      </c>
      <c r="N48" s="5" t="str">
        <f t="shared" si="11"/>
        <v/>
      </c>
    </row>
    <row r="49" spans="2:14" x14ac:dyDescent="0.25">
      <c r="B49" t="str">
        <f t="shared" si="0"/>
        <v/>
      </c>
      <c r="C49" s="33" t="str">
        <f t="shared" si="1"/>
        <v/>
      </c>
      <c r="D49" s="33" t="str">
        <f t="shared" si="2"/>
        <v/>
      </c>
      <c r="E49" s="33" t="str">
        <f t="shared" si="3"/>
        <v/>
      </c>
      <c r="F49" s="33" t="str">
        <f t="shared" si="4"/>
        <v/>
      </c>
      <c r="G49" s="5" t="str">
        <f t="shared" si="5"/>
        <v/>
      </c>
      <c r="I49" t="str">
        <f t="shared" si="6"/>
        <v/>
      </c>
      <c r="J49" s="33" t="str">
        <f t="shared" si="7"/>
        <v/>
      </c>
      <c r="K49" s="33" t="str">
        <f t="shared" si="8"/>
        <v/>
      </c>
      <c r="L49" s="33" t="str">
        <f t="shared" si="9"/>
        <v/>
      </c>
      <c r="M49" s="33" t="str">
        <f t="shared" si="10"/>
        <v/>
      </c>
      <c r="N49" s="5" t="str">
        <f t="shared" si="11"/>
        <v/>
      </c>
    </row>
    <row r="50" spans="2:14" x14ac:dyDescent="0.25">
      <c r="B50" t="str">
        <f t="shared" ref="B50:B81" si="12">IF(B49&lt;$C$5,B49+1,"")</f>
        <v/>
      </c>
      <c r="C50" s="33" t="str">
        <f t="shared" ref="C50:C81" si="13">IF(B49&lt;$C$5,F49,"")</f>
        <v/>
      </c>
      <c r="D50" s="33" t="str">
        <f t="shared" ref="D50:D81" si="14">IF(B49&lt;$C$5,-C50/(-1/PMT($C$12,$C$5-B49,1,0,1)),"")</f>
        <v/>
      </c>
      <c r="E50" s="33" t="str">
        <f t="shared" ref="E50:E81" si="15">IF(B49&lt;$C$5,(C50+D50)*$C$10,"")</f>
        <v/>
      </c>
      <c r="F50" s="33" t="str">
        <f t="shared" ref="F50:F81" si="16">IF(B49&lt;$C$5,SUM(C50:E50),"")</f>
        <v/>
      </c>
      <c r="G50" s="5" t="str">
        <f t="shared" ref="G50:G81" si="17">IF(B49&lt;$C$5,D50/D49-1,"")</f>
        <v/>
      </c>
      <c r="I50" t="str">
        <f t="shared" ref="I50:I81" si="18">IF(I49&lt;$J$5,I49+1,"")</f>
        <v/>
      </c>
      <c r="J50" s="33" t="str">
        <f t="shared" ref="J50:J81" si="19">IF(I49&lt;$J$5,M49,"")</f>
        <v/>
      </c>
      <c r="K50" s="33" t="str">
        <f t="shared" ref="K50:K81" si="20">IF(I49&lt;$J$5,-J50/(-1/PMT($J$12,$J$5-I49,1,0,1)),"")</f>
        <v/>
      </c>
      <c r="L50" s="33" t="str">
        <f t="shared" ref="L50:L81" si="21">IF(I49&lt;$J$5,(J50+K50)*$J$10,"")</f>
        <v/>
      </c>
      <c r="M50" s="33" t="str">
        <f t="shared" ref="M50:M81" si="22">IF(I49&lt;$J$5,SUM(J50:L50),"")</f>
        <v/>
      </c>
      <c r="N50" s="5" t="str">
        <f t="shared" ref="N50:N81" si="23">IF(I49&lt;$J$5,K50/K49-1,"")</f>
        <v/>
      </c>
    </row>
    <row r="51" spans="2:14" x14ac:dyDescent="0.25">
      <c r="B51" t="str">
        <f t="shared" si="12"/>
        <v/>
      </c>
      <c r="C51" s="33" t="str">
        <f t="shared" si="13"/>
        <v/>
      </c>
      <c r="D51" s="33" t="str">
        <f t="shared" si="14"/>
        <v/>
      </c>
      <c r="E51" s="33" t="str">
        <f t="shared" si="15"/>
        <v/>
      </c>
      <c r="F51" s="33" t="str">
        <f t="shared" si="16"/>
        <v/>
      </c>
      <c r="G51" s="5" t="str">
        <f t="shared" si="17"/>
        <v/>
      </c>
      <c r="I51" t="str">
        <f t="shared" si="18"/>
        <v/>
      </c>
      <c r="J51" s="33" t="str">
        <f t="shared" si="19"/>
        <v/>
      </c>
      <c r="K51" s="33" t="str">
        <f t="shared" si="20"/>
        <v/>
      </c>
      <c r="L51" s="33" t="str">
        <f t="shared" si="21"/>
        <v/>
      </c>
      <c r="M51" s="33" t="str">
        <f t="shared" si="22"/>
        <v/>
      </c>
      <c r="N51" s="5" t="str">
        <f t="shared" si="23"/>
        <v/>
      </c>
    </row>
    <row r="52" spans="2:14" x14ac:dyDescent="0.25">
      <c r="B52" t="str">
        <f t="shared" si="12"/>
        <v/>
      </c>
      <c r="C52" s="33" t="str">
        <f t="shared" si="13"/>
        <v/>
      </c>
      <c r="D52" s="33" t="str">
        <f t="shared" si="14"/>
        <v/>
      </c>
      <c r="E52" s="33" t="str">
        <f t="shared" si="15"/>
        <v/>
      </c>
      <c r="F52" s="33" t="str">
        <f t="shared" si="16"/>
        <v/>
      </c>
      <c r="G52" s="5" t="str">
        <f t="shared" si="17"/>
        <v/>
      </c>
      <c r="I52" t="str">
        <f t="shared" si="18"/>
        <v/>
      </c>
      <c r="J52" s="33" t="str">
        <f t="shared" si="19"/>
        <v/>
      </c>
      <c r="K52" s="33" t="str">
        <f t="shared" si="20"/>
        <v/>
      </c>
      <c r="L52" s="33" t="str">
        <f t="shared" si="21"/>
        <v/>
      </c>
      <c r="M52" s="33" t="str">
        <f t="shared" si="22"/>
        <v/>
      </c>
      <c r="N52" s="5" t="str">
        <f t="shared" si="23"/>
        <v/>
      </c>
    </row>
    <row r="53" spans="2:14" x14ac:dyDescent="0.25">
      <c r="B53" t="str">
        <f t="shared" si="12"/>
        <v/>
      </c>
      <c r="C53" s="33" t="str">
        <f t="shared" si="13"/>
        <v/>
      </c>
      <c r="D53" s="33" t="str">
        <f t="shared" si="14"/>
        <v/>
      </c>
      <c r="E53" s="33" t="str">
        <f t="shared" si="15"/>
        <v/>
      </c>
      <c r="F53" s="33" t="str">
        <f t="shared" si="16"/>
        <v/>
      </c>
      <c r="G53" s="5" t="str">
        <f t="shared" si="17"/>
        <v/>
      </c>
      <c r="I53" t="str">
        <f t="shared" si="18"/>
        <v/>
      </c>
      <c r="J53" s="33" t="str">
        <f t="shared" si="19"/>
        <v/>
      </c>
      <c r="K53" s="33" t="str">
        <f t="shared" si="20"/>
        <v/>
      </c>
      <c r="L53" s="33" t="str">
        <f t="shared" si="21"/>
        <v/>
      </c>
      <c r="M53" s="33" t="str">
        <f t="shared" si="22"/>
        <v/>
      </c>
      <c r="N53" s="5" t="str">
        <f t="shared" si="23"/>
        <v/>
      </c>
    </row>
    <row r="54" spans="2:14" x14ac:dyDescent="0.25">
      <c r="B54" t="str">
        <f t="shared" si="12"/>
        <v/>
      </c>
      <c r="C54" s="33" t="str">
        <f t="shared" si="13"/>
        <v/>
      </c>
      <c r="D54" s="33" t="str">
        <f t="shared" si="14"/>
        <v/>
      </c>
      <c r="E54" s="33" t="str">
        <f t="shared" si="15"/>
        <v/>
      </c>
      <c r="F54" s="33" t="str">
        <f t="shared" si="16"/>
        <v/>
      </c>
      <c r="G54" s="5" t="str">
        <f t="shared" si="17"/>
        <v/>
      </c>
      <c r="I54" t="str">
        <f t="shared" si="18"/>
        <v/>
      </c>
      <c r="J54" s="33" t="str">
        <f t="shared" si="19"/>
        <v/>
      </c>
      <c r="K54" s="33" t="str">
        <f t="shared" si="20"/>
        <v/>
      </c>
      <c r="L54" s="33" t="str">
        <f t="shared" si="21"/>
        <v/>
      </c>
      <c r="M54" s="33" t="str">
        <f t="shared" si="22"/>
        <v/>
      </c>
      <c r="N54" s="5" t="str">
        <f t="shared" si="23"/>
        <v/>
      </c>
    </row>
    <row r="55" spans="2:14" x14ac:dyDescent="0.25">
      <c r="B55" t="str">
        <f t="shared" si="12"/>
        <v/>
      </c>
      <c r="C55" s="33" t="str">
        <f t="shared" si="13"/>
        <v/>
      </c>
      <c r="D55" s="33" t="str">
        <f t="shared" si="14"/>
        <v/>
      </c>
      <c r="E55" s="33" t="str">
        <f t="shared" si="15"/>
        <v/>
      </c>
      <c r="F55" s="33" t="str">
        <f t="shared" si="16"/>
        <v/>
      </c>
      <c r="G55" s="5" t="str">
        <f t="shared" si="17"/>
        <v/>
      </c>
      <c r="I55" t="str">
        <f t="shared" si="18"/>
        <v/>
      </c>
      <c r="J55" s="33" t="str">
        <f t="shared" si="19"/>
        <v/>
      </c>
      <c r="K55" s="33" t="str">
        <f t="shared" si="20"/>
        <v/>
      </c>
      <c r="L55" s="33" t="str">
        <f t="shared" si="21"/>
        <v/>
      </c>
      <c r="M55" s="33" t="str">
        <f t="shared" si="22"/>
        <v/>
      </c>
      <c r="N55" s="5" t="str">
        <f t="shared" si="23"/>
        <v/>
      </c>
    </row>
    <row r="56" spans="2:14" x14ac:dyDescent="0.25">
      <c r="B56" t="str">
        <f t="shared" si="12"/>
        <v/>
      </c>
      <c r="C56" s="33" t="str">
        <f t="shared" si="13"/>
        <v/>
      </c>
      <c r="D56" s="33" t="str">
        <f t="shared" si="14"/>
        <v/>
      </c>
      <c r="E56" s="33" t="str">
        <f t="shared" si="15"/>
        <v/>
      </c>
      <c r="F56" s="33" t="str">
        <f t="shared" si="16"/>
        <v/>
      </c>
      <c r="G56" s="5" t="str">
        <f t="shared" si="17"/>
        <v/>
      </c>
      <c r="I56" t="str">
        <f t="shared" si="18"/>
        <v/>
      </c>
      <c r="J56" s="33" t="str">
        <f t="shared" si="19"/>
        <v/>
      </c>
      <c r="K56" s="33" t="str">
        <f t="shared" si="20"/>
        <v/>
      </c>
      <c r="L56" s="33" t="str">
        <f t="shared" si="21"/>
        <v/>
      </c>
      <c r="M56" s="33" t="str">
        <f t="shared" si="22"/>
        <v/>
      </c>
      <c r="N56" s="5" t="str">
        <f t="shared" si="23"/>
        <v/>
      </c>
    </row>
    <row r="57" spans="2:14" x14ac:dyDescent="0.25">
      <c r="B57" t="str">
        <f t="shared" si="12"/>
        <v/>
      </c>
      <c r="C57" s="33" t="str">
        <f t="shared" si="13"/>
        <v/>
      </c>
      <c r="D57" s="33" t="str">
        <f t="shared" si="14"/>
        <v/>
      </c>
      <c r="E57" s="33" t="str">
        <f t="shared" si="15"/>
        <v/>
      </c>
      <c r="F57" s="33" t="str">
        <f t="shared" si="16"/>
        <v/>
      </c>
      <c r="G57" s="5" t="str">
        <f t="shared" si="17"/>
        <v/>
      </c>
      <c r="I57" t="str">
        <f t="shared" si="18"/>
        <v/>
      </c>
      <c r="J57" s="33" t="str">
        <f t="shared" si="19"/>
        <v/>
      </c>
      <c r="K57" s="33" t="str">
        <f t="shared" si="20"/>
        <v/>
      </c>
      <c r="L57" s="33" t="str">
        <f t="shared" si="21"/>
        <v/>
      </c>
      <c r="M57" s="33" t="str">
        <f t="shared" si="22"/>
        <v/>
      </c>
      <c r="N57" s="5" t="str">
        <f t="shared" si="23"/>
        <v/>
      </c>
    </row>
    <row r="58" spans="2:14" x14ac:dyDescent="0.25">
      <c r="B58" t="str">
        <f t="shared" si="12"/>
        <v/>
      </c>
      <c r="C58" s="33" t="str">
        <f t="shared" si="13"/>
        <v/>
      </c>
      <c r="D58" s="33" t="str">
        <f t="shared" si="14"/>
        <v/>
      </c>
      <c r="E58" s="33" t="str">
        <f t="shared" si="15"/>
        <v/>
      </c>
      <c r="F58" s="33" t="str">
        <f t="shared" si="16"/>
        <v/>
      </c>
      <c r="G58" s="5" t="str">
        <f t="shared" si="17"/>
        <v/>
      </c>
      <c r="I58" t="str">
        <f t="shared" si="18"/>
        <v/>
      </c>
      <c r="J58" s="33" t="str">
        <f t="shared" si="19"/>
        <v/>
      </c>
      <c r="K58" s="33" t="str">
        <f t="shared" si="20"/>
        <v/>
      </c>
      <c r="L58" s="33" t="str">
        <f t="shared" si="21"/>
        <v/>
      </c>
      <c r="M58" s="33" t="str">
        <f t="shared" si="22"/>
        <v/>
      </c>
      <c r="N58" s="5" t="str">
        <f t="shared" si="23"/>
        <v/>
      </c>
    </row>
    <row r="59" spans="2:14" x14ac:dyDescent="0.25">
      <c r="B59" t="str">
        <f t="shared" si="12"/>
        <v/>
      </c>
      <c r="C59" s="33" t="str">
        <f t="shared" si="13"/>
        <v/>
      </c>
      <c r="D59" s="33" t="str">
        <f t="shared" si="14"/>
        <v/>
      </c>
      <c r="E59" s="33" t="str">
        <f t="shared" si="15"/>
        <v/>
      </c>
      <c r="F59" s="33" t="str">
        <f t="shared" si="16"/>
        <v/>
      </c>
      <c r="G59" s="5" t="str">
        <f t="shared" si="17"/>
        <v/>
      </c>
      <c r="I59" t="str">
        <f t="shared" si="18"/>
        <v/>
      </c>
      <c r="J59" s="33" t="str">
        <f t="shared" si="19"/>
        <v/>
      </c>
      <c r="K59" s="33" t="str">
        <f t="shared" si="20"/>
        <v/>
      </c>
      <c r="L59" s="33" t="str">
        <f t="shared" si="21"/>
        <v/>
      </c>
      <c r="M59" s="33" t="str">
        <f t="shared" si="22"/>
        <v/>
      </c>
      <c r="N59" s="5" t="str">
        <f t="shared" si="23"/>
        <v/>
      </c>
    </row>
    <row r="60" spans="2:14" x14ac:dyDescent="0.25">
      <c r="B60" t="str">
        <f t="shared" si="12"/>
        <v/>
      </c>
      <c r="C60" s="33" t="str">
        <f t="shared" si="13"/>
        <v/>
      </c>
      <c r="D60" s="33" t="str">
        <f t="shared" si="14"/>
        <v/>
      </c>
      <c r="E60" s="33" t="str">
        <f t="shared" si="15"/>
        <v/>
      </c>
      <c r="F60" s="33" t="str">
        <f t="shared" si="16"/>
        <v/>
      </c>
      <c r="G60" s="5" t="str">
        <f t="shared" si="17"/>
        <v/>
      </c>
      <c r="I60" t="str">
        <f t="shared" si="18"/>
        <v/>
      </c>
      <c r="J60" s="33" t="str">
        <f t="shared" si="19"/>
        <v/>
      </c>
      <c r="K60" s="33" t="str">
        <f t="shared" si="20"/>
        <v/>
      </c>
      <c r="L60" s="33" t="str">
        <f t="shared" si="21"/>
        <v/>
      </c>
      <c r="M60" s="33" t="str">
        <f t="shared" si="22"/>
        <v/>
      </c>
      <c r="N60" s="5" t="str">
        <f t="shared" si="23"/>
        <v/>
      </c>
    </row>
    <row r="61" spans="2:14" x14ac:dyDescent="0.25">
      <c r="B61" t="str">
        <f t="shared" si="12"/>
        <v/>
      </c>
      <c r="C61" s="33" t="str">
        <f t="shared" si="13"/>
        <v/>
      </c>
      <c r="D61" s="33" t="str">
        <f t="shared" si="14"/>
        <v/>
      </c>
      <c r="E61" s="33" t="str">
        <f t="shared" si="15"/>
        <v/>
      </c>
      <c r="F61" s="33" t="str">
        <f t="shared" si="16"/>
        <v/>
      </c>
      <c r="G61" s="5" t="str">
        <f t="shared" si="17"/>
        <v/>
      </c>
      <c r="I61" t="str">
        <f t="shared" si="18"/>
        <v/>
      </c>
      <c r="J61" s="33" t="str">
        <f t="shared" si="19"/>
        <v/>
      </c>
      <c r="K61" s="33" t="str">
        <f t="shared" si="20"/>
        <v/>
      </c>
      <c r="L61" s="33" t="str">
        <f t="shared" si="21"/>
        <v/>
      </c>
      <c r="M61" s="33" t="str">
        <f t="shared" si="22"/>
        <v/>
      </c>
      <c r="N61" s="5" t="str">
        <f t="shared" si="23"/>
        <v/>
      </c>
    </row>
    <row r="62" spans="2:14" x14ac:dyDescent="0.25">
      <c r="B62" t="str">
        <f t="shared" si="12"/>
        <v/>
      </c>
      <c r="C62" s="33" t="str">
        <f t="shared" si="13"/>
        <v/>
      </c>
      <c r="D62" s="33" t="str">
        <f t="shared" si="14"/>
        <v/>
      </c>
      <c r="E62" s="33" t="str">
        <f t="shared" si="15"/>
        <v/>
      </c>
      <c r="F62" s="33" t="str">
        <f t="shared" si="16"/>
        <v/>
      </c>
      <c r="G62" s="5" t="str">
        <f t="shared" si="17"/>
        <v/>
      </c>
      <c r="I62" t="str">
        <f t="shared" si="18"/>
        <v/>
      </c>
      <c r="J62" s="33" t="str">
        <f t="shared" si="19"/>
        <v/>
      </c>
      <c r="K62" s="33" t="str">
        <f t="shared" si="20"/>
        <v/>
      </c>
      <c r="L62" s="33" t="str">
        <f t="shared" si="21"/>
        <v/>
      </c>
      <c r="M62" s="33" t="str">
        <f t="shared" si="22"/>
        <v/>
      </c>
      <c r="N62" s="5" t="str">
        <f t="shared" si="23"/>
        <v/>
      </c>
    </row>
    <row r="63" spans="2:14" x14ac:dyDescent="0.25">
      <c r="B63" t="str">
        <f t="shared" si="12"/>
        <v/>
      </c>
      <c r="C63" s="33" t="str">
        <f t="shared" si="13"/>
        <v/>
      </c>
      <c r="D63" s="33" t="str">
        <f t="shared" si="14"/>
        <v/>
      </c>
      <c r="E63" s="33" t="str">
        <f t="shared" si="15"/>
        <v/>
      </c>
      <c r="F63" s="33" t="str">
        <f t="shared" si="16"/>
        <v/>
      </c>
      <c r="G63" s="5" t="str">
        <f t="shared" si="17"/>
        <v/>
      </c>
      <c r="I63" t="str">
        <f t="shared" si="18"/>
        <v/>
      </c>
      <c r="J63" s="33" t="str">
        <f t="shared" si="19"/>
        <v/>
      </c>
      <c r="K63" s="33" t="str">
        <f t="shared" si="20"/>
        <v/>
      </c>
      <c r="L63" s="33" t="str">
        <f t="shared" si="21"/>
        <v/>
      </c>
      <c r="M63" s="33" t="str">
        <f t="shared" si="22"/>
        <v/>
      </c>
      <c r="N63" s="5" t="str">
        <f t="shared" si="23"/>
        <v/>
      </c>
    </row>
    <row r="64" spans="2:14" x14ac:dyDescent="0.25">
      <c r="B64" t="str">
        <f t="shared" si="12"/>
        <v/>
      </c>
      <c r="C64" s="33" t="str">
        <f t="shared" si="13"/>
        <v/>
      </c>
      <c r="D64" s="33" t="str">
        <f t="shared" si="14"/>
        <v/>
      </c>
      <c r="E64" s="33" t="str">
        <f t="shared" si="15"/>
        <v/>
      </c>
      <c r="F64" s="33" t="str">
        <f t="shared" si="16"/>
        <v/>
      </c>
      <c r="G64" s="5" t="str">
        <f t="shared" si="17"/>
        <v/>
      </c>
      <c r="I64" t="str">
        <f t="shared" si="18"/>
        <v/>
      </c>
      <c r="J64" s="33" t="str">
        <f t="shared" si="19"/>
        <v/>
      </c>
      <c r="K64" s="33" t="str">
        <f t="shared" si="20"/>
        <v/>
      </c>
      <c r="L64" s="33" t="str">
        <f t="shared" si="21"/>
        <v/>
      </c>
      <c r="M64" s="33" t="str">
        <f t="shared" si="22"/>
        <v/>
      </c>
      <c r="N64" s="5" t="str">
        <f t="shared" si="23"/>
        <v/>
      </c>
    </row>
    <row r="65" spans="2:14" x14ac:dyDescent="0.25">
      <c r="B65" t="str">
        <f t="shared" si="12"/>
        <v/>
      </c>
      <c r="C65" s="33" t="str">
        <f t="shared" si="13"/>
        <v/>
      </c>
      <c r="D65" s="33" t="str">
        <f t="shared" si="14"/>
        <v/>
      </c>
      <c r="E65" s="33" t="str">
        <f t="shared" si="15"/>
        <v/>
      </c>
      <c r="F65" s="33" t="str">
        <f t="shared" si="16"/>
        <v/>
      </c>
      <c r="G65" s="5" t="str">
        <f t="shared" si="17"/>
        <v/>
      </c>
      <c r="I65" t="str">
        <f t="shared" si="18"/>
        <v/>
      </c>
      <c r="J65" s="33" t="str">
        <f t="shared" si="19"/>
        <v/>
      </c>
      <c r="K65" s="33" t="str">
        <f t="shared" si="20"/>
        <v/>
      </c>
      <c r="L65" s="33" t="str">
        <f t="shared" si="21"/>
        <v/>
      </c>
      <c r="M65" s="33" t="str">
        <f t="shared" si="22"/>
        <v/>
      </c>
      <c r="N65" s="5" t="str">
        <f t="shared" si="23"/>
        <v/>
      </c>
    </row>
    <row r="66" spans="2:14" x14ac:dyDescent="0.25">
      <c r="B66" t="str">
        <f t="shared" si="12"/>
        <v/>
      </c>
      <c r="C66" s="33" t="str">
        <f t="shared" si="13"/>
        <v/>
      </c>
      <c r="D66" s="33" t="str">
        <f t="shared" si="14"/>
        <v/>
      </c>
      <c r="E66" s="33" t="str">
        <f t="shared" si="15"/>
        <v/>
      </c>
      <c r="F66" s="33" t="str">
        <f t="shared" si="16"/>
        <v/>
      </c>
      <c r="G66" s="5" t="str">
        <f t="shared" si="17"/>
        <v/>
      </c>
      <c r="I66" t="str">
        <f t="shared" si="18"/>
        <v/>
      </c>
      <c r="J66" s="33" t="str">
        <f t="shared" si="19"/>
        <v/>
      </c>
      <c r="K66" s="33" t="str">
        <f t="shared" si="20"/>
        <v/>
      </c>
      <c r="L66" s="33" t="str">
        <f t="shared" si="21"/>
        <v/>
      </c>
      <c r="M66" s="33" t="str">
        <f t="shared" si="22"/>
        <v/>
      </c>
      <c r="N66" s="5" t="str">
        <f t="shared" si="23"/>
        <v/>
      </c>
    </row>
    <row r="67" spans="2:14" x14ac:dyDescent="0.25">
      <c r="B67" t="str">
        <f t="shared" si="12"/>
        <v/>
      </c>
      <c r="C67" s="33" t="str">
        <f t="shared" si="13"/>
        <v/>
      </c>
      <c r="D67" s="33" t="str">
        <f t="shared" si="14"/>
        <v/>
      </c>
      <c r="E67" s="33" t="str">
        <f t="shared" si="15"/>
        <v/>
      </c>
      <c r="F67" s="33" t="str">
        <f t="shared" si="16"/>
        <v/>
      </c>
      <c r="G67" s="5" t="str">
        <f t="shared" si="17"/>
        <v/>
      </c>
      <c r="I67" t="str">
        <f t="shared" si="18"/>
        <v/>
      </c>
      <c r="J67" s="33" t="str">
        <f t="shared" si="19"/>
        <v/>
      </c>
      <c r="K67" s="33" t="str">
        <f t="shared" si="20"/>
        <v/>
      </c>
      <c r="L67" s="33" t="str">
        <f t="shared" si="21"/>
        <v/>
      </c>
      <c r="M67" s="33" t="str">
        <f t="shared" si="22"/>
        <v/>
      </c>
      <c r="N67" s="5" t="str">
        <f t="shared" si="23"/>
        <v/>
      </c>
    </row>
    <row r="68" spans="2:14" x14ac:dyDescent="0.25">
      <c r="B68" t="str">
        <f t="shared" si="12"/>
        <v/>
      </c>
      <c r="C68" s="33" t="str">
        <f t="shared" si="13"/>
        <v/>
      </c>
      <c r="D68" s="33" t="str">
        <f t="shared" si="14"/>
        <v/>
      </c>
      <c r="E68" s="33" t="str">
        <f t="shared" si="15"/>
        <v/>
      </c>
      <c r="F68" s="33" t="str">
        <f t="shared" si="16"/>
        <v/>
      </c>
      <c r="G68" s="5" t="str">
        <f t="shared" si="17"/>
        <v/>
      </c>
      <c r="I68" t="str">
        <f t="shared" si="18"/>
        <v/>
      </c>
      <c r="J68" s="33" t="str">
        <f t="shared" si="19"/>
        <v/>
      </c>
      <c r="K68" s="33" t="str">
        <f t="shared" si="20"/>
        <v/>
      </c>
      <c r="L68" s="33" t="str">
        <f t="shared" si="21"/>
        <v/>
      </c>
      <c r="M68" s="33" t="str">
        <f t="shared" si="22"/>
        <v/>
      </c>
      <c r="N68" s="5" t="str">
        <f t="shared" si="23"/>
        <v/>
      </c>
    </row>
    <row r="69" spans="2:14" x14ac:dyDescent="0.25">
      <c r="B69" t="str">
        <f t="shared" si="12"/>
        <v/>
      </c>
      <c r="C69" s="33" t="str">
        <f t="shared" si="13"/>
        <v/>
      </c>
      <c r="D69" s="33" t="str">
        <f t="shared" si="14"/>
        <v/>
      </c>
      <c r="E69" s="33" t="str">
        <f t="shared" si="15"/>
        <v/>
      </c>
      <c r="F69" s="33" t="str">
        <f t="shared" si="16"/>
        <v/>
      </c>
      <c r="G69" s="5" t="str">
        <f t="shared" si="17"/>
        <v/>
      </c>
      <c r="I69" t="str">
        <f t="shared" si="18"/>
        <v/>
      </c>
      <c r="J69" s="33" t="str">
        <f t="shared" si="19"/>
        <v/>
      </c>
      <c r="K69" s="33" t="str">
        <f t="shared" si="20"/>
        <v/>
      </c>
      <c r="L69" s="33" t="str">
        <f t="shared" si="21"/>
        <v/>
      </c>
      <c r="M69" s="33" t="str">
        <f t="shared" si="22"/>
        <v/>
      </c>
      <c r="N69" s="5" t="str">
        <f t="shared" si="23"/>
        <v/>
      </c>
    </row>
    <row r="70" spans="2:14" x14ac:dyDescent="0.25">
      <c r="B70" t="str">
        <f t="shared" si="12"/>
        <v/>
      </c>
      <c r="C70" s="33" t="str">
        <f t="shared" si="13"/>
        <v/>
      </c>
      <c r="D70" s="33" t="str">
        <f t="shared" si="14"/>
        <v/>
      </c>
      <c r="E70" s="33" t="str">
        <f t="shared" si="15"/>
        <v/>
      </c>
      <c r="F70" s="33" t="str">
        <f t="shared" si="16"/>
        <v/>
      </c>
      <c r="G70" s="5" t="str">
        <f t="shared" si="17"/>
        <v/>
      </c>
      <c r="I70" t="str">
        <f t="shared" si="18"/>
        <v/>
      </c>
      <c r="J70" s="33" t="str">
        <f t="shared" si="19"/>
        <v/>
      </c>
      <c r="K70" s="33" t="str">
        <f t="shared" si="20"/>
        <v/>
      </c>
      <c r="L70" s="33" t="str">
        <f t="shared" si="21"/>
        <v/>
      </c>
      <c r="M70" s="33" t="str">
        <f t="shared" si="22"/>
        <v/>
      </c>
      <c r="N70" s="5" t="str">
        <f t="shared" si="23"/>
        <v/>
      </c>
    </row>
    <row r="71" spans="2:14" x14ac:dyDescent="0.25">
      <c r="B71" t="str">
        <f t="shared" si="12"/>
        <v/>
      </c>
      <c r="C71" s="33" t="str">
        <f t="shared" si="13"/>
        <v/>
      </c>
      <c r="D71" s="33" t="str">
        <f t="shared" si="14"/>
        <v/>
      </c>
      <c r="E71" s="33" t="str">
        <f t="shared" si="15"/>
        <v/>
      </c>
      <c r="F71" s="33" t="str">
        <f t="shared" si="16"/>
        <v/>
      </c>
      <c r="G71" s="5" t="str">
        <f t="shared" si="17"/>
        <v/>
      </c>
      <c r="I71" t="str">
        <f t="shared" si="18"/>
        <v/>
      </c>
      <c r="J71" s="33" t="str">
        <f t="shared" si="19"/>
        <v/>
      </c>
      <c r="K71" s="33" t="str">
        <f t="shared" si="20"/>
        <v/>
      </c>
      <c r="L71" s="33" t="str">
        <f t="shared" si="21"/>
        <v/>
      </c>
      <c r="M71" s="33" t="str">
        <f t="shared" si="22"/>
        <v/>
      </c>
      <c r="N71" s="5" t="str">
        <f t="shared" si="23"/>
        <v/>
      </c>
    </row>
    <row r="72" spans="2:14" x14ac:dyDescent="0.25">
      <c r="B72" t="str">
        <f t="shared" si="12"/>
        <v/>
      </c>
      <c r="C72" s="33" t="str">
        <f t="shared" si="13"/>
        <v/>
      </c>
      <c r="D72" s="33" t="str">
        <f t="shared" si="14"/>
        <v/>
      </c>
      <c r="E72" s="33" t="str">
        <f t="shared" si="15"/>
        <v/>
      </c>
      <c r="F72" s="33" t="str">
        <f t="shared" si="16"/>
        <v/>
      </c>
      <c r="G72" s="5" t="str">
        <f t="shared" si="17"/>
        <v/>
      </c>
      <c r="I72" t="str">
        <f t="shared" si="18"/>
        <v/>
      </c>
      <c r="J72" s="33" t="str">
        <f t="shared" si="19"/>
        <v/>
      </c>
      <c r="K72" s="33" t="str">
        <f t="shared" si="20"/>
        <v/>
      </c>
      <c r="L72" s="33" t="str">
        <f t="shared" si="21"/>
        <v/>
      </c>
      <c r="M72" s="33" t="str">
        <f t="shared" si="22"/>
        <v/>
      </c>
      <c r="N72" s="5" t="str">
        <f t="shared" si="23"/>
        <v/>
      </c>
    </row>
    <row r="73" spans="2:14" x14ac:dyDescent="0.25">
      <c r="B73" t="str">
        <f t="shared" si="12"/>
        <v/>
      </c>
      <c r="C73" s="33" t="str">
        <f t="shared" si="13"/>
        <v/>
      </c>
      <c r="D73" s="33" t="str">
        <f t="shared" si="14"/>
        <v/>
      </c>
      <c r="E73" s="33" t="str">
        <f t="shared" si="15"/>
        <v/>
      </c>
      <c r="F73" s="33" t="str">
        <f t="shared" si="16"/>
        <v/>
      </c>
      <c r="G73" s="5" t="str">
        <f t="shared" si="17"/>
        <v/>
      </c>
      <c r="I73" t="str">
        <f t="shared" si="18"/>
        <v/>
      </c>
      <c r="J73" s="33" t="str">
        <f t="shared" si="19"/>
        <v/>
      </c>
      <c r="K73" s="33" t="str">
        <f t="shared" si="20"/>
        <v/>
      </c>
      <c r="L73" s="33" t="str">
        <f t="shared" si="21"/>
        <v/>
      </c>
      <c r="M73" s="33" t="str">
        <f t="shared" si="22"/>
        <v/>
      </c>
      <c r="N73" s="5" t="str">
        <f t="shared" si="23"/>
        <v/>
      </c>
    </row>
    <row r="74" spans="2:14" x14ac:dyDescent="0.25">
      <c r="B74" t="str">
        <f t="shared" si="12"/>
        <v/>
      </c>
      <c r="C74" s="33" t="str">
        <f t="shared" si="13"/>
        <v/>
      </c>
      <c r="D74" s="33" t="str">
        <f t="shared" si="14"/>
        <v/>
      </c>
      <c r="E74" s="33" t="str">
        <f t="shared" si="15"/>
        <v/>
      </c>
      <c r="F74" s="33" t="str">
        <f t="shared" si="16"/>
        <v/>
      </c>
      <c r="G74" s="5" t="str">
        <f t="shared" si="17"/>
        <v/>
      </c>
      <c r="I74" t="str">
        <f t="shared" si="18"/>
        <v/>
      </c>
      <c r="J74" s="33" t="str">
        <f t="shared" si="19"/>
        <v/>
      </c>
      <c r="K74" s="33" t="str">
        <f t="shared" si="20"/>
        <v/>
      </c>
      <c r="L74" s="33" t="str">
        <f t="shared" si="21"/>
        <v/>
      </c>
      <c r="M74" s="33" t="str">
        <f t="shared" si="22"/>
        <v/>
      </c>
      <c r="N74" s="5" t="str">
        <f t="shared" si="23"/>
        <v/>
      </c>
    </row>
    <row r="75" spans="2:14" x14ac:dyDescent="0.25">
      <c r="B75" t="str">
        <f t="shared" si="12"/>
        <v/>
      </c>
      <c r="C75" s="33" t="str">
        <f t="shared" si="13"/>
        <v/>
      </c>
      <c r="D75" s="33" t="str">
        <f t="shared" si="14"/>
        <v/>
      </c>
      <c r="E75" s="33" t="str">
        <f t="shared" si="15"/>
        <v/>
      </c>
      <c r="F75" s="33" t="str">
        <f t="shared" si="16"/>
        <v/>
      </c>
      <c r="G75" s="5" t="str">
        <f t="shared" si="17"/>
        <v/>
      </c>
      <c r="I75" t="str">
        <f t="shared" si="18"/>
        <v/>
      </c>
      <c r="J75" s="33" t="str">
        <f t="shared" si="19"/>
        <v/>
      </c>
      <c r="K75" s="33" t="str">
        <f t="shared" si="20"/>
        <v/>
      </c>
      <c r="L75" s="33" t="str">
        <f t="shared" si="21"/>
        <v/>
      </c>
      <c r="M75" s="33" t="str">
        <f t="shared" si="22"/>
        <v/>
      </c>
      <c r="N75" s="5" t="str">
        <f t="shared" si="23"/>
        <v/>
      </c>
    </row>
    <row r="76" spans="2:14" x14ac:dyDescent="0.25">
      <c r="B76" t="str">
        <f t="shared" si="12"/>
        <v/>
      </c>
      <c r="C76" s="33" t="str">
        <f t="shared" si="13"/>
        <v/>
      </c>
      <c r="D76" s="33" t="str">
        <f t="shared" si="14"/>
        <v/>
      </c>
      <c r="E76" s="33" t="str">
        <f t="shared" si="15"/>
        <v/>
      </c>
      <c r="F76" s="33" t="str">
        <f t="shared" si="16"/>
        <v/>
      </c>
      <c r="G76" s="5" t="str">
        <f t="shared" si="17"/>
        <v/>
      </c>
      <c r="I76" t="str">
        <f t="shared" si="18"/>
        <v/>
      </c>
      <c r="J76" s="33" t="str">
        <f t="shared" si="19"/>
        <v/>
      </c>
      <c r="K76" s="33" t="str">
        <f t="shared" si="20"/>
        <v/>
      </c>
      <c r="L76" s="33" t="str">
        <f t="shared" si="21"/>
        <v/>
      </c>
      <c r="M76" s="33" t="str">
        <f t="shared" si="22"/>
        <v/>
      </c>
      <c r="N76" s="5" t="str">
        <f t="shared" si="23"/>
        <v/>
      </c>
    </row>
    <row r="77" spans="2:14" x14ac:dyDescent="0.25">
      <c r="B77" t="str">
        <f t="shared" si="12"/>
        <v/>
      </c>
      <c r="C77" s="33" t="str">
        <f t="shared" si="13"/>
        <v/>
      </c>
      <c r="D77" s="33" t="str">
        <f t="shared" si="14"/>
        <v/>
      </c>
      <c r="E77" s="33" t="str">
        <f t="shared" si="15"/>
        <v/>
      </c>
      <c r="F77" s="33" t="str">
        <f t="shared" si="16"/>
        <v/>
      </c>
      <c r="G77" s="5" t="str">
        <f t="shared" si="17"/>
        <v/>
      </c>
      <c r="I77" t="str">
        <f t="shared" si="18"/>
        <v/>
      </c>
      <c r="J77" s="33" t="str">
        <f t="shared" si="19"/>
        <v/>
      </c>
      <c r="K77" s="33" t="str">
        <f t="shared" si="20"/>
        <v/>
      </c>
      <c r="L77" s="33" t="str">
        <f t="shared" si="21"/>
        <v/>
      </c>
      <c r="M77" s="33" t="str">
        <f t="shared" si="22"/>
        <v/>
      </c>
      <c r="N77" s="5" t="str">
        <f t="shared" si="23"/>
        <v/>
      </c>
    </row>
    <row r="78" spans="2:14" x14ac:dyDescent="0.25">
      <c r="B78" t="str">
        <f t="shared" si="12"/>
        <v/>
      </c>
      <c r="C78" s="33" t="str">
        <f t="shared" si="13"/>
        <v/>
      </c>
      <c r="D78" s="33" t="str">
        <f t="shared" si="14"/>
        <v/>
      </c>
      <c r="E78" s="33" t="str">
        <f t="shared" si="15"/>
        <v/>
      </c>
      <c r="F78" s="33" t="str">
        <f t="shared" si="16"/>
        <v/>
      </c>
      <c r="G78" s="5" t="str">
        <f t="shared" si="17"/>
        <v/>
      </c>
      <c r="I78" t="str">
        <f t="shared" si="18"/>
        <v/>
      </c>
      <c r="J78" s="33" t="str">
        <f t="shared" si="19"/>
        <v/>
      </c>
      <c r="K78" s="33" t="str">
        <f t="shared" si="20"/>
        <v/>
      </c>
      <c r="L78" s="33" t="str">
        <f t="shared" si="21"/>
        <v/>
      </c>
      <c r="M78" s="33" t="str">
        <f t="shared" si="22"/>
        <v/>
      </c>
      <c r="N78" s="5" t="str">
        <f t="shared" si="23"/>
        <v/>
      </c>
    </row>
    <row r="79" spans="2:14" x14ac:dyDescent="0.25">
      <c r="B79" t="str">
        <f t="shared" si="12"/>
        <v/>
      </c>
      <c r="C79" s="33" t="str">
        <f t="shared" si="13"/>
        <v/>
      </c>
      <c r="D79" s="33" t="str">
        <f t="shared" si="14"/>
        <v/>
      </c>
      <c r="E79" s="33" t="str">
        <f t="shared" si="15"/>
        <v/>
      </c>
      <c r="F79" s="33" t="str">
        <f t="shared" si="16"/>
        <v/>
      </c>
      <c r="G79" s="5" t="str">
        <f t="shared" si="17"/>
        <v/>
      </c>
      <c r="I79" t="str">
        <f t="shared" si="18"/>
        <v/>
      </c>
      <c r="J79" s="33" t="str">
        <f t="shared" si="19"/>
        <v/>
      </c>
      <c r="K79" s="33" t="str">
        <f t="shared" si="20"/>
        <v/>
      </c>
      <c r="L79" s="33" t="str">
        <f t="shared" si="21"/>
        <v/>
      </c>
      <c r="M79" s="33" t="str">
        <f t="shared" si="22"/>
        <v/>
      </c>
      <c r="N79" s="5" t="str">
        <f t="shared" si="23"/>
        <v/>
      </c>
    </row>
    <row r="80" spans="2:14" x14ac:dyDescent="0.25">
      <c r="B80" t="str">
        <f t="shared" si="12"/>
        <v/>
      </c>
      <c r="C80" s="33" t="str">
        <f t="shared" si="13"/>
        <v/>
      </c>
      <c r="D80" s="33" t="str">
        <f t="shared" si="14"/>
        <v/>
      </c>
      <c r="E80" s="33" t="str">
        <f t="shared" si="15"/>
        <v/>
      </c>
      <c r="F80" s="33" t="str">
        <f t="shared" si="16"/>
        <v/>
      </c>
      <c r="G80" s="5" t="str">
        <f t="shared" si="17"/>
        <v/>
      </c>
      <c r="I80" t="str">
        <f t="shared" si="18"/>
        <v/>
      </c>
      <c r="J80" s="33" t="str">
        <f t="shared" si="19"/>
        <v/>
      </c>
      <c r="K80" s="33" t="str">
        <f t="shared" si="20"/>
        <v/>
      </c>
      <c r="L80" s="33" t="str">
        <f t="shared" si="21"/>
        <v/>
      </c>
      <c r="M80" s="33" t="str">
        <f t="shared" si="22"/>
        <v/>
      </c>
      <c r="N80" s="5" t="str">
        <f t="shared" si="23"/>
        <v/>
      </c>
    </row>
    <row r="81" spans="2:14" x14ac:dyDescent="0.25">
      <c r="B81" t="str">
        <f t="shared" si="12"/>
        <v/>
      </c>
      <c r="C81" s="33" t="str">
        <f t="shared" si="13"/>
        <v/>
      </c>
      <c r="D81" s="33" t="str">
        <f t="shared" si="14"/>
        <v/>
      </c>
      <c r="E81" s="33" t="str">
        <f t="shared" si="15"/>
        <v/>
      </c>
      <c r="F81" s="33" t="str">
        <f t="shared" si="16"/>
        <v/>
      </c>
      <c r="G81" s="5" t="str">
        <f t="shared" si="17"/>
        <v/>
      </c>
      <c r="I81" t="str">
        <f t="shared" si="18"/>
        <v/>
      </c>
      <c r="J81" s="33" t="str">
        <f t="shared" si="19"/>
        <v/>
      </c>
      <c r="K81" s="33" t="str">
        <f t="shared" si="20"/>
        <v/>
      </c>
      <c r="L81" s="33" t="str">
        <f t="shared" si="21"/>
        <v/>
      </c>
      <c r="M81" s="33" t="str">
        <f t="shared" si="22"/>
        <v/>
      </c>
      <c r="N81" s="5" t="str">
        <f t="shared" si="23"/>
        <v/>
      </c>
    </row>
    <row r="82" spans="2:14" x14ac:dyDescent="0.25">
      <c r="B82" t="str">
        <f t="shared" ref="B82:B116" si="24">IF(B81&lt;$C$5,B81+1,"")</f>
        <v/>
      </c>
      <c r="C82" s="33" t="str">
        <f t="shared" ref="C82:C116" si="25">IF(B81&lt;$C$5,F81,"")</f>
        <v/>
      </c>
      <c r="D82" s="33" t="str">
        <f t="shared" ref="D82:D113" si="26">IF(B81&lt;$C$5,-C82/(-1/PMT($C$12,$C$5-B81,1,0,1)),"")</f>
        <v/>
      </c>
      <c r="E82" s="33" t="str">
        <f t="shared" ref="E82:E113" si="27">IF(B81&lt;$C$5,(C82+D82)*$C$10,"")</f>
        <v/>
      </c>
      <c r="F82" s="33" t="str">
        <f t="shared" ref="F82:F113" si="28">IF(B81&lt;$C$5,SUM(C82:E82),"")</f>
        <v/>
      </c>
      <c r="G82" s="5" t="str">
        <f t="shared" ref="G82:G116" si="29">IF(B81&lt;$C$5,D82/D81-1,"")</f>
        <v/>
      </c>
      <c r="I82" t="str">
        <f t="shared" ref="I82:I116" si="30">IF(I81&lt;$J$5,I81+1,"")</f>
        <v/>
      </c>
      <c r="J82" s="33" t="str">
        <f t="shared" ref="J82:J116" si="31">IF(I81&lt;$J$5,M81,"")</f>
        <v/>
      </c>
      <c r="K82" s="33" t="str">
        <f t="shared" ref="K82:K113" si="32">IF(I81&lt;$J$5,-J82/(-1/PMT($J$12,$J$5-I81,1,0,1)),"")</f>
        <v/>
      </c>
      <c r="L82" s="33" t="str">
        <f t="shared" ref="L82:L113" si="33">IF(I81&lt;$J$5,(J82+K82)*$J$10,"")</f>
        <v/>
      </c>
      <c r="M82" s="33" t="str">
        <f t="shared" ref="M82:M113" si="34">IF(I81&lt;$J$5,SUM(J82:L82),"")</f>
        <v/>
      </c>
      <c r="N82" s="5" t="str">
        <f t="shared" ref="N82:N116" si="35">IF(I81&lt;$J$5,K82/K81-1,"")</f>
        <v/>
      </c>
    </row>
    <row r="83" spans="2:14" x14ac:dyDescent="0.25">
      <c r="B83" t="str">
        <f t="shared" si="24"/>
        <v/>
      </c>
      <c r="C83" s="33" t="str">
        <f t="shared" si="25"/>
        <v/>
      </c>
      <c r="D83" s="33" t="str">
        <f t="shared" si="26"/>
        <v/>
      </c>
      <c r="E83" s="33" t="str">
        <f t="shared" si="27"/>
        <v/>
      </c>
      <c r="F83" s="33" t="str">
        <f t="shared" si="28"/>
        <v/>
      </c>
      <c r="G83" s="5" t="str">
        <f t="shared" si="29"/>
        <v/>
      </c>
      <c r="I83" t="str">
        <f t="shared" si="30"/>
        <v/>
      </c>
      <c r="J83" s="33" t="str">
        <f t="shared" si="31"/>
        <v/>
      </c>
      <c r="K83" s="33" t="str">
        <f t="shared" si="32"/>
        <v/>
      </c>
      <c r="L83" s="33" t="str">
        <f t="shared" si="33"/>
        <v/>
      </c>
      <c r="M83" s="33" t="str">
        <f t="shared" si="34"/>
        <v/>
      </c>
      <c r="N83" s="5" t="str">
        <f t="shared" si="35"/>
        <v/>
      </c>
    </row>
    <row r="84" spans="2:14" x14ac:dyDescent="0.25">
      <c r="B84" t="str">
        <f t="shared" si="24"/>
        <v/>
      </c>
      <c r="C84" s="33" t="str">
        <f t="shared" si="25"/>
        <v/>
      </c>
      <c r="D84" s="33" t="str">
        <f t="shared" si="26"/>
        <v/>
      </c>
      <c r="E84" s="33" t="str">
        <f t="shared" si="27"/>
        <v/>
      </c>
      <c r="F84" s="33" t="str">
        <f t="shared" si="28"/>
        <v/>
      </c>
      <c r="G84" s="5" t="str">
        <f t="shared" si="29"/>
        <v/>
      </c>
      <c r="I84" t="str">
        <f t="shared" si="30"/>
        <v/>
      </c>
      <c r="J84" s="33" t="str">
        <f t="shared" si="31"/>
        <v/>
      </c>
      <c r="K84" s="33" t="str">
        <f t="shared" si="32"/>
        <v/>
      </c>
      <c r="L84" s="33" t="str">
        <f t="shared" si="33"/>
        <v/>
      </c>
      <c r="M84" s="33" t="str">
        <f t="shared" si="34"/>
        <v/>
      </c>
      <c r="N84" s="5" t="str">
        <f t="shared" si="35"/>
        <v/>
      </c>
    </row>
    <row r="85" spans="2:14" x14ac:dyDescent="0.25">
      <c r="B85" t="str">
        <f t="shared" si="24"/>
        <v/>
      </c>
      <c r="C85" s="33" t="str">
        <f t="shared" si="25"/>
        <v/>
      </c>
      <c r="D85" s="33" t="str">
        <f t="shared" si="26"/>
        <v/>
      </c>
      <c r="E85" s="33" t="str">
        <f t="shared" si="27"/>
        <v/>
      </c>
      <c r="F85" s="33" t="str">
        <f t="shared" si="28"/>
        <v/>
      </c>
      <c r="G85" s="5" t="str">
        <f t="shared" si="29"/>
        <v/>
      </c>
      <c r="I85" t="str">
        <f t="shared" si="30"/>
        <v/>
      </c>
      <c r="J85" s="33" t="str">
        <f t="shared" si="31"/>
        <v/>
      </c>
      <c r="K85" s="33" t="str">
        <f t="shared" si="32"/>
        <v/>
      </c>
      <c r="L85" s="33" t="str">
        <f t="shared" si="33"/>
        <v/>
      </c>
      <c r="M85" s="33" t="str">
        <f t="shared" si="34"/>
        <v/>
      </c>
      <c r="N85" s="5" t="str">
        <f t="shared" si="35"/>
        <v/>
      </c>
    </row>
    <row r="86" spans="2:14" x14ac:dyDescent="0.25">
      <c r="B86" t="str">
        <f t="shared" si="24"/>
        <v/>
      </c>
      <c r="C86" s="33" t="str">
        <f t="shared" si="25"/>
        <v/>
      </c>
      <c r="D86" s="33" t="str">
        <f t="shared" si="26"/>
        <v/>
      </c>
      <c r="E86" s="33" t="str">
        <f t="shared" si="27"/>
        <v/>
      </c>
      <c r="F86" s="33" t="str">
        <f t="shared" si="28"/>
        <v/>
      </c>
      <c r="G86" s="5" t="str">
        <f t="shared" si="29"/>
        <v/>
      </c>
      <c r="I86" t="str">
        <f t="shared" si="30"/>
        <v/>
      </c>
      <c r="J86" s="33" t="str">
        <f t="shared" si="31"/>
        <v/>
      </c>
      <c r="K86" s="33" t="str">
        <f t="shared" si="32"/>
        <v/>
      </c>
      <c r="L86" s="33" t="str">
        <f t="shared" si="33"/>
        <v/>
      </c>
      <c r="M86" s="33" t="str">
        <f t="shared" si="34"/>
        <v/>
      </c>
      <c r="N86" s="5" t="str">
        <f t="shared" si="35"/>
        <v/>
      </c>
    </row>
    <row r="87" spans="2:14" x14ac:dyDescent="0.25">
      <c r="B87" t="str">
        <f t="shared" si="24"/>
        <v/>
      </c>
      <c r="C87" s="33" t="str">
        <f t="shared" si="25"/>
        <v/>
      </c>
      <c r="D87" s="33" t="str">
        <f t="shared" si="26"/>
        <v/>
      </c>
      <c r="E87" s="33" t="str">
        <f t="shared" si="27"/>
        <v/>
      </c>
      <c r="F87" s="33" t="str">
        <f t="shared" si="28"/>
        <v/>
      </c>
      <c r="G87" s="5" t="str">
        <f t="shared" si="29"/>
        <v/>
      </c>
      <c r="I87" t="str">
        <f t="shared" si="30"/>
        <v/>
      </c>
      <c r="J87" s="33" t="str">
        <f t="shared" si="31"/>
        <v/>
      </c>
      <c r="K87" s="33" t="str">
        <f t="shared" si="32"/>
        <v/>
      </c>
      <c r="L87" s="33" t="str">
        <f t="shared" si="33"/>
        <v/>
      </c>
      <c r="M87" s="33" t="str">
        <f t="shared" si="34"/>
        <v/>
      </c>
      <c r="N87" s="5" t="str">
        <f t="shared" si="35"/>
        <v/>
      </c>
    </row>
    <row r="88" spans="2:14" x14ac:dyDescent="0.25">
      <c r="B88" t="str">
        <f t="shared" si="24"/>
        <v/>
      </c>
      <c r="C88" s="33" t="str">
        <f t="shared" si="25"/>
        <v/>
      </c>
      <c r="D88" s="33" t="str">
        <f t="shared" si="26"/>
        <v/>
      </c>
      <c r="E88" s="33" t="str">
        <f t="shared" si="27"/>
        <v/>
      </c>
      <c r="F88" s="33" t="str">
        <f t="shared" si="28"/>
        <v/>
      </c>
      <c r="G88" s="5" t="str">
        <f t="shared" si="29"/>
        <v/>
      </c>
      <c r="I88" t="str">
        <f t="shared" si="30"/>
        <v/>
      </c>
      <c r="J88" s="33" t="str">
        <f t="shared" si="31"/>
        <v/>
      </c>
      <c r="K88" s="33" t="str">
        <f t="shared" si="32"/>
        <v/>
      </c>
      <c r="L88" s="33" t="str">
        <f t="shared" si="33"/>
        <v/>
      </c>
      <c r="M88" s="33" t="str">
        <f t="shared" si="34"/>
        <v/>
      </c>
      <c r="N88" s="5" t="str">
        <f t="shared" si="35"/>
        <v/>
      </c>
    </row>
    <row r="89" spans="2:14" x14ac:dyDescent="0.25">
      <c r="B89" t="str">
        <f t="shared" si="24"/>
        <v/>
      </c>
      <c r="C89" s="33" t="str">
        <f t="shared" si="25"/>
        <v/>
      </c>
      <c r="D89" s="33" t="str">
        <f t="shared" si="26"/>
        <v/>
      </c>
      <c r="E89" s="33" t="str">
        <f t="shared" si="27"/>
        <v/>
      </c>
      <c r="F89" s="33" t="str">
        <f t="shared" si="28"/>
        <v/>
      </c>
      <c r="G89" s="5" t="str">
        <f t="shared" si="29"/>
        <v/>
      </c>
      <c r="I89" t="str">
        <f t="shared" si="30"/>
        <v/>
      </c>
      <c r="J89" s="33" t="str">
        <f t="shared" si="31"/>
        <v/>
      </c>
      <c r="K89" s="33" t="str">
        <f t="shared" si="32"/>
        <v/>
      </c>
      <c r="L89" s="33" t="str">
        <f t="shared" si="33"/>
        <v/>
      </c>
      <c r="M89" s="33" t="str">
        <f t="shared" si="34"/>
        <v/>
      </c>
      <c r="N89" s="5" t="str">
        <f t="shared" si="35"/>
        <v/>
      </c>
    </row>
    <row r="90" spans="2:14" x14ac:dyDescent="0.25">
      <c r="B90" t="str">
        <f t="shared" si="24"/>
        <v/>
      </c>
      <c r="C90" s="33" t="str">
        <f t="shared" si="25"/>
        <v/>
      </c>
      <c r="D90" s="33" t="str">
        <f t="shared" si="26"/>
        <v/>
      </c>
      <c r="E90" s="33" t="str">
        <f t="shared" si="27"/>
        <v/>
      </c>
      <c r="F90" s="33" t="str">
        <f t="shared" si="28"/>
        <v/>
      </c>
      <c r="G90" s="5" t="str">
        <f t="shared" si="29"/>
        <v/>
      </c>
      <c r="I90" t="str">
        <f t="shared" si="30"/>
        <v/>
      </c>
      <c r="J90" s="33" t="str">
        <f t="shared" si="31"/>
        <v/>
      </c>
      <c r="K90" s="33" t="str">
        <f t="shared" si="32"/>
        <v/>
      </c>
      <c r="L90" s="33" t="str">
        <f t="shared" si="33"/>
        <v/>
      </c>
      <c r="M90" s="33" t="str">
        <f t="shared" si="34"/>
        <v/>
      </c>
      <c r="N90" s="5" t="str">
        <f t="shared" si="35"/>
        <v/>
      </c>
    </row>
    <row r="91" spans="2:14" x14ac:dyDescent="0.25">
      <c r="B91" t="str">
        <f t="shared" si="24"/>
        <v/>
      </c>
      <c r="C91" s="33" t="str">
        <f t="shared" si="25"/>
        <v/>
      </c>
      <c r="D91" s="33" t="str">
        <f t="shared" si="26"/>
        <v/>
      </c>
      <c r="E91" s="33" t="str">
        <f t="shared" si="27"/>
        <v/>
      </c>
      <c r="F91" s="33" t="str">
        <f t="shared" si="28"/>
        <v/>
      </c>
      <c r="G91" s="5" t="str">
        <f t="shared" si="29"/>
        <v/>
      </c>
      <c r="I91" t="str">
        <f t="shared" si="30"/>
        <v/>
      </c>
      <c r="J91" s="33" t="str">
        <f t="shared" si="31"/>
        <v/>
      </c>
      <c r="K91" s="33" t="str">
        <f t="shared" si="32"/>
        <v/>
      </c>
      <c r="L91" s="33" t="str">
        <f t="shared" si="33"/>
        <v/>
      </c>
      <c r="M91" s="33" t="str">
        <f t="shared" si="34"/>
        <v/>
      </c>
      <c r="N91" s="5" t="str">
        <f t="shared" si="35"/>
        <v/>
      </c>
    </row>
    <row r="92" spans="2:14" x14ac:dyDescent="0.25">
      <c r="B92" t="str">
        <f t="shared" si="24"/>
        <v/>
      </c>
      <c r="C92" s="33" t="str">
        <f t="shared" si="25"/>
        <v/>
      </c>
      <c r="D92" s="33" t="str">
        <f t="shared" si="26"/>
        <v/>
      </c>
      <c r="E92" s="33" t="str">
        <f t="shared" si="27"/>
        <v/>
      </c>
      <c r="F92" s="33" t="str">
        <f t="shared" si="28"/>
        <v/>
      </c>
      <c r="G92" s="5" t="str">
        <f t="shared" si="29"/>
        <v/>
      </c>
      <c r="I92" t="str">
        <f t="shared" si="30"/>
        <v/>
      </c>
      <c r="J92" s="33" t="str">
        <f t="shared" si="31"/>
        <v/>
      </c>
      <c r="K92" s="33" t="str">
        <f t="shared" si="32"/>
        <v/>
      </c>
      <c r="L92" s="33" t="str">
        <f t="shared" si="33"/>
        <v/>
      </c>
      <c r="M92" s="33" t="str">
        <f t="shared" si="34"/>
        <v/>
      </c>
      <c r="N92" s="5" t="str">
        <f t="shared" si="35"/>
        <v/>
      </c>
    </row>
    <row r="93" spans="2:14" x14ac:dyDescent="0.25">
      <c r="B93" t="str">
        <f t="shared" si="24"/>
        <v/>
      </c>
      <c r="C93" s="33" t="str">
        <f t="shared" si="25"/>
        <v/>
      </c>
      <c r="D93" s="33" t="str">
        <f t="shared" si="26"/>
        <v/>
      </c>
      <c r="E93" s="33" t="str">
        <f t="shared" si="27"/>
        <v/>
      </c>
      <c r="F93" s="33" t="str">
        <f t="shared" si="28"/>
        <v/>
      </c>
      <c r="G93" s="5" t="str">
        <f t="shared" si="29"/>
        <v/>
      </c>
      <c r="I93" t="str">
        <f t="shared" si="30"/>
        <v/>
      </c>
      <c r="J93" s="33" t="str">
        <f t="shared" si="31"/>
        <v/>
      </c>
      <c r="K93" s="33" t="str">
        <f t="shared" si="32"/>
        <v/>
      </c>
      <c r="L93" s="33" t="str">
        <f t="shared" si="33"/>
        <v/>
      </c>
      <c r="M93" s="33" t="str">
        <f t="shared" si="34"/>
        <v/>
      </c>
      <c r="N93" s="5" t="str">
        <f t="shared" si="35"/>
        <v/>
      </c>
    </row>
    <row r="94" spans="2:14" x14ac:dyDescent="0.25">
      <c r="B94" t="str">
        <f t="shared" si="24"/>
        <v/>
      </c>
      <c r="C94" s="33" t="str">
        <f t="shared" si="25"/>
        <v/>
      </c>
      <c r="D94" s="33" t="str">
        <f t="shared" si="26"/>
        <v/>
      </c>
      <c r="E94" s="33" t="str">
        <f t="shared" si="27"/>
        <v/>
      </c>
      <c r="F94" s="33" t="str">
        <f t="shared" si="28"/>
        <v/>
      </c>
      <c r="G94" s="5" t="str">
        <f t="shared" si="29"/>
        <v/>
      </c>
      <c r="I94" t="str">
        <f t="shared" si="30"/>
        <v/>
      </c>
      <c r="J94" s="33" t="str">
        <f t="shared" si="31"/>
        <v/>
      </c>
      <c r="K94" s="33" t="str">
        <f t="shared" si="32"/>
        <v/>
      </c>
      <c r="L94" s="33" t="str">
        <f t="shared" si="33"/>
        <v/>
      </c>
      <c r="M94" s="33" t="str">
        <f t="shared" si="34"/>
        <v/>
      </c>
      <c r="N94" s="5" t="str">
        <f t="shared" si="35"/>
        <v/>
      </c>
    </row>
    <row r="95" spans="2:14" x14ac:dyDescent="0.25">
      <c r="B95" t="str">
        <f t="shared" si="24"/>
        <v/>
      </c>
      <c r="C95" s="33" t="str">
        <f t="shared" si="25"/>
        <v/>
      </c>
      <c r="D95" s="33" t="str">
        <f t="shared" si="26"/>
        <v/>
      </c>
      <c r="E95" s="33" t="str">
        <f t="shared" si="27"/>
        <v/>
      </c>
      <c r="F95" s="33" t="str">
        <f t="shared" si="28"/>
        <v/>
      </c>
      <c r="G95" s="5" t="str">
        <f t="shared" si="29"/>
        <v/>
      </c>
      <c r="I95" t="str">
        <f t="shared" si="30"/>
        <v/>
      </c>
      <c r="J95" s="33" t="str">
        <f t="shared" si="31"/>
        <v/>
      </c>
      <c r="K95" s="33" t="str">
        <f t="shared" si="32"/>
        <v/>
      </c>
      <c r="L95" s="33" t="str">
        <f t="shared" si="33"/>
        <v/>
      </c>
      <c r="M95" s="33" t="str">
        <f t="shared" si="34"/>
        <v/>
      </c>
      <c r="N95" s="5" t="str">
        <f t="shared" si="35"/>
        <v/>
      </c>
    </row>
    <row r="96" spans="2:14" x14ac:dyDescent="0.25">
      <c r="B96" t="str">
        <f t="shared" si="24"/>
        <v/>
      </c>
      <c r="C96" s="33" t="str">
        <f t="shared" si="25"/>
        <v/>
      </c>
      <c r="D96" s="33" t="str">
        <f t="shared" si="26"/>
        <v/>
      </c>
      <c r="E96" s="33" t="str">
        <f t="shared" si="27"/>
        <v/>
      </c>
      <c r="F96" s="33" t="str">
        <f t="shared" si="28"/>
        <v/>
      </c>
      <c r="G96" s="5" t="str">
        <f t="shared" si="29"/>
        <v/>
      </c>
      <c r="I96" t="str">
        <f t="shared" si="30"/>
        <v/>
      </c>
      <c r="J96" s="33" t="str">
        <f t="shared" si="31"/>
        <v/>
      </c>
      <c r="K96" s="33" t="str">
        <f t="shared" si="32"/>
        <v/>
      </c>
      <c r="L96" s="33" t="str">
        <f t="shared" si="33"/>
        <v/>
      </c>
      <c r="M96" s="33" t="str">
        <f t="shared" si="34"/>
        <v/>
      </c>
      <c r="N96" s="5" t="str">
        <f t="shared" si="35"/>
        <v/>
      </c>
    </row>
    <row r="97" spans="2:14" x14ac:dyDescent="0.25">
      <c r="B97" t="str">
        <f t="shared" si="24"/>
        <v/>
      </c>
      <c r="C97" s="33" t="str">
        <f t="shared" si="25"/>
        <v/>
      </c>
      <c r="D97" s="33" t="str">
        <f t="shared" si="26"/>
        <v/>
      </c>
      <c r="E97" s="33" t="str">
        <f t="shared" si="27"/>
        <v/>
      </c>
      <c r="F97" s="33" t="str">
        <f t="shared" si="28"/>
        <v/>
      </c>
      <c r="G97" s="5" t="str">
        <f t="shared" si="29"/>
        <v/>
      </c>
      <c r="I97" t="str">
        <f t="shared" si="30"/>
        <v/>
      </c>
      <c r="J97" s="33" t="str">
        <f t="shared" si="31"/>
        <v/>
      </c>
      <c r="K97" s="33" t="str">
        <f t="shared" si="32"/>
        <v/>
      </c>
      <c r="L97" s="33" t="str">
        <f t="shared" si="33"/>
        <v/>
      </c>
      <c r="M97" s="33" t="str">
        <f t="shared" si="34"/>
        <v/>
      </c>
      <c r="N97" s="5" t="str">
        <f t="shared" si="35"/>
        <v/>
      </c>
    </row>
    <row r="98" spans="2:14" x14ac:dyDescent="0.25">
      <c r="B98" t="str">
        <f t="shared" si="24"/>
        <v/>
      </c>
      <c r="C98" s="33" t="str">
        <f t="shared" si="25"/>
        <v/>
      </c>
      <c r="D98" s="33" t="str">
        <f t="shared" si="26"/>
        <v/>
      </c>
      <c r="E98" s="33" t="str">
        <f t="shared" si="27"/>
        <v/>
      </c>
      <c r="F98" s="33" t="str">
        <f t="shared" si="28"/>
        <v/>
      </c>
      <c r="G98" s="5" t="str">
        <f t="shared" si="29"/>
        <v/>
      </c>
      <c r="I98" t="str">
        <f t="shared" si="30"/>
        <v/>
      </c>
      <c r="J98" s="33" t="str">
        <f t="shared" si="31"/>
        <v/>
      </c>
      <c r="K98" s="33" t="str">
        <f t="shared" si="32"/>
        <v/>
      </c>
      <c r="L98" s="33" t="str">
        <f t="shared" si="33"/>
        <v/>
      </c>
      <c r="M98" s="33" t="str">
        <f t="shared" si="34"/>
        <v/>
      </c>
      <c r="N98" s="5" t="str">
        <f t="shared" si="35"/>
        <v/>
      </c>
    </row>
    <row r="99" spans="2:14" x14ac:dyDescent="0.25">
      <c r="B99" t="str">
        <f t="shared" si="24"/>
        <v/>
      </c>
      <c r="C99" s="33" t="str">
        <f t="shared" si="25"/>
        <v/>
      </c>
      <c r="D99" s="33" t="str">
        <f t="shared" si="26"/>
        <v/>
      </c>
      <c r="E99" s="33" t="str">
        <f t="shared" si="27"/>
        <v/>
      </c>
      <c r="F99" s="33" t="str">
        <f t="shared" si="28"/>
        <v/>
      </c>
      <c r="G99" s="5" t="str">
        <f t="shared" si="29"/>
        <v/>
      </c>
      <c r="I99" t="str">
        <f t="shared" si="30"/>
        <v/>
      </c>
      <c r="J99" s="33" t="str">
        <f t="shared" si="31"/>
        <v/>
      </c>
      <c r="K99" s="33" t="str">
        <f t="shared" si="32"/>
        <v/>
      </c>
      <c r="L99" s="33" t="str">
        <f t="shared" si="33"/>
        <v/>
      </c>
      <c r="M99" s="33" t="str">
        <f t="shared" si="34"/>
        <v/>
      </c>
      <c r="N99" s="5" t="str">
        <f t="shared" si="35"/>
        <v/>
      </c>
    </row>
    <row r="100" spans="2:14" x14ac:dyDescent="0.25">
      <c r="B100" t="str">
        <f t="shared" si="24"/>
        <v/>
      </c>
      <c r="C100" s="33" t="str">
        <f t="shared" si="25"/>
        <v/>
      </c>
      <c r="D100" s="33" t="str">
        <f t="shared" si="26"/>
        <v/>
      </c>
      <c r="E100" s="33" t="str">
        <f t="shared" si="27"/>
        <v/>
      </c>
      <c r="F100" s="33" t="str">
        <f t="shared" si="28"/>
        <v/>
      </c>
      <c r="G100" s="5" t="str">
        <f t="shared" si="29"/>
        <v/>
      </c>
      <c r="I100" t="str">
        <f t="shared" si="30"/>
        <v/>
      </c>
      <c r="J100" s="33" t="str">
        <f t="shared" si="31"/>
        <v/>
      </c>
      <c r="K100" s="33" t="str">
        <f t="shared" si="32"/>
        <v/>
      </c>
      <c r="L100" s="33" t="str">
        <f t="shared" si="33"/>
        <v/>
      </c>
      <c r="M100" s="33" t="str">
        <f t="shared" si="34"/>
        <v/>
      </c>
      <c r="N100" s="5" t="str">
        <f t="shared" si="35"/>
        <v/>
      </c>
    </row>
    <row r="101" spans="2:14" x14ac:dyDescent="0.25">
      <c r="B101" t="str">
        <f t="shared" si="24"/>
        <v/>
      </c>
      <c r="C101" s="33" t="str">
        <f t="shared" si="25"/>
        <v/>
      </c>
      <c r="D101" s="33" t="str">
        <f t="shared" si="26"/>
        <v/>
      </c>
      <c r="E101" s="33" t="str">
        <f t="shared" si="27"/>
        <v/>
      </c>
      <c r="F101" s="33" t="str">
        <f t="shared" si="28"/>
        <v/>
      </c>
      <c r="G101" s="5" t="str">
        <f t="shared" si="29"/>
        <v/>
      </c>
      <c r="I101" t="str">
        <f t="shared" si="30"/>
        <v/>
      </c>
      <c r="J101" s="33" t="str">
        <f t="shared" si="31"/>
        <v/>
      </c>
      <c r="K101" s="33" t="str">
        <f t="shared" si="32"/>
        <v/>
      </c>
      <c r="L101" s="33" t="str">
        <f t="shared" si="33"/>
        <v/>
      </c>
      <c r="M101" s="33" t="str">
        <f t="shared" si="34"/>
        <v/>
      </c>
      <c r="N101" s="5" t="str">
        <f t="shared" si="35"/>
        <v/>
      </c>
    </row>
    <row r="102" spans="2:14" x14ac:dyDescent="0.25">
      <c r="B102" t="str">
        <f t="shared" si="24"/>
        <v/>
      </c>
      <c r="C102" s="33" t="str">
        <f t="shared" si="25"/>
        <v/>
      </c>
      <c r="D102" s="33" t="str">
        <f t="shared" si="26"/>
        <v/>
      </c>
      <c r="E102" s="33" t="str">
        <f t="shared" si="27"/>
        <v/>
      </c>
      <c r="F102" s="33" t="str">
        <f t="shared" si="28"/>
        <v/>
      </c>
      <c r="G102" s="5" t="str">
        <f t="shared" si="29"/>
        <v/>
      </c>
      <c r="I102" t="str">
        <f t="shared" si="30"/>
        <v/>
      </c>
      <c r="J102" s="33" t="str">
        <f t="shared" si="31"/>
        <v/>
      </c>
      <c r="K102" s="33" t="str">
        <f t="shared" si="32"/>
        <v/>
      </c>
      <c r="L102" s="33" t="str">
        <f t="shared" si="33"/>
        <v/>
      </c>
      <c r="M102" s="33" t="str">
        <f t="shared" si="34"/>
        <v/>
      </c>
      <c r="N102" s="5" t="str">
        <f t="shared" si="35"/>
        <v/>
      </c>
    </row>
    <row r="103" spans="2:14" x14ac:dyDescent="0.25">
      <c r="B103" t="str">
        <f t="shared" si="24"/>
        <v/>
      </c>
      <c r="C103" s="33" t="str">
        <f t="shared" si="25"/>
        <v/>
      </c>
      <c r="D103" s="33" t="str">
        <f t="shared" si="26"/>
        <v/>
      </c>
      <c r="E103" s="33" t="str">
        <f t="shared" si="27"/>
        <v/>
      </c>
      <c r="F103" s="33" t="str">
        <f t="shared" si="28"/>
        <v/>
      </c>
      <c r="G103" s="5" t="str">
        <f t="shared" si="29"/>
        <v/>
      </c>
      <c r="I103" t="str">
        <f t="shared" si="30"/>
        <v/>
      </c>
      <c r="J103" s="33" t="str">
        <f t="shared" si="31"/>
        <v/>
      </c>
      <c r="K103" s="33" t="str">
        <f t="shared" si="32"/>
        <v/>
      </c>
      <c r="L103" s="33" t="str">
        <f t="shared" si="33"/>
        <v/>
      </c>
      <c r="M103" s="33" t="str">
        <f t="shared" si="34"/>
        <v/>
      </c>
      <c r="N103" s="5" t="str">
        <f t="shared" si="35"/>
        <v/>
      </c>
    </row>
    <row r="104" spans="2:14" x14ac:dyDescent="0.25">
      <c r="B104" t="str">
        <f t="shared" si="24"/>
        <v/>
      </c>
      <c r="C104" s="33" t="str">
        <f t="shared" si="25"/>
        <v/>
      </c>
      <c r="D104" s="33" t="str">
        <f t="shared" si="26"/>
        <v/>
      </c>
      <c r="E104" s="33" t="str">
        <f t="shared" si="27"/>
        <v/>
      </c>
      <c r="F104" s="33" t="str">
        <f t="shared" si="28"/>
        <v/>
      </c>
      <c r="G104" s="5" t="str">
        <f t="shared" si="29"/>
        <v/>
      </c>
      <c r="I104" t="str">
        <f t="shared" si="30"/>
        <v/>
      </c>
      <c r="J104" s="33" t="str">
        <f t="shared" si="31"/>
        <v/>
      </c>
      <c r="K104" s="33" t="str">
        <f t="shared" si="32"/>
        <v/>
      </c>
      <c r="L104" s="33" t="str">
        <f t="shared" si="33"/>
        <v/>
      </c>
      <c r="M104" s="33" t="str">
        <f t="shared" si="34"/>
        <v/>
      </c>
      <c r="N104" s="5" t="str">
        <f t="shared" si="35"/>
        <v/>
      </c>
    </row>
    <row r="105" spans="2:14" x14ac:dyDescent="0.25">
      <c r="B105" t="str">
        <f t="shared" si="24"/>
        <v/>
      </c>
      <c r="C105" s="33" t="str">
        <f t="shared" si="25"/>
        <v/>
      </c>
      <c r="D105" s="33" t="str">
        <f t="shared" si="26"/>
        <v/>
      </c>
      <c r="E105" s="33" t="str">
        <f t="shared" si="27"/>
        <v/>
      </c>
      <c r="F105" s="33" t="str">
        <f t="shared" si="28"/>
        <v/>
      </c>
      <c r="G105" s="5" t="str">
        <f t="shared" si="29"/>
        <v/>
      </c>
      <c r="I105" t="str">
        <f t="shared" si="30"/>
        <v/>
      </c>
      <c r="J105" s="33" t="str">
        <f t="shared" si="31"/>
        <v/>
      </c>
      <c r="K105" s="33" t="str">
        <f t="shared" si="32"/>
        <v/>
      </c>
      <c r="L105" s="33" t="str">
        <f t="shared" si="33"/>
        <v/>
      </c>
      <c r="M105" s="33" t="str">
        <f t="shared" si="34"/>
        <v/>
      </c>
      <c r="N105" s="5" t="str">
        <f t="shared" si="35"/>
        <v/>
      </c>
    </row>
    <row r="106" spans="2:14" x14ac:dyDescent="0.25">
      <c r="B106" t="str">
        <f t="shared" si="24"/>
        <v/>
      </c>
      <c r="C106" s="33" t="str">
        <f t="shared" si="25"/>
        <v/>
      </c>
      <c r="D106" s="33" t="str">
        <f t="shared" si="26"/>
        <v/>
      </c>
      <c r="E106" s="33" t="str">
        <f t="shared" si="27"/>
        <v/>
      </c>
      <c r="F106" s="33" t="str">
        <f t="shared" si="28"/>
        <v/>
      </c>
      <c r="G106" s="5" t="str">
        <f t="shared" si="29"/>
        <v/>
      </c>
      <c r="I106" t="str">
        <f t="shared" si="30"/>
        <v/>
      </c>
      <c r="J106" s="33" t="str">
        <f t="shared" si="31"/>
        <v/>
      </c>
      <c r="K106" s="33" t="str">
        <f t="shared" si="32"/>
        <v/>
      </c>
      <c r="L106" s="33" t="str">
        <f t="shared" si="33"/>
        <v/>
      </c>
      <c r="M106" s="33" t="str">
        <f t="shared" si="34"/>
        <v/>
      </c>
      <c r="N106" s="5" t="str">
        <f t="shared" si="35"/>
        <v/>
      </c>
    </row>
    <row r="107" spans="2:14" x14ac:dyDescent="0.25">
      <c r="B107" t="str">
        <f t="shared" si="24"/>
        <v/>
      </c>
      <c r="C107" s="33" t="str">
        <f t="shared" si="25"/>
        <v/>
      </c>
      <c r="D107" s="33" t="str">
        <f t="shared" si="26"/>
        <v/>
      </c>
      <c r="E107" s="33" t="str">
        <f t="shared" si="27"/>
        <v/>
      </c>
      <c r="F107" s="33" t="str">
        <f t="shared" si="28"/>
        <v/>
      </c>
      <c r="G107" s="5" t="str">
        <f t="shared" si="29"/>
        <v/>
      </c>
      <c r="I107" t="str">
        <f t="shared" si="30"/>
        <v/>
      </c>
      <c r="J107" s="33" t="str">
        <f t="shared" si="31"/>
        <v/>
      </c>
      <c r="K107" s="33" t="str">
        <f t="shared" si="32"/>
        <v/>
      </c>
      <c r="L107" s="33" t="str">
        <f t="shared" si="33"/>
        <v/>
      </c>
      <c r="M107" s="33" t="str">
        <f t="shared" si="34"/>
        <v/>
      </c>
      <c r="N107" s="5" t="str">
        <f t="shared" si="35"/>
        <v/>
      </c>
    </row>
    <row r="108" spans="2:14" x14ac:dyDescent="0.25">
      <c r="B108" t="str">
        <f t="shared" si="24"/>
        <v/>
      </c>
      <c r="C108" s="33" t="str">
        <f t="shared" si="25"/>
        <v/>
      </c>
      <c r="D108" s="33" t="str">
        <f t="shared" si="26"/>
        <v/>
      </c>
      <c r="E108" s="33" t="str">
        <f t="shared" si="27"/>
        <v/>
      </c>
      <c r="F108" s="33" t="str">
        <f t="shared" si="28"/>
        <v/>
      </c>
      <c r="G108" s="5" t="str">
        <f t="shared" si="29"/>
        <v/>
      </c>
      <c r="I108" t="str">
        <f t="shared" si="30"/>
        <v/>
      </c>
      <c r="J108" s="33" t="str">
        <f t="shared" si="31"/>
        <v/>
      </c>
      <c r="K108" s="33" t="str">
        <f t="shared" si="32"/>
        <v/>
      </c>
      <c r="L108" s="33" t="str">
        <f t="shared" si="33"/>
        <v/>
      </c>
      <c r="M108" s="33" t="str">
        <f t="shared" si="34"/>
        <v/>
      </c>
      <c r="N108" s="5" t="str">
        <f t="shared" si="35"/>
        <v/>
      </c>
    </row>
    <row r="109" spans="2:14" x14ac:dyDescent="0.25">
      <c r="B109" t="str">
        <f t="shared" si="24"/>
        <v/>
      </c>
      <c r="C109" s="33" t="str">
        <f t="shared" si="25"/>
        <v/>
      </c>
      <c r="D109" s="33" t="str">
        <f t="shared" si="26"/>
        <v/>
      </c>
      <c r="E109" s="33" t="str">
        <f t="shared" si="27"/>
        <v/>
      </c>
      <c r="F109" s="33" t="str">
        <f t="shared" si="28"/>
        <v/>
      </c>
      <c r="G109" s="5" t="str">
        <f t="shared" si="29"/>
        <v/>
      </c>
      <c r="I109" t="str">
        <f t="shared" si="30"/>
        <v/>
      </c>
      <c r="J109" s="33" t="str">
        <f t="shared" si="31"/>
        <v/>
      </c>
      <c r="K109" s="33" t="str">
        <f t="shared" si="32"/>
        <v/>
      </c>
      <c r="L109" s="33" t="str">
        <f t="shared" si="33"/>
        <v/>
      </c>
      <c r="M109" s="33" t="str">
        <f t="shared" si="34"/>
        <v/>
      </c>
      <c r="N109" s="5" t="str">
        <f t="shared" si="35"/>
        <v/>
      </c>
    </row>
    <row r="110" spans="2:14" x14ac:dyDescent="0.25">
      <c r="B110" t="str">
        <f t="shared" si="24"/>
        <v/>
      </c>
      <c r="C110" s="33" t="str">
        <f t="shared" si="25"/>
        <v/>
      </c>
      <c r="D110" s="33" t="str">
        <f t="shared" si="26"/>
        <v/>
      </c>
      <c r="E110" s="33" t="str">
        <f t="shared" si="27"/>
        <v/>
      </c>
      <c r="F110" s="33" t="str">
        <f t="shared" si="28"/>
        <v/>
      </c>
      <c r="G110" s="5" t="str">
        <f t="shared" si="29"/>
        <v/>
      </c>
      <c r="I110" t="str">
        <f t="shared" si="30"/>
        <v/>
      </c>
      <c r="J110" s="33" t="str">
        <f t="shared" si="31"/>
        <v/>
      </c>
      <c r="K110" s="33" t="str">
        <f t="shared" si="32"/>
        <v/>
      </c>
      <c r="L110" s="33" t="str">
        <f t="shared" si="33"/>
        <v/>
      </c>
      <c r="M110" s="33" t="str">
        <f t="shared" si="34"/>
        <v/>
      </c>
      <c r="N110" s="5" t="str">
        <f t="shared" si="35"/>
        <v/>
      </c>
    </row>
    <row r="111" spans="2:14" x14ac:dyDescent="0.25">
      <c r="B111" t="str">
        <f t="shared" si="24"/>
        <v/>
      </c>
      <c r="C111" s="33" t="str">
        <f t="shared" si="25"/>
        <v/>
      </c>
      <c r="D111" s="33" t="str">
        <f t="shared" si="26"/>
        <v/>
      </c>
      <c r="E111" s="33" t="str">
        <f t="shared" si="27"/>
        <v/>
      </c>
      <c r="F111" s="33" t="str">
        <f t="shared" si="28"/>
        <v/>
      </c>
      <c r="G111" s="5" t="str">
        <f t="shared" si="29"/>
        <v/>
      </c>
      <c r="I111" t="str">
        <f t="shared" si="30"/>
        <v/>
      </c>
      <c r="J111" s="33" t="str">
        <f t="shared" si="31"/>
        <v/>
      </c>
      <c r="K111" s="33" t="str">
        <f t="shared" si="32"/>
        <v/>
      </c>
      <c r="L111" s="33" t="str">
        <f t="shared" si="33"/>
        <v/>
      </c>
      <c r="M111" s="33" t="str">
        <f t="shared" si="34"/>
        <v/>
      </c>
      <c r="N111" s="5" t="str">
        <f t="shared" si="35"/>
        <v/>
      </c>
    </row>
    <row r="112" spans="2:14" x14ac:dyDescent="0.25">
      <c r="B112" t="str">
        <f t="shared" si="24"/>
        <v/>
      </c>
      <c r="C112" s="33" t="str">
        <f t="shared" si="25"/>
        <v/>
      </c>
      <c r="D112" s="33" t="str">
        <f t="shared" si="26"/>
        <v/>
      </c>
      <c r="E112" s="33" t="str">
        <f t="shared" si="27"/>
        <v/>
      </c>
      <c r="F112" s="33" t="str">
        <f t="shared" si="28"/>
        <v/>
      </c>
      <c r="G112" s="5" t="str">
        <f t="shared" si="29"/>
        <v/>
      </c>
      <c r="I112" t="str">
        <f t="shared" si="30"/>
        <v/>
      </c>
      <c r="J112" s="33" t="str">
        <f t="shared" si="31"/>
        <v/>
      </c>
      <c r="K112" s="33" t="str">
        <f t="shared" si="32"/>
        <v/>
      </c>
      <c r="L112" s="33" t="str">
        <f t="shared" si="33"/>
        <v/>
      </c>
      <c r="M112" s="33" t="str">
        <f t="shared" si="34"/>
        <v/>
      </c>
      <c r="N112" s="5" t="str">
        <f t="shared" si="35"/>
        <v/>
      </c>
    </row>
    <row r="113" spans="2:14" x14ac:dyDescent="0.25">
      <c r="B113" t="str">
        <f t="shared" si="24"/>
        <v/>
      </c>
      <c r="C113" s="33" t="str">
        <f t="shared" si="25"/>
        <v/>
      </c>
      <c r="D113" s="33" t="str">
        <f t="shared" si="26"/>
        <v/>
      </c>
      <c r="E113" s="33" t="str">
        <f t="shared" si="27"/>
        <v/>
      </c>
      <c r="F113" s="33" t="str">
        <f t="shared" si="28"/>
        <v/>
      </c>
      <c r="G113" s="5" t="str">
        <f t="shared" si="29"/>
        <v/>
      </c>
      <c r="I113" t="str">
        <f t="shared" si="30"/>
        <v/>
      </c>
      <c r="J113" s="33" t="str">
        <f t="shared" si="31"/>
        <v/>
      </c>
      <c r="K113" s="33" t="str">
        <f t="shared" si="32"/>
        <v/>
      </c>
      <c r="L113" s="33" t="str">
        <f t="shared" si="33"/>
        <v/>
      </c>
      <c r="M113" s="33" t="str">
        <f t="shared" si="34"/>
        <v/>
      </c>
      <c r="N113" s="5" t="str">
        <f t="shared" si="35"/>
        <v/>
      </c>
    </row>
    <row r="114" spans="2:14" x14ac:dyDescent="0.25">
      <c r="B114" t="str">
        <f t="shared" si="24"/>
        <v/>
      </c>
      <c r="C114" s="33" t="str">
        <f t="shared" si="25"/>
        <v/>
      </c>
      <c r="D114" s="33" t="str">
        <f t="shared" ref="D114:D116" si="36">IF(B113&lt;$C$5,-C114/(-1/PMT($C$12,$C$5-B113,1,0,1)),"")</f>
        <v/>
      </c>
      <c r="E114" s="33" t="str">
        <f t="shared" ref="E114:E116" si="37">IF(B113&lt;$C$5,(C114+D114)*$C$10,"")</f>
        <v/>
      </c>
      <c r="F114" s="33" t="str">
        <f t="shared" ref="F114:F116" si="38">IF(B113&lt;$C$5,SUM(C114:E114),"")</f>
        <v/>
      </c>
      <c r="G114" s="5" t="str">
        <f t="shared" si="29"/>
        <v/>
      </c>
      <c r="I114" t="str">
        <f t="shared" si="30"/>
        <v/>
      </c>
      <c r="J114" s="33" t="str">
        <f t="shared" si="31"/>
        <v/>
      </c>
      <c r="K114" s="33" t="str">
        <f t="shared" ref="K114:K116" si="39">IF(I113&lt;$J$5,-J114/(-1/PMT($J$12,$J$5-I113,1,0,1)),"")</f>
        <v/>
      </c>
      <c r="L114" s="33" t="str">
        <f t="shared" ref="L114:L116" si="40">IF(I113&lt;$J$5,(J114+K114)*$J$10,"")</f>
        <v/>
      </c>
      <c r="M114" s="33" t="str">
        <f t="shared" ref="M114:M116" si="41">IF(I113&lt;$J$5,SUM(J114:L114),"")</f>
        <v/>
      </c>
      <c r="N114" s="5" t="str">
        <f t="shared" si="35"/>
        <v/>
      </c>
    </row>
    <row r="115" spans="2:14" x14ac:dyDescent="0.25">
      <c r="B115" t="str">
        <f t="shared" si="24"/>
        <v/>
      </c>
      <c r="C115" s="33" t="str">
        <f t="shared" si="25"/>
        <v/>
      </c>
      <c r="D115" s="33" t="str">
        <f t="shared" si="36"/>
        <v/>
      </c>
      <c r="E115" s="33" t="str">
        <f t="shared" si="37"/>
        <v/>
      </c>
      <c r="F115" s="33" t="str">
        <f t="shared" si="38"/>
        <v/>
      </c>
      <c r="G115" s="5" t="str">
        <f t="shared" si="29"/>
        <v/>
      </c>
      <c r="I115" t="str">
        <f t="shared" si="30"/>
        <v/>
      </c>
      <c r="J115" s="33" t="str">
        <f t="shared" si="31"/>
        <v/>
      </c>
      <c r="K115" s="33" t="str">
        <f t="shared" si="39"/>
        <v/>
      </c>
      <c r="L115" s="33" t="str">
        <f t="shared" si="40"/>
        <v/>
      </c>
      <c r="M115" s="33" t="str">
        <f t="shared" si="41"/>
        <v/>
      </c>
      <c r="N115" s="5" t="str">
        <f t="shared" si="35"/>
        <v/>
      </c>
    </row>
    <row r="116" spans="2:14" x14ac:dyDescent="0.25">
      <c r="B116" t="str">
        <f t="shared" si="24"/>
        <v/>
      </c>
      <c r="C116" s="33" t="str">
        <f t="shared" si="25"/>
        <v/>
      </c>
      <c r="D116" s="33" t="str">
        <f t="shared" si="36"/>
        <v/>
      </c>
      <c r="E116" s="33" t="str">
        <f t="shared" si="37"/>
        <v/>
      </c>
      <c r="F116" s="33" t="str">
        <f t="shared" si="38"/>
        <v/>
      </c>
      <c r="G116" s="5" t="str">
        <f t="shared" si="29"/>
        <v/>
      </c>
      <c r="I116" t="str">
        <f t="shared" si="30"/>
        <v/>
      </c>
      <c r="J116" s="33" t="str">
        <f t="shared" si="31"/>
        <v/>
      </c>
      <c r="K116" s="33" t="str">
        <f t="shared" si="39"/>
        <v/>
      </c>
      <c r="L116" s="33" t="str">
        <f t="shared" si="40"/>
        <v/>
      </c>
      <c r="M116" s="33" t="str">
        <f t="shared" si="41"/>
        <v/>
      </c>
      <c r="N116" s="5" t="str">
        <f t="shared" si="35"/>
        <v/>
      </c>
    </row>
    <row r="117" spans="2:14" x14ac:dyDescent="0.25">
      <c r="C117" s="33"/>
      <c r="D117" s="33"/>
      <c r="E117" s="33"/>
      <c r="F117" s="33"/>
      <c r="J117" s="33"/>
      <c r="K117" s="33"/>
      <c r="L117" s="33"/>
      <c r="M117" s="33"/>
    </row>
    <row r="118" spans="2:14" x14ac:dyDescent="0.25">
      <c r="C118" s="33"/>
      <c r="D118" s="33"/>
      <c r="E118" s="33"/>
      <c r="F118" s="33"/>
      <c r="J118" s="33"/>
      <c r="K118" s="33"/>
      <c r="L118" s="33"/>
      <c r="M118" s="33"/>
    </row>
    <row r="119" spans="2:14" x14ac:dyDescent="0.25">
      <c r="C119" s="33"/>
      <c r="D119" s="33"/>
      <c r="E119" s="33"/>
      <c r="F119" s="33"/>
    </row>
    <row r="120" spans="2:14" x14ac:dyDescent="0.25">
      <c r="C120" s="33"/>
      <c r="D120" s="33"/>
      <c r="E120" s="33"/>
      <c r="F120" s="33"/>
    </row>
  </sheetData>
  <sheetProtection sheet="1" objects="1" scenarios="1"/>
  <dataValidations count="1">
    <dataValidation type="whole" allowBlank="1" showInputMessage="1" showErrorMessage="1" sqref="J5 C5" xr:uid="{3E75F6A5-D584-4331-A8A3-8231851C3AAC}">
      <formula1>1</formula1>
      <formula2>100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0D0B1-8DF2-43BE-9676-3065B06A9740}">
  <dimension ref="B1:E34"/>
  <sheetViews>
    <sheetView workbookViewId="0">
      <selection activeCell="G30" sqref="G30"/>
    </sheetView>
  </sheetViews>
  <sheetFormatPr defaultRowHeight="15.75" x14ac:dyDescent="0.25"/>
  <cols>
    <col min="3" max="3" width="14.5" customWidth="1"/>
    <col min="4" max="4" width="13.125" customWidth="1"/>
    <col min="5" max="5" width="15.375" customWidth="1"/>
  </cols>
  <sheetData>
    <row r="1" spans="2:5" x14ac:dyDescent="0.25">
      <c r="B1" t="s">
        <v>7</v>
      </c>
      <c r="C1" t="s">
        <v>6</v>
      </c>
      <c r="D1" t="s">
        <v>0</v>
      </c>
      <c r="E1" t="s">
        <v>5</v>
      </c>
    </row>
    <row r="2" spans="2:5" x14ac:dyDescent="0.25">
      <c r="B2" s="4">
        <v>1</v>
      </c>
      <c r="C2" s="4">
        <f t="shared" ref="C2:C12" si="0">1-B2</f>
        <v>0</v>
      </c>
      <c r="E2" s="5">
        <f t="shared" ref="E2:E7" si="1">0.015+0.041*C2</f>
        <v>1.4999999999999999E-2</v>
      </c>
    </row>
    <row r="3" spans="2:5" x14ac:dyDescent="0.25">
      <c r="B3" s="4">
        <f>B2-0.1</f>
        <v>0.9</v>
      </c>
      <c r="C3" s="4">
        <f t="shared" si="0"/>
        <v>9.9999999999999978E-2</v>
      </c>
      <c r="E3" s="5">
        <f t="shared" si="1"/>
        <v>1.9099999999999999E-2</v>
      </c>
    </row>
    <row r="4" spans="2:5" x14ac:dyDescent="0.25">
      <c r="B4" s="4">
        <f t="shared" ref="B4:B11" si="2">B3-0.1</f>
        <v>0.8</v>
      </c>
      <c r="C4" s="4">
        <f t="shared" si="0"/>
        <v>0.19999999999999996</v>
      </c>
      <c r="E4" s="5">
        <f t="shared" si="1"/>
        <v>2.3199999999999998E-2</v>
      </c>
    </row>
    <row r="5" spans="2:5" x14ac:dyDescent="0.25">
      <c r="B5" s="4">
        <f t="shared" si="2"/>
        <v>0.70000000000000007</v>
      </c>
      <c r="C5" s="4">
        <f t="shared" si="0"/>
        <v>0.29999999999999993</v>
      </c>
      <c r="D5" s="1">
        <v>2.7300000000000001E-2</v>
      </c>
      <c r="E5" s="5">
        <f t="shared" si="1"/>
        <v>2.7299999999999998E-2</v>
      </c>
    </row>
    <row r="6" spans="2:5" x14ac:dyDescent="0.25">
      <c r="B6" s="4">
        <f t="shared" si="2"/>
        <v>0.60000000000000009</v>
      </c>
      <c r="C6" s="4">
        <f t="shared" si="0"/>
        <v>0.39999999999999991</v>
      </c>
      <c r="D6" s="1">
        <v>3.1399999999999997E-2</v>
      </c>
      <c r="E6" s="5">
        <f t="shared" si="1"/>
        <v>3.1399999999999997E-2</v>
      </c>
    </row>
    <row r="7" spans="2:5" x14ac:dyDescent="0.25">
      <c r="B7" s="4">
        <f t="shared" si="2"/>
        <v>0.50000000000000011</v>
      </c>
      <c r="C7" s="4">
        <f t="shared" si="0"/>
        <v>0.49999999999999989</v>
      </c>
      <c r="D7" s="1">
        <v>3.5499999999999997E-2</v>
      </c>
      <c r="E7" s="5">
        <f t="shared" si="1"/>
        <v>3.5499999999999997E-2</v>
      </c>
    </row>
    <row r="8" spans="2:5" x14ac:dyDescent="0.25">
      <c r="B8" s="4">
        <f t="shared" si="2"/>
        <v>0.40000000000000013</v>
      </c>
      <c r="C8" s="4">
        <f t="shared" si="0"/>
        <v>0.59999999999999987</v>
      </c>
      <c r="E8" s="5">
        <f t="shared" ref="E8:E12" si="3">0.015+0.041*C8</f>
        <v>3.9599999999999996E-2</v>
      </c>
    </row>
    <row r="9" spans="2:5" x14ac:dyDescent="0.25">
      <c r="B9" s="4">
        <f t="shared" si="2"/>
        <v>0.30000000000000016</v>
      </c>
      <c r="C9" s="4">
        <f t="shared" si="0"/>
        <v>0.69999999999999984</v>
      </c>
      <c r="E9" s="5">
        <f t="shared" si="3"/>
        <v>4.3699999999999996E-2</v>
      </c>
    </row>
    <row r="10" spans="2:5" x14ac:dyDescent="0.25">
      <c r="B10" s="4">
        <f t="shared" si="2"/>
        <v>0.20000000000000015</v>
      </c>
      <c r="C10" s="4">
        <f t="shared" si="0"/>
        <v>0.79999999999999982</v>
      </c>
      <c r="E10" s="5">
        <f t="shared" si="3"/>
        <v>4.7799999999999995E-2</v>
      </c>
    </row>
    <row r="11" spans="2:5" x14ac:dyDescent="0.25">
      <c r="B11" s="4">
        <f t="shared" si="2"/>
        <v>0.10000000000000014</v>
      </c>
      <c r="C11" s="4">
        <f t="shared" si="0"/>
        <v>0.89999999999999991</v>
      </c>
      <c r="E11" s="5">
        <f t="shared" si="3"/>
        <v>5.1899999999999995E-2</v>
      </c>
    </row>
    <row r="12" spans="2:5" x14ac:dyDescent="0.25">
      <c r="B12" s="4">
        <f>B11-0.1</f>
        <v>1.3877787807814457E-16</v>
      </c>
      <c r="C12" s="4">
        <f t="shared" si="0"/>
        <v>0.99999999999999989</v>
      </c>
      <c r="E12" s="5">
        <f t="shared" si="3"/>
        <v>5.5999999999999994E-2</v>
      </c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6" t="s">
        <v>4</v>
      </c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97F4-01A0-4B31-8E89-F508DC1798DC}">
  <dimension ref="D2:F17"/>
  <sheetViews>
    <sheetView workbookViewId="0">
      <selection activeCell="G4" sqref="G4"/>
    </sheetView>
  </sheetViews>
  <sheetFormatPr defaultRowHeight="15.75" x14ac:dyDescent="0.25"/>
  <sheetData>
    <row r="2" spans="4:6" x14ac:dyDescent="0.25">
      <c r="E2" t="s">
        <v>1</v>
      </c>
      <c r="F2" t="s">
        <v>2</v>
      </c>
    </row>
    <row r="3" spans="4:6" x14ac:dyDescent="0.25">
      <c r="D3">
        <v>1</v>
      </c>
      <c r="E3">
        <v>20</v>
      </c>
      <c r="F3">
        <f t="shared" ref="F3:F11" si="0">18.267+7.7515*D3</f>
        <v>26.0185</v>
      </c>
    </row>
    <row r="4" spans="4:6" x14ac:dyDescent="0.25">
      <c r="D4">
        <f>D3+1</f>
        <v>2</v>
      </c>
      <c r="E4">
        <v>32</v>
      </c>
      <c r="F4">
        <f t="shared" si="0"/>
        <v>33.769999999999996</v>
      </c>
    </row>
    <row r="5" spans="4:6" x14ac:dyDescent="0.25">
      <c r="D5">
        <f t="shared" ref="D5:D15" si="1">D4+1</f>
        <v>3</v>
      </c>
      <c r="E5">
        <v>51</v>
      </c>
      <c r="F5">
        <f t="shared" si="0"/>
        <v>41.521500000000003</v>
      </c>
    </row>
    <row r="6" spans="4:6" x14ac:dyDescent="0.25">
      <c r="D6">
        <f t="shared" si="1"/>
        <v>4</v>
      </c>
      <c r="E6">
        <v>43</v>
      </c>
      <c r="F6">
        <f t="shared" si="0"/>
        <v>49.272999999999996</v>
      </c>
    </row>
    <row r="7" spans="4:6" x14ac:dyDescent="0.25">
      <c r="D7">
        <f t="shared" si="1"/>
        <v>5</v>
      </c>
      <c r="E7">
        <v>62</v>
      </c>
      <c r="F7">
        <f t="shared" si="0"/>
        <v>57.024500000000003</v>
      </c>
    </row>
    <row r="8" spans="4:6" x14ac:dyDescent="0.25">
      <c r="D8">
        <f t="shared" si="1"/>
        <v>6</v>
      </c>
      <c r="E8">
        <v>63</v>
      </c>
      <c r="F8">
        <f t="shared" si="0"/>
        <v>64.775999999999996</v>
      </c>
    </row>
    <row r="9" spans="4:6" x14ac:dyDescent="0.25">
      <c r="D9">
        <f t="shared" si="1"/>
        <v>7</v>
      </c>
      <c r="E9">
        <v>82</v>
      </c>
      <c r="F9">
        <f t="shared" si="0"/>
        <v>72.527500000000003</v>
      </c>
    </row>
    <row r="10" spans="4:6" x14ac:dyDescent="0.25">
      <c r="D10">
        <f t="shared" si="1"/>
        <v>8</v>
      </c>
      <c r="E10">
        <v>75</v>
      </c>
      <c r="F10">
        <f t="shared" si="0"/>
        <v>80.278999999999996</v>
      </c>
    </row>
    <row r="11" spans="4:6" x14ac:dyDescent="0.25">
      <c r="D11">
        <f t="shared" si="1"/>
        <v>9</v>
      </c>
      <c r="E11">
        <v>92</v>
      </c>
      <c r="F11">
        <f t="shared" si="0"/>
        <v>88.030499999999989</v>
      </c>
    </row>
    <row r="12" spans="4:6" x14ac:dyDescent="0.25">
      <c r="D12">
        <f t="shared" si="1"/>
        <v>10</v>
      </c>
      <c r="E12">
        <v>89</v>
      </c>
      <c r="F12">
        <f>18.267+7.7515*D12</f>
        <v>95.781999999999996</v>
      </c>
    </row>
    <row r="13" spans="4:6" x14ac:dyDescent="0.25">
      <c r="D13">
        <f t="shared" si="1"/>
        <v>11</v>
      </c>
      <c r="F13">
        <f t="shared" ref="F13:F15" si="2">18.267+7.7515*D13</f>
        <v>103.5335</v>
      </c>
    </row>
    <row r="14" spans="4:6" x14ac:dyDescent="0.25">
      <c r="D14">
        <f t="shared" si="1"/>
        <v>12</v>
      </c>
      <c r="F14">
        <f t="shared" si="2"/>
        <v>111.285</v>
      </c>
    </row>
    <row r="15" spans="4:6" x14ac:dyDescent="0.25">
      <c r="D15">
        <f t="shared" si="1"/>
        <v>13</v>
      </c>
      <c r="F15">
        <f t="shared" si="2"/>
        <v>119.03649999999999</v>
      </c>
    </row>
    <row r="17" spans="5:5" x14ac:dyDescent="0.25">
      <c r="E17" s="3" t="s">
        <v>3</v>
      </c>
    </row>
  </sheetData>
  <hyperlinks>
    <hyperlink ref="E17" r:id="rId1" xr:uid="{E59B4636-EE68-4DBC-9EFE-96E4601A286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Compare Confident+Regering</vt:lpstr>
      <vt:lpstr>Compare Regering</vt:lpstr>
      <vt:lpstr>Complete INF-2-2.5-3</vt:lpstr>
      <vt:lpstr>Complete INF-2-4-6</vt:lpstr>
      <vt:lpstr>Voorbeeld</vt:lpstr>
      <vt:lpstr>calc-check</vt:lpstr>
      <vt:lpstr>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Berkemeijer</dc:creator>
  <cp:lastModifiedBy>Jos Berkemeijer</cp:lastModifiedBy>
  <dcterms:created xsi:type="dcterms:W3CDTF">2022-08-12T07:01:53Z</dcterms:created>
  <dcterms:modified xsi:type="dcterms:W3CDTF">2022-08-14T10:23:37Z</dcterms:modified>
</cp:coreProperties>
</file>