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1F005A38-7E43-49D1-BB13-61C63C05B1E8}" xr6:coauthVersionLast="47" xr6:coauthVersionMax="47" xr10:uidLastSave="{00000000-0000-0000-0000-000000000000}"/>
  <bookViews>
    <workbookView xWindow="-120" yWindow="-120" windowWidth="29040" windowHeight="15720" activeTab="1" xr2:uid="{F39CEEDE-C4C4-40F8-9FF0-47E78F9F46F1}"/>
  </bookViews>
  <sheets>
    <sheet name="Compare" sheetId="3" r:id="rId1"/>
    <sheet name="Complete INF-1-2-3" sheetId="5" r:id="rId2"/>
    <sheet name="Complete INF-2-4-6" sheetId="4" r:id="rId3"/>
    <sheet name="calc" sheetId="1" r:id="rId4"/>
    <sheet name="vb" sheetId="2" state="hidden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20" i="3"/>
  <c r="D10" i="3"/>
  <c r="D20" i="3"/>
  <c r="E10" i="3"/>
  <c r="E20" i="3"/>
  <c r="F20" i="3"/>
  <c r="G20" i="3"/>
  <c r="H20" i="3"/>
  <c r="C11" i="3"/>
  <c r="C21" i="3"/>
  <c r="D11" i="3"/>
  <c r="D21" i="3"/>
  <c r="E11" i="3"/>
  <c r="E21" i="3"/>
  <c r="F21" i="3"/>
  <c r="G21" i="3"/>
  <c r="H21" i="3"/>
  <c r="C12" i="3"/>
  <c r="C22" i="3"/>
  <c r="D12" i="3"/>
  <c r="D22" i="3"/>
  <c r="E12" i="3"/>
  <c r="E22" i="3"/>
  <c r="F22" i="3"/>
  <c r="G22" i="3"/>
  <c r="H22" i="3"/>
  <c r="C12" i="5"/>
  <c r="C13" i="5"/>
  <c r="C14" i="5"/>
  <c r="C15" i="5"/>
  <c r="C16" i="5"/>
  <c r="C17" i="5"/>
  <c r="C18" i="5"/>
  <c r="C20" i="5"/>
  <c r="C21" i="5"/>
  <c r="D21" i="5"/>
  <c r="E21" i="5"/>
  <c r="G21" i="5"/>
  <c r="J21" i="5"/>
  <c r="I21" i="5"/>
  <c r="H21" i="5"/>
  <c r="D20" i="5"/>
  <c r="E20" i="5"/>
  <c r="G20" i="5"/>
  <c r="J20" i="5"/>
  <c r="I20" i="5"/>
  <c r="H20" i="5"/>
  <c r="D19" i="5"/>
  <c r="E19" i="5"/>
  <c r="G19" i="5"/>
  <c r="J19" i="5"/>
  <c r="I19" i="5"/>
  <c r="H19" i="5"/>
  <c r="D18" i="5"/>
  <c r="E18" i="5"/>
  <c r="G18" i="5"/>
  <c r="J18" i="5"/>
  <c r="I18" i="5"/>
  <c r="H18" i="5"/>
  <c r="D17" i="5"/>
  <c r="E17" i="5"/>
  <c r="G17" i="5"/>
  <c r="J17" i="5"/>
  <c r="I17" i="5"/>
  <c r="H17" i="5"/>
  <c r="D16" i="5"/>
  <c r="E16" i="5"/>
  <c r="G16" i="5"/>
  <c r="J16" i="5"/>
  <c r="I16" i="5"/>
  <c r="H16" i="5"/>
  <c r="D15" i="5"/>
  <c r="E15" i="5"/>
  <c r="G15" i="5"/>
  <c r="J15" i="5"/>
  <c r="I15" i="5"/>
  <c r="H15" i="5"/>
  <c r="D14" i="5"/>
  <c r="E14" i="5"/>
  <c r="G14" i="5"/>
  <c r="J14" i="5"/>
  <c r="I14" i="5"/>
  <c r="H14" i="5"/>
  <c r="D13" i="5"/>
  <c r="E13" i="5"/>
  <c r="G13" i="5"/>
  <c r="J13" i="5"/>
  <c r="I13" i="5"/>
  <c r="H13" i="5"/>
  <c r="D12" i="5"/>
  <c r="E12" i="5"/>
  <c r="G12" i="5"/>
  <c r="J12" i="5"/>
  <c r="I12" i="5"/>
  <c r="H12" i="5"/>
  <c r="D11" i="5"/>
  <c r="E11" i="5"/>
  <c r="G11" i="5"/>
  <c r="J11" i="5"/>
  <c r="I11" i="5"/>
  <c r="H11" i="5"/>
  <c r="C12" i="4"/>
  <c r="C13" i="4"/>
  <c r="C14" i="4"/>
  <c r="C15" i="4"/>
  <c r="C16" i="4"/>
  <c r="C17" i="4"/>
  <c r="C18" i="4"/>
  <c r="C19" i="4"/>
  <c r="C20" i="4"/>
  <c r="C21" i="4"/>
  <c r="D21" i="4"/>
  <c r="E21" i="4"/>
  <c r="G21" i="4"/>
  <c r="J21" i="4"/>
  <c r="I21" i="4"/>
  <c r="H21" i="4"/>
  <c r="D20" i="4"/>
  <c r="E20" i="4"/>
  <c r="G20" i="4"/>
  <c r="J20" i="4"/>
  <c r="I20" i="4"/>
  <c r="H20" i="4"/>
  <c r="D19" i="4"/>
  <c r="E19" i="4"/>
  <c r="G19" i="4"/>
  <c r="J19" i="4"/>
  <c r="I19" i="4"/>
  <c r="H19" i="4"/>
  <c r="D18" i="4"/>
  <c r="E18" i="4"/>
  <c r="G18" i="4"/>
  <c r="J18" i="4"/>
  <c r="I18" i="4"/>
  <c r="H18" i="4"/>
  <c r="D17" i="4"/>
  <c r="E17" i="4"/>
  <c r="G17" i="4"/>
  <c r="J17" i="4"/>
  <c r="I17" i="4"/>
  <c r="H17" i="4"/>
  <c r="D16" i="4"/>
  <c r="E16" i="4"/>
  <c r="G16" i="4"/>
  <c r="J16" i="4"/>
  <c r="I16" i="4"/>
  <c r="H16" i="4"/>
  <c r="D15" i="4"/>
  <c r="E15" i="4"/>
  <c r="G15" i="4"/>
  <c r="J15" i="4"/>
  <c r="I15" i="4"/>
  <c r="H15" i="4"/>
  <c r="D14" i="4"/>
  <c r="E14" i="4"/>
  <c r="G14" i="4"/>
  <c r="J14" i="4"/>
  <c r="I14" i="4"/>
  <c r="H14" i="4"/>
  <c r="D13" i="4"/>
  <c r="E13" i="4"/>
  <c r="G13" i="4"/>
  <c r="J13" i="4"/>
  <c r="I13" i="4"/>
  <c r="H13" i="4"/>
  <c r="D12" i="4"/>
  <c r="E12" i="4"/>
  <c r="G12" i="4"/>
  <c r="J12" i="4"/>
  <c r="I12" i="4"/>
  <c r="H12" i="4"/>
  <c r="D11" i="4"/>
  <c r="E11" i="4"/>
  <c r="G11" i="4"/>
  <c r="J11" i="4"/>
  <c r="I11" i="4"/>
  <c r="H11" i="4"/>
  <c r="H12" i="3"/>
  <c r="G12" i="3"/>
  <c r="F12" i="3"/>
  <c r="H11" i="3"/>
  <c r="G11" i="3"/>
  <c r="F11" i="3"/>
  <c r="H10" i="3"/>
  <c r="G10" i="3"/>
  <c r="F10" i="3"/>
  <c r="E7" i="1"/>
  <c r="E6" i="1"/>
  <c r="E5" i="1"/>
  <c r="E12" i="1"/>
  <c r="E11" i="1"/>
  <c r="E10" i="1"/>
  <c r="E9" i="1"/>
  <c r="E8" i="1"/>
  <c r="E4" i="1"/>
  <c r="E3" i="1"/>
  <c r="E2" i="1"/>
  <c r="F15" i="2"/>
  <c r="F14" i="2"/>
  <c r="F13" i="2"/>
  <c r="F11" i="2"/>
  <c r="F10" i="2"/>
  <c r="F9" i="2"/>
  <c r="F8" i="2"/>
  <c r="F7" i="2"/>
  <c r="F6" i="2"/>
  <c r="F5" i="2"/>
  <c r="F4" i="2"/>
  <c r="F3" i="2"/>
  <c r="F12" i="2"/>
  <c r="D5" i="2"/>
  <c r="D6" i="2"/>
  <c r="D7" i="2"/>
  <c r="D8" i="2"/>
  <c r="D9" i="2"/>
  <c r="D10" i="2"/>
  <c r="D11" i="2"/>
  <c r="D12" i="2"/>
  <c r="D13" i="2"/>
  <c r="D14" i="2"/>
  <c r="D15" i="2"/>
  <c r="D4" i="2"/>
  <c r="B3" i="1"/>
  <c r="B4" i="1"/>
  <c r="B5" i="1"/>
  <c r="B6" i="1"/>
  <c r="B7" i="1"/>
  <c r="B8" i="1"/>
  <c r="B9" i="1"/>
  <c r="B10" i="1"/>
  <c r="B11" i="1"/>
  <c r="B1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<sst xmlns="http://schemas.openxmlformats.org/spreadsheetml/2006/main" count="83" uniqueCount="36">
  <si>
    <t>verw. st. nom.</t>
  </si>
  <si>
    <t>Sales</t>
  </si>
  <si>
    <t>SalesF</t>
  </si>
  <si>
    <t>https://macerayarislari.com/nl/300-examples/151-forecast-and-trend-function-in-excel.html</t>
  </si>
  <si>
    <t>XY Diagram gebruiken!!</t>
  </si>
  <si>
    <t>E(verw. st. nom.)</t>
  </si>
  <si>
    <t>% aandelen</t>
  </si>
  <si>
    <t>% obl.</t>
  </si>
  <si>
    <t xml:space="preserve">Beleggingsmix </t>
  </si>
  <si>
    <t xml:space="preserve">uitkeringsfase </t>
  </si>
  <si>
    <t xml:space="preserve"> </t>
  </si>
  <si>
    <t xml:space="preserve">pensioenuitkering </t>
  </si>
  <si>
    <t xml:space="preserve">Verwachte jaarlijkse reële ontwikkeling </t>
  </si>
  <si>
    <t>obligaties</t>
  </si>
  <si>
    <t>aandelen</t>
  </si>
  <si>
    <t>Verwacht Rendement</t>
  </si>
  <si>
    <t xml:space="preserve">Verwachte nominale en reële ontwikkeling van jaarlijkse pensioenuitkering
gegeven verschillende beleggingsmixen </t>
  </si>
  <si>
    <t>Nota-naar-aanleiding-van-het-nader-verslag-wetsvoorstel-toekomst-pensioenen</t>
  </si>
  <si>
    <t>Rekenvoorbeeld Regering 30-6-2022</t>
  </si>
  <si>
    <t>20220722-Koopkrachtbehoud-toch-een-illusie.pdf (confidentbv.nl)</t>
  </si>
  <si>
    <t xml:space="preserve"> Verwachte jaarlijkse </t>
  </si>
  <si>
    <t xml:space="preserve"> nominale stijging </t>
  </si>
  <si>
    <t xml:space="preserve"> pensioenuitkering </t>
  </si>
  <si>
    <t xml:space="preserve"> Verwachte jaarlijkse reële </t>
  </si>
  <si>
    <t xml:space="preserve"> ontwikkeling  pensioenuitkering </t>
  </si>
  <si>
    <t>Rekenvoorbeeld Bureau Confident 22 Juli 2022</t>
  </si>
  <si>
    <t>Rekenvoorbeeld Volledig</t>
  </si>
  <si>
    <t xml:space="preserve"> Verwacht</t>
  </si>
  <si>
    <t xml:space="preserve"> Benodigd</t>
  </si>
  <si>
    <t xml:space="preserve"> rendement voor</t>
  </si>
  <si>
    <t xml:space="preserve"> nominale uitkering</t>
  </si>
  <si>
    <t xml:space="preserve"> rendement</t>
  </si>
  <si>
    <t xml:space="preserve"> beleggingen</t>
  </si>
  <si>
    <t>Download Excel op Github</t>
  </si>
  <si>
    <t xml:space="preserve"> stijging nominale</t>
  </si>
  <si>
    <t xml:space="preserve"> stijging nominale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</si>
</sst>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0%\ &quot;Inflatie&quot;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rgb="FFC00000"/>
      <name val="Calibri"/>
      <family val="2"/>
    </font>
    <font>
      <sz val="14"/>
      <color theme="1"/>
      <name val="Calibri"/>
      <family val="2"/>
    </font>
    <font>
      <b/>
      <sz val="12"/>
      <color theme="8" tint="-0.499984740745262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0" xfId="2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0" xfId="0" applyBorder="1"/>
    <xf numFmtId="10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6" fillId="0" borderId="1" xfId="2" applyFont="1" applyBorder="1" applyAlignment="1">
      <alignment horizontal="center"/>
    </xf>
  </cellXfs>
  <cellStyles count="3">
    <cellStyle name="Hyperlink" xfId="2" builtinId="8"/>
    <cellStyle name="Procent" xfId="1" builtinId="5"/>
    <cellStyle name="Standaard" xfId="0" builtinId="0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 gegeven % aandelen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672501417981623"/>
          <c:y val="0.1829121540312876"/>
          <c:w val="0.8369345732384873"/>
          <c:h val="0.70542350076276572"/>
        </c:manualLayout>
      </c:layout>
      <c:scatterChart>
        <c:scatterStyle val="lineMarker"/>
        <c:varyColors val="0"/>
        <c:ser>
          <c:idx val="1"/>
          <c:order val="0"/>
          <c:tx>
            <c:strRef>
              <c:f>calc!$E$1</c:f>
              <c:strCache>
                <c:ptCount val="1"/>
                <c:pt idx="0">
                  <c:v>E(verw. st. nom.)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; (Nieuwe regel)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calc!$E$2:$E$12</c:f>
              <c:numCache>
                <c:formatCode>0.00%</c:formatCode>
                <c:ptCount val="11"/>
                <c:pt idx="0">
                  <c:v>1.4999999999999999E-2</c:v>
                </c:pt>
                <c:pt idx="1">
                  <c:v>1.9099999999999999E-2</c:v>
                </c:pt>
                <c:pt idx="2">
                  <c:v>2.3199999999999998E-2</c:v>
                </c:pt>
                <c:pt idx="3">
                  <c:v>2.7299999999999998E-2</c:v>
                </c:pt>
                <c:pt idx="4">
                  <c:v>3.1399999999999997E-2</c:v>
                </c:pt>
                <c:pt idx="5">
                  <c:v>3.5499999999999997E-2</c:v>
                </c:pt>
                <c:pt idx="6">
                  <c:v>3.9599999999999996E-2</c:v>
                </c:pt>
                <c:pt idx="7">
                  <c:v>4.3699999999999996E-2</c:v>
                </c:pt>
                <c:pt idx="8">
                  <c:v>4.7799999999999995E-2</c:v>
                </c:pt>
                <c:pt idx="9">
                  <c:v>5.1899999999999995E-2</c:v>
                </c:pt>
                <c:pt idx="10">
                  <c:v>5.5999999999999994E-2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F-4F45-B576-58975214A172}"/>
            </c:ext>
          </c:extLst>
        </c:ser>
        <c:ser>
          <c:idx val="0"/>
          <c:order val="1"/>
          <c:tx>
            <c:strRef>
              <c:f>calc!$D$1</c:f>
              <c:strCache>
                <c:ptCount val="1"/>
                <c:pt idx="0">
                  <c:v>verw. st. nom.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39864998309668E-3"/>
                  <c:y val="0.42284077434483125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calc!$D$2:$D$12</c:f>
              <c:numCache>
                <c:formatCode>General</c:formatCode>
                <c:ptCount val="11"/>
                <c:pt idx="3" formatCode="0.00%">
                  <c:v>2.7300000000000001E-2</c:v>
                </c:pt>
                <c:pt idx="4" formatCode="0.00%">
                  <c:v>3.1399999999999997E-2</c:v>
                </c:pt>
                <c:pt idx="5" formatCode="0.00%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F-4F45-B576-58975214A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3238031"/>
        <c:axId val="293242191"/>
      </c:scatterChart>
      <c:valAx>
        <c:axId val="2932380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aandelen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42191"/>
        <c:crosses val="autoZero"/>
        <c:crossBetween val="midCat"/>
      </c:valAx>
      <c:valAx>
        <c:axId val="293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38031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vb!$E$2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vb!$E$3:$E$15</c:f>
              <c:numCache>
                <c:formatCode>General</c:formatCode>
                <c:ptCount val="13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8-44F0-8A14-283E63F48536}"/>
            </c:ext>
          </c:extLst>
        </c:ser>
        <c:ser>
          <c:idx val="1"/>
          <c:order val="1"/>
          <c:tx>
            <c:strRef>
              <c:f>vb!$F$2</c:f>
              <c:strCache>
                <c:ptCount val="1"/>
                <c:pt idx="0">
                  <c:v>SalesF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vb!$F$3:$F$15</c:f>
              <c:numCache>
                <c:formatCode>General</c:formatCode>
                <c:ptCount val="13"/>
                <c:pt idx="0">
                  <c:v>26.0185</c:v>
                </c:pt>
                <c:pt idx="1">
                  <c:v>33.769999999999996</c:v>
                </c:pt>
                <c:pt idx="2">
                  <c:v>41.521500000000003</c:v>
                </c:pt>
                <c:pt idx="3">
                  <c:v>49.272999999999996</c:v>
                </c:pt>
                <c:pt idx="4">
                  <c:v>57.024500000000003</c:v>
                </c:pt>
                <c:pt idx="5">
                  <c:v>64.775999999999996</c:v>
                </c:pt>
                <c:pt idx="6">
                  <c:v>72.527500000000003</c:v>
                </c:pt>
                <c:pt idx="7">
                  <c:v>80.278999999999996</c:v>
                </c:pt>
                <c:pt idx="8">
                  <c:v>88.030499999999989</c:v>
                </c:pt>
                <c:pt idx="9">
                  <c:v>95.781999999999996</c:v>
                </c:pt>
                <c:pt idx="10">
                  <c:v>103.5335</c:v>
                </c:pt>
                <c:pt idx="11">
                  <c:v>111.285</c:v>
                </c:pt>
                <c:pt idx="12">
                  <c:v>119.03649999999999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8-44F0-8A14-283E63F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2943"/>
        <c:axId val="336990047"/>
      </c:scatterChart>
      <c:valAx>
        <c:axId val="3370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990047"/>
        <c:crosses val="autoZero"/>
        <c:crossBetween val="midCat"/>
      </c:valAx>
      <c:valAx>
        <c:axId val="3369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70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248038</xdr:colOff>
      <xdr:row>5</xdr:row>
      <xdr:rowOff>295602</xdr:rowOff>
    </xdr:from>
    <xdr:to>
      <xdr:col>8</xdr:col>
      <xdr:colOff>1064828</xdr:colOff>
      <xdr:row>9</xdr:row>
      <xdr:rowOff>67003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A87499DD-032B-31DC-1C8A-81BB704D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228" y="1320361"/>
          <a:ext cx="816790" cy="809297"/>
        </a:xfrm>
        <a:prstGeom prst="rect">
          <a:avLst/>
        </a:prstGeom>
      </xdr:spPr>
    </xdr:pic>
    <xdr:clientData/>
  </xdr:twoCellAnchor>
  <xdr:twoCellAnchor editAs="oneCell">
    <xdr:from>
      <xdr:col>8</xdr:col>
      <xdr:colOff>183931</xdr:colOff>
      <xdr:row>15</xdr:row>
      <xdr:rowOff>146544</xdr:rowOff>
    </xdr:from>
    <xdr:to>
      <xdr:col>8</xdr:col>
      <xdr:colOff>1032311</xdr:colOff>
      <xdr:row>19</xdr:row>
      <xdr:rowOff>165537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EF5AB9C9-44B7-B33D-0D7B-99EF0187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8354" y="2667000"/>
          <a:ext cx="848380" cy="810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204788</xdr:colOff>
      <xdr:row>19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4DB208-D380-4EC0-B82F-DB509E84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10</xdr:row>
      <xdr:rowOff>76200</xdr:rowOff>
    </xdr:from>
    <xdr:to>
      <xdr:col>14</xdr:col>
      <xdr:colOff>90487</xdr:colOff>
      <xdr:row>24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11DDE5-54E9-A1F3-42D8-38117C0E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fidentbv.nl/wp-content/uploads/20220722-Koopkrachtbehoud-toch-een-illusie.pdf" TargetMode="External"/><Relationship Id="rId2" Type="http://schemas.openxmlformats.org/officeDocument/2006/relationships/hyperlink" Target="https://www.confidentbv.nl/pensioenakkoord/koopkrachtbehoud-onderzoek/" TargetMode="External"/><Relationship Id="rId1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ijksoverheid.nl/documenten/kamerstukken/2022/06/30/nota-naar-aanleiding-van-het-nader-verslag-wetsvoorstel-toekomst-pensioen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onfidentbv.nl/pensioenakkoord/koopkrachtbehoud-onderzoe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berkemeijer/Koopkrachtig-pensioen.git" TargetMode="External"/><Relationship Id="rId1" Type="http://schemas.openxmlformats.org/officeDocument/2006/relationships/hyperlink" Target="https://www.confidentbv.nl/pensioenakkoord/koopkrachtbehoud-onderzoe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acerayarislari.com/nl/300-examples/151-forecast-and-trend-function-in-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6E4B-B7D2-4516-8F13-238CDA6F0812}">
  <dimension ref="C4:AG26"/>
  <sheetViews>
    <sheetView showGridLines="0" topLeftCell="A9" zoomScale="130" zoomScaleNormal="130" workbookViewId="0">
      <selection activeCell="C5" sqref="C5:H5"/>
    </sheetView>
  </sheetViews>
  <sheetFormatPr defaultRowHeight="15.75" x14ac:dyDescent="0.25"/>
  <cols>
    <col min="3" max="3" width="9.875" customWidth="1"/>
    <col min="4" max="4" width="9.25" customWidth="1"/>
    <col min="5" max="5" width="17.875" customWidth="1"/>
    <col min="6" max="8" width="9.5" bestFit="1" customWidth="1"/>
    <col min="9" max="9" width="17.375" customWidth="1"/>
  </cols>
  <sheetData>
    <row r="4" spans="3:33" ht="18.75" x14ac:dyDescent="0.3">
      <c r="C4" s="36" t="s">
        <v>18</v>
      </c>
      <c r="D4" s="36"/>
      <c r="E4" s="36"/>
      <c r="F4" s="36"/>
      <c r="G4" s="36"/>
      <c r="H4" s="36"/>
      <c r="I4" s="23"/>
    </row>
    <row r="5" spans="3:33" x14ac:dyDescent="0.25">
      <c r="C5" s="45" t="s">
        <v>17</v>
      </c>
      <c r="D5" s="45"/>
      <c r="E5" s="45"/>
      <c r="F5" s="45"/>
      <c r="G5" s="45"/>
      <c r="H5" s="45"/>
      <c r="I5" s="24"/>
    </row>
    <row r="6" spans="3:33" ht="35.25" customHeight="1" x14ac:dyDescent="0.25">
      <c r="C6" s="28" t="s">
        <v>16</v>
      </c>
      <c r="D6" s="29"/>
      <c r="E6" s="29"/>
      <c r="F6" s="29"/>
      <c r="G6" s="29"/>
      <c r="H6" s="30"/>
      <c r="I6" s="24"/>
    </row>
    <row r="7" spans="3:33" x14ac:dyDescent="0.25">
      <c r="C7" s="31" t="s">
        <v>8</v>
      </c>
      <c r="D7" s="32"/>
      <c r="E7" s="16" t="s">
        <v>20</v>
      </c>
      <c r="F7" s="20" t="s">
        <v>23</v>
      </c>
      <c r="G7" s="7"/>
      <c r="H7" s="8"/>
      <c r="I7" s="24"/>
      <c r="AB7" t="s">
        <v>10</v>
      </c>
      <c r="AD7" t="s">
        <v>10</v>
      </c>
      <c r="AF7" t="s">
        <v>12</v>
      </c>
      <c r="AG7" t="s">
        <v>11</v>
      </c>
    </row>
    <row r="8" spans="3:33" x14ac:dyDescent="0.25">
      <c r="C8" s="33" t="s">
        <v>9</v>
      </c>
      <c r="D8" s="34"/>
      <c r="E8" s="17" t="s">
        <v>21</v>
      </c>
      <c r="F8" s="14" t="s">
        <v>24</v>
      </c>
      <c r="G8" s="9"/>
      <c r="H8" s="10"/>
      <c r="I8" s="24"/>
    </row>
    <row r="9" spans="3:33" x14ac:dyDescent="0.25">
      <c r="C9" s="15" t="s">
        <v>13</v>
      </c>
      <c r="D9" s="15" t="s">
        <v>14</v>
      </c>
      <c r="E9" s="18" t="s">
        <v>22</v>
      </c>
      <c r="F9" s="19">
        <v>0.02</v>
      </c>
      <c r="G9" s="19">
        <v>0.04</v>
      </c>
      <c r="H9" s="19">
        <v>0.06</v>
      </c>
      <c r="I9" s="24"/>
    </row>
    <row r="10" spans="3:33" x14ac:dyDescent="0.25">
      <c r="C10" s="12">
        <v>0.5</v>
      </c>
      <c r="D10" s="12">
        <f>1-C10</f>
        <v>0.5</v>
      </c>
      <c r="E10" s="13">
        <f>C10*$C$26+D10*$D$26</f>
        <v>3.5500000000000004E-2</v>
      </c>
      <c r="F10" s="13">
        <f>$E10-F$9</f>
        <v>1.5500000000000003E-2</v>
      </c>
      <c r="G10" s="13">
        <f t="shared" ref="G10:H12" si="0">$E10-G$9</f>
        <v>-4.4999999999999971E-3</v>
      </c>
      <c r="H10" s="13">
        <f t="shared" si="0"/>
        <v>-2.4499999999999994E-2</v>
      </c>
      <c r="I10" s="24"/>
    </row>
    <row r="11" spans="3:33" x14ac:dyDescent="0.25">
      <c r="C11" s="12">
        <f>C10+10%</f>
        <v>0.6</v>
      </c>
      <c r="D11" s="12">
        <f t="shared" ref="D11:D12" si="1">1-C11</f>
        <v>0.4</v>
      </c>
      <c r="E11" s="13">
        <f>C11*$C$26+D11*$D$26</f>
        <v>3.1400000000000004E-2</v>
      </c>
      <c r="F11" s="13">
        <f t="shared" ref="F11:F12" si="2">$E11-F$9</f>
        <v>1.1400000000000004E-2</v>
      </c>
      <c r="G11" s="13">
        <f t="shared" si="0"/>
        <v>-8.5999999999999965E-3</v>
      </c>
      <c r="H11" s="13">
        <f t="shared" si="0"/>
        <v>-2.8599999999999993E-2</v>
      </c>
      <c r="I11" s="24"/>
    </row>
    <row r="12" spans="3:33" x14ac:dyDescent="0.25">
      <c r="C12" s="12">
        <f>C11+10%</f>
        <v>0.7</v>
      </c>
      <c r="D12" s="12">
        <f t="shared" si="1"/>
        <v>0.30000000000000004</v>
      </c>
      <c r="E12" s="13">
        <f>C12*$C$26+D12*$D$26</f>
        <v>2.7300000000000001E-2</v>
      </c>
      <c r="F12" s="13">
        <f t="shared" si="2"/>
        <v>7.3000000000000009E-3</v>
      </c>
      <c r="G12" s="13">
        <f t="shared" si="0"/>
        <v>-1.2699999999999999E-2</v>
      </c>
      <c r="H12" s="13">
        <f t="shared" si="0"/>
        <v>-3.2699999999999993E-2</v>
      </c>
      <c r="I12" s="25"/>
    </row>
    <row r="14" spans="3:33" ht="18.75" x14ac:dyDescent="0.3">
      <c r="C14" s="42" t="s">
        <v>25</v>
      </c>
      <c r="D14" s="43"/>
      <c r="E14" s="43"/>
      <c r="F14" s="43"/>
      <c r="G14" s="43"/>
      <c r="H14" s="44"/>
      <c r="I14" s="23"/>
    </row>
    <row r="15" spans="3:33" x14ac:dyDescent="0.25">
      <c r="C15" s="39" t="s">
        <v>19</v>
      </c>
      <c r="D15" s="40"/>
      <c r="E15" s="40"/>
      <c r="F15" s="40"/>
      <c r="G15" s="40"/>
      <c r="H15" s="41"/>
      <c r="I15" s="24"/>
    </row>
    <row r="16" spans="3:33" x14ac:dyDescent="0.25">
      <c r="C16" s="28" t="s">
        <v>16</v>
      </c>
      <c r="D16" s="29"/>
      <c r="E16" s="29"/>
      <c r="F16" s="29"/>
      <c r="G16" s="29"/>
      <c r="H16" s="30"/>
      <c r="I16" s="24"/>
    </row>
    <row r="17" spans="3:9" x14ac:dyDescent="0.25">
      <c r="C17" s="31" t="s">
        <v>8</v>
      </c>
      <c r="D17" s="32"/>
      <c r="E17" s="16" t="s">
        <v>20</v>
      </c>
      <c r="F17" s="20" t="s">
        <v>23</v>
      </c>
      <c r="G17" s="7"/>
      <c r="H17" s="8"/>
      <c r="I17" s="24"/>
    </row>
    <row r="18" spans="3:9" x14ac:dyDescent="0.25">
      <c r="C18" s="37" t="s">
        <v>9</v>
      </c>
      <c r="D18" s="38"/>
      <c r="E18" s="17" t="s">
        <v>34</v>
      </c>
      <c r="F18" s="14" t="s">
        <v>24</v>
      </c>
      <c r="G18" s="9"/>
      <c r="H18" s="10"/>
      <c r="I18" s="24"/>
    </row>
    <row r="19" spans="3:9" x14ac:dyDescent="0.25">
      <c r="C19" s="15" t="s">
        <v>13</v>
      </c>
      <c r="D19" s="15" t="s">
        <v>14</v>
      </c>
      <c r="E19" s="18" t="s">
        <v>22</v>
      </c>
      <c r="F19" s="19">
        <v>0.02</v>
      </c>
      <c r="G19" s="19">
        <v>0.04</v>
      </c>
      <c r="H19" s="19">
        <v>0.06</v>
      </c>
      <c r="I19" s="24"/>
    </row>
    <row r="20" spans="3:9" x14ac:dyDescent="0.25">
      <c r="C20" s="12">
        <f t="shared" ref="C20:D22" si="3">C10</f>
        <v>0.5</v>
      </c>
      <c r="D20" s="12">
        <f t="shared" si="3"/>
        <v>0.5</v>
      </c>
      <c r="E20" s="13">
        <f>E10-$C$26</f>
        <v>2.0500000000000004E-2</v>
      </c>
      <c r="F20" s="13">
        <f>$E20-F$9</f>
        <v>5.0000000000000391E-4</v>
      </c>
      <c r="G20" s="13">
        <f t="shared" ref="G20:H22" si="4">$E20-G$9</f>
        <v>-1.9499999999999997E-2</v>
      </c>
      <c r="H20" s="13">
        <f t="shared" si="4"/>
        <v>-3.9499999999999993E-2</v>
      </c>
      <c r="I20" s="24"/>
    </row>
    <row r="21" spans="3:9" x14ac:dyDescent="0.25">
      <c r="C21" s="12">
        <f t="shared" si="3"/>
        <v>0.6</v>
      </c>
      <c r="D21" s="12">
        <f t="shared" si="3"/>
        <v>0.4</v>
      </c>
      <c r="E21" s="13">
        <f>E11-$C$26</f>
        <v>1.6400000000000005E-2</v>
      </c>
      <c r="F21" s="13">
        <f t="shared" ref="F21:F22" si="5">$E21-F$9</f>
        <v>-3.5999999999999956E-3</v>
      </c>
      <c r="G21" s="13">
        <f t="shared" si="4"/>
        <v>-2.3599999999999996E-2</v>
      </c>
      <c r="H21" s="13">
        <f t="shared" si="4"/>
        <v>-4.3599999999999993E-2</v>
      </c>
      <c r="I21" s="24"/>
    </row>
    <row r="22" spans="3:9" x14ac:dyDescent="0.25">
      <c r="C22" s="12">
        <f t="shared" si="3"/>
        <v>0.7</v>
      </c>
      <c r="D22" s="12">
        <f t="shared" si="3"/>
        <v>0.30000000000000004</v>
      </c>
      <c r="E22" s="13">
        <f>E12-$C$26</f>
        <v>1.2300000000000002E-2</v>
      </c>
      <c r="F22" s="13">
        <f t="shared" si="5"/>
        <v>-7.6999999999999985E-3</v>
      </c>
      <c r="G22" s="13">
        <f t="shared" si="4"/>
        <v>-2.7699999999999999E-2</v>
      </c>
      <c r="H22" s="13">
        <f t="shared" si="4"/>
        <v>-4.7699999999999992E-2</v>
      </c>
      <c r="I22" s="25"/>
    </row>
    <row r="23" spans="3:9" x14ac:dyDescent="0.25">
      <c r="C23" t="s">
        <v>10</v>
      </c>
    </row>
    <row r="24" spans="3:9" x14ac:dyDescent="0.25">
      <c r="C24" s="35" t="s">
        <v>15</v>
      </c>
      <c r="D24" s="35"/>
    </row>
    <row r="25" spans="3:9" x14ac:dyDescent="0.25">
      <c r="C25" s="15" t="s">
        <v>13</v>
      </c>
      <c r="D25" s="15" t="s">
        <v>14</v>
      </c>
    </row>
    <row r="26" spans="3:9" x14ac:dyDescent="0.25">
      <c r="C26" s="11">
        <v>1.4999999999999999E-2</v>
      </c>
      <c r="D26" s="11">
        <v>5.6000000000000001E-2</v>
      </c>
    </row>
  </sheetData>
  <mergeCells count="13">
    <mergeCell ref="C24:D24"/>
    <mergeCell ref="C7:D7"/>
    <mergeCell ref="C8:D8"/>
    <mergeCell ref="C6:H6"/>
    <mergeCell ref="C4:H4"/>
    <mergeCell ref="C5:H5"/>
    <mergeCell ref="I4:I12"/>
    <mergeCell ref="I14:I22"/>
    <mergeCell ref="C14:H14"/>
    <mergeCell ref="C15:H15"/>
    <mergeCell ref="C16:H16"/>
    <mergeCell ref="C17:D17"/>
    <mergeCell ref="C18:D18"/>
  </mergeCells>
  <conditionalFormatting sqref="F10:H12">
    <cfRule type="cellIs" dxfId="3" priority="2" operator="lessThan">
      <formula>0</formula>
    </cfRule>
  </conditionalFormatting>
  <conditionalFormatting sqref="F20:H22">
    <cfRule type="cellIs" dxfId="2" priority="1" operator="lessThan">
      <formula>0</formula>
    </cfRule>
  </conditionalFormatting>
  <hyperlinks>
    <hyperlink ref="C5" r:id="rId1" xr:uid="{EF759C75-2795-499F-8B6E-C42D65BA6500}"/>
    <hyperlink ref="C14:H14" r:id="rId2" display="RekenvoorbeeldBureau Confident 22 Juli 2022" xr:uid="{8960E4FC-2602-4DEE-BD52-1EF8F3DE9EBE}"/>
    <hyperlink ref="C15:H15" r:id="rId3" display="Nota-naar-aanleiding-van-het-nader-verslag-wetsvoorstel-toekomst-pensioenen" xr:uid="{8C44FF2B-65B3-4657-8BE9-7C56DDE5751C}"/>
    <hyperlink ref="C15" r:id="rId4" display="Nota-naar-aanleiding-van-het-nader-verslag-wetsvoorstel-toekomst-pensioenen" xr:uid="{10F4B063-3A70-4047-BA57-6078AB91D61E}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5C5F-F217-472C-9F85-E251725A69AC}">
  <dimension ref="C5:K25"/>
  <sheetViews>
    <sheetView showGridLines="0" tabSelected="1" zoomScaleNormal="100" workbookViewId="0">
      <selection activeCell="I25" sqref="I25"/>
    </sheetView>
  </sheetViews>
  <sheetFormatPr defaultRowHeight="15.75" x14ac:dyDescent="0.25"/>
  <cols>
    <col min="3" max="3" width="9.875" customWidth="1"/>
    <col min="4" max="4" width="9.25" customWidth="1"/>
    <col min="5" max="7" width="17.875" customWidth="1"/>
    <col min="8" max="10" width="9.5" bestFit="1" customWidth="1"/>
    <col min="11" max="11" width="17.375" customWidth="1"/>
  </cols>
  <sheetData>
    <row r="5" spans="3:11" ht="18.75" x14ac:dyDescent="0.3">
      <c r="C5" s="26" t="s">
        <v>26</v>
      </c>
      <c r="D5" s="26"/>
      <c r="E5" s="26"/>
      <c r="F5" s="26"/>
      <c r="G5" s="26"/>
      <c r="H5" s="26"/>
      <c r="I5" s="26"/>
      <c r="J5" s="26"/>
      <c r="K5" s="23"/>
    </row>
    <row r="6" spans="3:11" x14ac:dyDescent="0.25">
      <c r="C6" s="27"/>
      <c r="D6" s="27"/>
      <c r="E6" s="27"/>
      <c r="F6" s="27"/>
      <c r="G6" s="27"/>
      <c r="H6" s="27"/>
      <c r="I6" s="27"/>
      <c r="J6" s="27"/>
      <c r="K6" s="24"/>
    </row>
    <row r="7" spans="3:11" x14ac:dyDescent="0.25">
      <c r="C7" s="28" t="s">
        <v>16</v>
      </c>
      <c r="D7" s="29"/>
      <c r="E7" s="29"/>
      <c r="F7" s="29"/>
      <c r="G7" s="29"/>
      <c r="H7" s="29"/>
      <c r="I7" s="29"/>
      <c r="J7" s="30"/>
      <c r="K7" s="24"/>
    </row>
    <row r="8" spans="3:11" x14ac:dyDescent="0.25">
      <c r="C8" s="31" t="s">
        <v>8</v>
      </c>
      <c r="D8" s="32"/>
      <c r="E8" s="16" t="s">
        <v>27</v>
      </c>
      <c r="F8" s="21" t="s">
        <v>28</v>
      </c>
      <c r="G8" s="21" t="s">
        <v>20</v>
      </c>
      <c r="H8" s="20" t="s">
        <v>23</v>
      </c>
      <c r="I8" s="7"/>
      <c r="J8" s="8"/>
      <c r="K8" s="24"/>
    </row>
    <row r="9" spans="3:11" x14ac:dyDescent="0.25">
      <c r="C9" s="33" t="s">
        <v>9</v>
      </c>
      <c r="D9" s="34"/>
      <c r="E9" s="17" t="s">
        <v>31</v>
      </c>
      <c r="F9" s="22" t="s">
        <v>29</v>
      </c>
      <c r="G9" s="22" t="s">
        <v>35</v>
      </c>
      <c r="H9" s="14" t="s">
        <v>24</v>
      </c>
      <c r="I9" s="9"/>
      <c r="J9" s="10"/>
      <c r="K9" s="24"/>
    </row>
    <row r="10" spans="3:11" x14ac:dyDescent="0.25">
      <c r="C10" s="15" t="s">
        <v>13</v>
      </c>
      <c r="D10" s="15" t="s">
        <v>14</v>
      </c>
      <c r="E10" s="18" t="s">
        <v>32</v>
      </c>
      <c r="F10" s="18" t="s">
        <v>30</v>
      </c>
      <c r="G10" s="18" t="s">
        <v>22</v>
      </c>
      <c r="H10" s="19">
        <v>0.01</v>
      </c>
      <c r="I10" s="19">
        <v>0.02</v>
      </c>
      <c r="J10" s="19">
        <v>0.03</v>
      </c>
      <c r="K10" s="24"/>
    </row>
    <row r="11" spans="3:11" x14ac:dyDescent="0.25">
      <c r="C11" s="12">
        <v>1</v>
      </c>
      <c r="D11" s="12">
        <f>1-C11</f>
        <v>0</v>
      </c>
      <c r="E11" s="13">
        <f>C11*$C$25+D11*$D$25</f>
        <v>1.4999999999999999E-2</v>
      </c>
      <c r="F11" s="13">
        <v>-1.4999999999999999E-2</v>
      </c>
      <c r="G11" s="13">
        <f>E11+F11</f>
        <v>0</v>
      </c>
      <c r="H11" s="13">
        <f>$G11-H$10</f>
        <v>-0.01</v>
      </c>
      <c r="I11" s="13">
        <f t="shared" ref="I11:J21" si="0">$G11-I$10</f>
        <v>-0.02</v>
      </c>
      <c r="J11" s="13">
        <f t="shared" si="0"/>
        <v>-0.03</v>
      </c>
      <c r="K11" s="24"/>
    </row>
    <row r="12" spans="3:11" x14ac:dyDescent="0.25">
      <c r="C12" s="12">
        <f>C11-10%</f>
        <v>0.9</v>
      </c>
      <c r="D12" s="12">
        <f t="shared" ref="D12:D21" si="1">1-C12</f>
        <v>9.9999999999999978E-2</v>
      </c>
      <c r="E12" s="13">
        <f t="shared" ref="E12:E21" si="2">C12*$C$25+D12*$D$25</f>
        <v>1.9099999999999999E-2</v>
      </c>
      <c r="F12" s="13">
        <v>-1.4999999999999999E-2</v>
      </c>
      <c r="G12" s="13">
        <f t="shared" ref="G12:G21" si="3">E12+F12</f>
        <v>4.0999999999999995E-3</v>
      </c>
      <c r="H12" s="13">
        <f t="shared" ref="H12:H21" si="4">$G12-H$10</f>
        <v>-5.9000000000000007E-3</v>
      </c>
      <c r="I12" s="13">
        <f t="shared" si="0"/>
        <v>-1.5900000000000001E-2</v>
      </c>
      <c r="J12" s="13">
        <f t="shared" si="0"/>
        <v>-2.5899999999999999E-2</v>
      </c>
      <c r="K12" s="24"/>
    </row>
    <row r="13" spans="3:11" x14ac:dyDescent="0.25">
      <c r="C13" s="12">
        <f t="shared" ref="C13:C21" si="5">C12-10%</f>
        <v>0.8</v>
      </c>
      <c r="D13" s="12">
        <f t="shared" si="1"/>
        <v>0.19999999999999996</v>
      </c>
      <c r="E13" s="13">
        <f t="shared" si="2"/>
        <v>2.3199999999999998E-2</v>
      </c>
      <c r="F13" s="13">
        <v>-1.4999999999999999E-2</v>
      </c>
      <c r="G13" s="13">
        <f t="shared" si="3"/>
        <v>8.199999999999999E-3</v>
      </c>
      <c r="H13" s="13">
        <f t="shared" si="4"/>
        <v>-1.8000000000000013E-3</v>
      </c>
      <c r="I13" s="13">
        <f t="shared" si="0"/>
        <v>-1.1800000000000001E-2</v>
      </c>
      <c r="J13" s="13">
        <f t="shared" si="0"/>
        <v>-2.18E-2</v>
      </c>
      <c r="K13" s="24"/>
    </row>
    <row r="14" spans="3:11" x14ac:dyDescent="0.25">
      <c r="C14" s="12">
        <f t="shared" si="5"/>
        <v>0.70000000000000007</v>
      </c>
      <c r="D14" s="12">
        <f t="shared" si="1"/>
        <v>0.29999999999999993</v>
      </c>
      <c r="E14" s="13">
        <f t="shared" si="2"/>
        <v>2.7299999999999998E-2</v>
      </c>
      <c r="F14" s="13">
        <v>-1.4999999999999999E-2</v>
      </c>
      <c r="G14" s="13">
        <f t="shared" si="3"/>
        <v>1.2299999999999998E-2</v>
      </c>
      <c r="H14" s="13">
        <f t="shared" si="4"/>
        <v>2.2999999999999982E-3</v>
      </c>
      <c r="I14" s="13">
        <f t="shared" si="0"/>
        <v>-7.700000000000002E-3</v>
      </c>
      <c r="J14" s="13">
        <f t="shared" si="0"/>
        <v>-1.77E-2</v>
      </c>
      <c r="K14" s="24"/>
    </row>
    <row r="15" spans="3:11" x14ac:dyDescent="0.25">
      <c r="C15" s="12">
        <f t="shared" si="5"/>
        <v>0.60000000000000009</v>
      </c>
      <c r="D15" s="12">
        <f t="shared" si="1"/>
        <v>0.39999999999999991</v>
      </c>
      <c r="E15" s="13">
        <f t="shared" si="2"/>
        <v>3.1399999999999997E-2</v>
      </c>
      <c r="F15" s="13">
        <v>-1.4999999999999999E-2</v>
      </c>
      <c r="G15" s="13">
        <f t="shared" si="3"/>
        <v>1.6399999999999998E-2</v>
      </c>
      <c r="H15" s="13">
        <f t="shared" si="4"/>
        <v>6.3999999999999977E-3</v>
      </c>
      <c r="I15" s="13">
        <f t="shared" si="0"/>
        <v>-3.6000000000000025E-3</v>
      </c>
      <c r="J15" s="13">
        <f t="shared" si="0"/>
        <v>-1.3600000000000001E-2</v>
      </c>
      <c r="K15" s="24"/>
    </row>
    <row r="16" spans="3:11" x14ac:dyDescent="0.25">
      <c r="C16" s="12">
        <f t="shared" si="5"/>
        <v>0.50000000000000011</v>
      </c>
      <c r="D16" s="12">
        <f t="shared" si="1"/>
        <v>0.49999999999999989</v>
      </c>
      <c r="E16" s="13">
        <f t="shared" si="2"/>
        <v>3.5499999999999997E-2</v>
      </c>
      <c r="F16" s="13">
        <v>-1.4999999999999999E-2</v>
      </c>
      <c r="G16" s="13">
        <f t="shared" si="3"/>
        <v>2.0499999999999997E-2</v>
      </c>
      <c r="H16" s="13">
        <f t="shared" si="4"/>
        <v>1.0499999999999997E-2</v>
      </c>
      <c r="I16" s="13">
        <f t="shared" si="0"/>
        <v>4.9999999999999697E-4</v>
      </c>
      <c r="J16" s="13">
        <f t="shared" si="0"/>
        <v>-9.5000000000000015E-3</v>
      </c>
      <c r="K16" s="24"/>
    </row>
    <row r="17" spans="3:11" x14ac:dyDescent="0.25">
      <c r="C17" s="12">
        <f t="shared" si="5"/>
        <v>0.40000000000000013</v>
      </c>
      <c r="D17" s="12">
        <f t="shared" si="1"/>
        <v>0.59999999999999987</v>
      </c>
      <c r="E17" s="13">
        <f t="shared" si="2"/>
        <v>3.9599999999999996E-2</v>
      </c>
      <c r="F17" s="13">
        <v>-1.4999999999999999E-2</v>
      </c>
      <c r="G17" s="13">
        <f t="shared" si="3"/>
        <v>2.4599999999999997E-2</v>
      </c>
      <c r="H17" s="13">
        <f t="shared" si="4"/>
        <v>1.4599999999999997E-2</v>
      </c>
      <c r="I17" s="13">
        <f t="shared" si="0"/>
        <v>4.5999999999999965E-3</v>
      </c>
      <c r="J17" s="13">
        <f t="shared" si="0"/>
        <v>-5.400000000000002E-3</v>
      </c>
      <c r="K17" s="24"/>
    </row>
    <row r="18" spans="3:11" x14ac:dyDescent="0.25">
      <c r="C18" s="12">
        <f t="shared" si="5"/>
        <v>0.30000000000000016</v>
      </c>
      <c r="D18" s="12">
        <f t="shared" si="1"/>
        <v>0.69999999999999984</v>
      </c>
      <c r="E18" s="13">
        <f t="shared" si="2"/>
        <v>4.3699999999999996E-2</v>
      </c>
      <c r="F18" s="13">
        <v>-1.4999999999999999E-2</v>
      </c>
      <c r="G18" s="13">
        <f t="shared" si="3"/>
        <v>2.8699999999999996E-2</v>
      </c>
      <c r="H18" s="13">
        <f t="shared" si="4"/>
        <v>1.8699999999999994E-2</v>
      </c>
      <c r="I18" s="13">
        <f t="shared" si="0"/>
        <v>8.6999999999999959E-3</v>
      </c>
      <c r="J18" s="13">
        <f t="shared" si="0"/>
        <v>-1.3000000000000025E-3</v>
      </c>
      <c r="K18" s="24"/>
    </row>
    <row r="19" spans="3:11" x14ac:dyDescent="0.25">
      <c r="C19" s="12">
        <f t="shared" si="5"/>
        <v>0.20000000000000015</v>
      </c>
      <c r="D19" s="12">
        <f t="shared" si="1"/>
        <v>0.79999999999999982</v>
      </c>
      <c r="E19" s="13">
        <f t="shared" si="2"/>
        <v>4.7799999999999995E-2</v>
      </c>
      <c r="F19" s="13">
        <v>-1.4999999999999999E-2</v>
      </c>
      <c r="G19" s="13">
        <f t="shared" si="3"/>
        <v>3.2799999999999996E-2</v>
      </c>
      <c r="H19" s="13">
        <f t="shared" si="4"/>
        <v>2.2799999999999994E-2</v>
      </c>
      <c r="I19" s="13">
        <f t="shared" si="0"/>
        <v>1.2799999999999995E-2</v>
      </c>
      <c r="J19" s="13">
        <f t="shared" si="0"/>
        <v>2.7999999999999969E-3</v>
      </c>
      <c r="K19" s="24"/>
    </row>
    <row r="20" spans="3:11" x14ac:dyDescent="0.25">
      <c r="C20" s="12">
        <f t="shared" si="5"/>
        <v>0.10000000000000014</v>
      </c>
      <c r="D20" s="12">
        <f t="shared" si="1"/>
        <v>0.89999999999999991</v>
      </c>
      <c r="E20" s="13">
        <f t="shared" si="2"/>
        <v>5.1899999999999995E-2</v>
      </c>
      <c r="F20" s="13">
        <v>-1.4999999999999999E-2</v>
      </c>
      <c r="G20" s="13">
        <f t="shared" si="3"/>
        <v>3.6899999999999995E-2</v>
      </c>
      <c r="H20" s="13">
        <f t="shared" si="4"/>
        <v>2.6899999999999993E-2</v>
      </c>
      <c r="I20" s="13">
        <f t="shared" si="0"/>
        <v>1.6899999999999995E-2</v>
      </c>
      <c r="J20" s="13">
        <f t="shared" si="0"/>
        <v>6.8999999999999964E-3</v>
      </c>
      <c r="K20" s="24"/>
    </row>
    <row r="21" spans="3:11" x14ac:dyDescent="0.25">
      <c r="C21" s="12">
        <f t="shared" si="5"/>
        <v>1.3877787807814457E-16</v>
      </c>
      <c r="D21" s="12">
        <f t="shared" si="1"/>
        <v>0.99999999999999989</v>
      </c>
      <c r="E21" s="13">
        <f t="shared" si="2"/>
        <v>5.5999999999999994E-2</v>
      </c>
      <c r="F21" s="13">
        <v>-1.4999999999999999E-2</v>
      </c>
      <c r="G21" s="13">
        <f t="shared" si="3"/>
        <v>4.0999999999999995E-2</v>
      </c>
      <c r="H21" s="13">
        <f t="shared" si="4"/>
        <v>3.0999999999999993E-2</v>
      </c>
      <c r="I21" s="13">
        <f t="shared" si="0"/>
        <v>2.0999999999999994E-2</v>
      </c>
      <c r="J21" s="13">
        <f t="shared" si="0"/>
        <v>1.0999999999999996E-2</v>
      </c>
      <c r="K21" s="25"/>
    </row>
    <row r="22" spans="3:11" x14ac:dyDescent="0.25">
      <c r="C22" t="s">
        <v>10</v>
      </c>
    </row>
    <row r="23" spans="3:11" x14ac:dyDescent="0.25">
      <c r="C23" s="35" t="s">
        <v>15</v>
      </c>
      <c r="D23" s="35"/>
    </row>
    <row r="24" spans="3:11" x14ac:dyDescent="0.25">
      <c r="C24" s="15" t="s">
        <v>13</v>
      </c>
      <c r="D24" s="15" t="s">
        <v>14</v>
      </c>
    </row>
    <row r="25" spans="3:11" x14ac:dyDescent="0.25">
      <c r="C25" s="11">
        <v>1.4999999999999999E-2</v>
      </c>
      <c r="D25" s="11">
        <v>5.6000000000000001E-2</v>
      </c>
    </row>
  </sheetData>
  <mergeCells count="7">
    <mergeCell ref="C23:D23"/>
    <mergeCell ref="K5:K21"/>
    <mergeCell ref="C5:J5"/>
    <mergeCell ref="C6:J6"/>
    <mergeCell ref="C7:J7"/>
    <mergeCell ref="C8:D8"/>
    <mergeCell ref="C9:D9"/>
  </mergeCells>
  <conditionalFormatting sqref="H11:J21">
    <cfRule type="cellIs" dxfId="1" priority="1" operator="lessThan">
      <formula>0</formula>
    </cfRule>
  </conditionalFormatting>
  <hyperlinks>
    <hyperlink ref="C5:J5" r:id="rId1" display="RekenvoorbeeldBureau Confident 22 Juli 2022" xr:uid="{DF1ED70F-73BB-4436-BFAF-FCB10D500486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C93-5FBA-4124-B935-49FAF1A10856}">
  <dimension ref="C5:J25"/>
  <sheetViews>
    <sheetView showGridLines="0" zoomScaleNormal="100" workbookViewId="0">
      <selection activeCell="G24" sqref="G24"/>
    </sheetView>
  </sheetViews>
  <sheetFormatPr defaultRowHeight="15.75" x14ac:dyDescent="0.25"/>
  <cols>
    <col min="3" max="3" width="9.875" customWidth="1"/>
    <col min="4" max="4" width="9.25" customWidth="1"/>
    <col min="5" max="5" width="11.25" customWidth="1"/>
    <col min="6" max="6" width="16.875" customWidth="1"/>
    <col min="7" max="7" width="17.875" customWidth="1"/>
    <col min="8" max="10" width="9.5" bestFit="1" customWidth="1"/>
    <col min="11" max="11" width="17.375" customWidth="1"/>
  </cols>
  <sheetData>
    <row r="5" spans="3:10" ht="18.75" x14ac:dyDescent="0.3">
      <c r="C5" s="26" t="s">
        <v>26</v>
      </c>
      <c r="D5" s="26"/>
      <c r="E5" s="26"/>
      <c r="F5" s="26"/>
      <c r="G5" s="26"/>
      <c r="H5" s="26"/>
      <c r="I5" s="26"/>
      <c r="J5" s="26"/>
    </row>
    <row r="6" spans="3:10" x14ac:dyDescent="0.25">
      <c r="C6" s="27" t="s">
        <v>33</v>
      </c>
      <c r="D6" s="27"/>
      <c r="E6" s="27"/>
      <c r="F6" s="27"/>
      <c r="G6" s="27"/>
      <c r="H6" s="27"/>
      <c r="I6" s="27"/>
      <c r="J6" s="27"/>
    </row>
    <row r="7" spans="3:10" x14ac:dyDescent="0.25">
      <c r="C7" s="28" t="s">
        <v>16</v>
      </c>
      <c r="D7" s="29"/>
      <c r="E7" s="29"/>
      <c r="F7" s="29"/>
      <c r="G7" s="29"/>
      <c r="H7" s="29"/>
      <c r="I7" s="29"/>
      <c r="J7" s="30"/>
    </row>
    <row r="8" spans="3:10" x14ac:dyDescent="0.25">
      <c r="C8" s="31" t="s">
        <v>8</v>
      </c>
      <c r="D8" s="32"/>
      <c r="E8" s="16" t="s">
        <v>27</v>
      </c>
      <c r="F8" s="21" t="s">
        <v>28</v>
      </c>
      <c r="G8" s="21" t="s">
        <v>20</v>
      </c>
      <c r="H8" s="20" t="s">
        <v>23</v>
      </c>
      <c r="I8" s="7"/>
      <c r="J8" s="8"/>
    </row>
    <row r="9" spans="3:10" x14ac:dyDescent="0.25">
      <c r="C9" s="33" t="s">
        <v>9</v>
      </c>
      <c r="D9" s="34"/>
      <c r="E9" s="17" t="s">
        <v>31</v>
      </c>
      <c r="F9" s="22" t="s">
        <v>29</v>
      </c>
      <c r="G9" s="22" t="s">
        <v>35</v>
      </c>
      <c r="H9" s="14" t="s">
        <v>24</v>
      </c>
      <c r="I9" s="9"/>
      <c r="J9" s="10"/>
    </row>
    <row r="10" spans="3:10" x14ac:dyDescent="0.25">
      <c r="C10" s="15" t="s">
        <v>13</v>
      </c>
      <c r="D10" s="15" t="s">
        <v>14</v>
      </c>
      <c r="E10" s="18" t="s">
        <v>32</v>
      </c>
      <c r="F10" s="18" t="s">
        <v>30</v>
      </c>
      <c r="G10" s="18" t="s">
        <v>22</v>
      </c>
      <c r="H10" s="19">
        <v>0.02</v>
      </c>
      <c r="I10" s="19">
        <v>0.04</v>
      </c>
      <c r="J10" s="19">
        <v>0.06</v>
      </c>
    </row>
    <row r="11" spans="3:10" x14ac:dyDescent="0.25">
      <c r="C11" s="12">
        <v>1</v>
      </c>
      <c r="D11" s="12">
        <f>1-C11</f>
        <v>0</v>
      </c>
      <c r="E11" s="13">
        <f>C11*$C$25+D11*$D$25</f>
        <v>1.4999999999999999E-2</v>
      </c>
      <c r="F11" s="13">
        <v>-1.4999999999999999E-2</v>
      </c>
      <c r="G11" s="13">
        <f>E11+F11</f>
        <v>0</v>
      </c>
      <c r="H11" s="13">
        <f>$G11-H$10</f>
        <v>-0.02</v>
      </c>
      <c r="I11" s="13">
        <f t="shared" ref="I11:J21" si="0">$G11-I$10</f>
        <v>-0.04</v>
      </c>
      <c r="J11" s="13">
        <f t="shared" si="0"/>
        <v>-0.06</v>
      </c>
    </row>
    <row r="12" spans="3:10" x14ac:dyDescent="0.25">
      <c r="C12" s="12">
        <f>C11-10%</f>
        <v>0.9</v>
      </c>
      <c r="D12" s="12">
        <f t="shared" ref="D12:D21" si="1">1-C12</f>
        <v>9.9999999999999978E-2</v>
      </c>
      <c r="E12" s="13">
        <f t="shared" ref="E12:E21" si="2">C12*$C$25+D12*$D$25</f>
        <v>1.9099999999999999E-2</v>
      </c>
      <c r="F12" s="13">
        <v>-1.4999999999999999E-2</v>
      </c>
      <c r="G12" s="13">
        <f t="shared" ref="G12:G21" si="3">E12+F12</f>
        <v>4.0999999999999995E-3</v>
      </c>
      <c r="H12" s="13">
        <f t="shared" ref="H12:H21" si="4">$G12-H$10</f>
        <v>-1.5900000000000001E-2</v>
      </c>
      <c r="I12" s="13">
        <f t="shared" si="0"/>
        <v>-3.5900000000000001E-2</v>
      </c>
      <c r="J12" s="13">
        <f t="shared" si="0"/>
        <v>-5.5899999999999998E-2</v>
      </c>
    </row>
    <row r="13" spans="3:10" x14ac:dyDescent="0.25">
      <c r="C13" s="12">
        <f t="shared" ref="C13:C21" si="5">C12-10%</f>
        <v>0.8</v>
      </c>
      <c r="D13" s="12">
        <f t="shared" si="1"/>
        <v>0.19999999999999996</v>
      </c>
      <c r="E13" s="13">
        <f t="shared" si="2"/>
        <v>2.3199999999999998E-2</v>
      </c>
      <c r="F13" s="13">
        <v>-1.4999999999999999E-2</v>
      </c>
      <c r="G13" s="13">
        <f t="shared" si="3"/>
        <v>8.199999999999999E-3</v>
      </c>
      <c r="H13" s="13">
        <f t="shared" si="4"/>
        <v>-1.1800000000000001E-2</v>
      </c>
      <c r="I13" s="13">
        <f t="shared" si="0"/>
        <v>-3.1800000000000002E-2</v>
      </c>
      <c r="J13" s="13">
        <f t="shared" si="0"/>
        <v>-5.1799999999999999E-2</v>
      </c>
    </row>
    <row r="14" spans="3:10" x14ac:dyDescent="0.25">
      <c r="C14" s="12">
        <f t="shared" si="5"/>
        <v>0.70000000000000007</v>
      </c>
      <c r="D14" s="12">
        <f t="shared" si="1"/>
        <v>0.29999999999999993</v>
      </c>
      <c r="E14" s="13">
        <f t="shared" si="2"/>
        <v>2.7299999999999998E-2</v>
      </c>
      <c r="F14" s="13">
        <v>-1.4999999999999999E-2</v>
      </c>
      <c r="G14" s="13">
        <f t="shared" si="3"/>
        <v>1.2299999999999998E-2</v>
      </c>
      <c r="H14" s="13">
        <f t="shared" si="4"/>
        <v>-7.700000000000002E-3</v>
      </c>
      <c r="I14" s="13">
        <f t="shared" si="0"/>
        <v>-2.7700000000000002E-2</v>
      </c>
      <c r="J14" s="13">
        <f t="shared" si="0"/>
        <v>-4.7699999999999999E-2</v>
      </c>
    </row>
    <row r="15" spans="3:10" x14ac:dyDescent="0.25">
      <c r="C15" s="12">
        <f t="shared" si="5"/>
        <v>0.60000000000000009</v>
      </c>
      <c r="D15" s="12">
        <f t="shared" si="1"/>
        <v>0.39999999999999991</v>
      </c>
      <c r="E15" s="13">
        <f t="shared" si="2"/>
        <v>3.1399999999999997E-2</v>
      </c>
      <c r="F15" s="13">
        <v>-1.4999999999999999E-2</v>
      </c>
      <c r="G15" s="13">
        <f t="shared" si="3"/>
        <v>1.6399999999999998E-2</v>
      </c>
      <c r="H15" s="13">
        <f t="shared" si="4"/>
        <v>-3.6000000000000025E-3</v>
      </c>
      <c r="I15" s="13">
        <f t="shared" si="0"/>
        <v>-2.3600000000000003E-2</v>
      </c>
      <c r="J15" s="13">
        <f t="shared" si="0"/>
        <v>-4.36E-2</v>
      </c>
    </row>
    <row r="16" spans="3:10" x14ac:dyDescent="0.25">
      <c r="C16" s="12">
        <f t="shared" si="5"/>
        <v>0.50000000000000011</v>
      </c>
      <c r="D16" s="12">
        <f t="shared" si="1"/>
        <v>0.49999999999999989</v>
      </c>
      <c r="E16" s="13">
        <f t="shared" si="2"/>
        <v>3.5499999999999997E-2</v>
      </c>
      <c r="F16" s="13">
        <v>-1.4999999999999999E-2</v>
      </c>
      <c r="G16" s="13">
        <f t="shared" si="3"/>
        <v>2.0499999999999997E-2</v>
      </c>
      <c r="H16" s="13">
        <f t="shared" si="4"/>
        <v>4.9999999999999697E-4</v>
      </c>
      <c r="I16" s="13">
        <f t="shared" si="0"/>
        <v>-1.9500000000000003E-2</v>
      </c>
      <c r="J16" s="13">
        <f t="shared" si="0"/>
        <v>-3.95E-2</v>
      </c>
    </row>
    <row r="17" spans="3:10" x14ac:dyDescent="0.25">
      <c r="C17" s="12">
        <f t="shared" si="5"/>
        <v>0.40000000000000013</v>
      </c>
      <c r="D17" s="12">
        <f t="shared" si="1"/>
        <v>0.59999999999999987</v>
      </c>
      <c r="E17" s="13">
        <f t="shared" si="2"/>
        <v>3.9599999999999996E-2</v>
      </c>
      <c r="F17" s="13">
        <v>-1.4999999999999999E-2</v>
      </c>
      <c r="G17" s="13">
        <f t="shared" si="3"/>
        <v>2.4599999999999997E-2</v>
      </c>
      <c r="H17" s="13">
        <f t="shared" si="4"/>
        <v>4.5999999999999965E-3</v>
      </c>
      <c r="I17" s="13">
        <f t="shared" si="0"/>
        <v>-1.5400000000000004E-2</v>
      </c>
      <c r="J17" s="13">
        <f t="shared" si="0"/>
        <v>-3.5400000000000001E-2</v>
      </c>
    </row>
    <row r="18" spans="3:10" x14ac:dyDescent="0.25">
      <c r="C18" s="12">
        <f t="shared" si="5"/>
        <v>0.30000000000000016</v>
      </c>
      <c r="D18" s="12">
        <f t="shared" si="1"/>
        <v>0.69999999999999984</v>
      </c>
      <c r="E18" s="13">
        <f t="shared" si="2"/>
        <v>4.3699999999999996E-2</v>
      </c>
      <c r="F18" s="13">
        <v>-1.4999999999999999E-2</v>
      </c>
      <c r="G18" s="13">
        <f t="shared" si="3"/>
        <v>2.8699999999999996E-2</v>
      </c>
      <c r="H18" s="13">
        <f t="shared" si="4"/>
        <v>8.6999999999999959E-3</v>
      </c>
      <c r="I18" s="13">
        <f t="shared" si="0"/>
        <v>-1.1300000000000004E-2</v>
      </c>
      <c r="J18" s="13">
        <f t="shared" si="0"/>
        <v>-3.1300000000000001E-2</v>
      </c>
    </row>
    <row r="19" spans="3:10" x14ac:dyDescent="0.25">
      <c r="C19" s="12">
        <f t="shared" si="5"/>
        <v>0.20000000000000015</v>
      </c>
      <c r="D19" s="12">
        <f t="shared" si="1"/>
        <v>0.79999999999999982</v>
      </c>
      <c r="E19" s="13">
        <f t="shared" si="2"/>
        <v>4.7799999999999995E-2</v>
      </c>
      <c r="F19" s="13">
        <v>-1.4999999999999999E-2</v>
      </c>
      <c r="G19" s="13">
        <f t="shared" si="3"/>
        <v>3.2799999999999996E-2</v>
      </c>
      <c r="H19" s="13">
        <f t="shared" si="4"/>
        <v>1.2799999999999995E-2</v>
      </c>
      <c r="I19" s="13">
        <f t="shared" si="0"/>
        <v>-7.200000000000005E-3</v>
      </c>
      <c r="J19" s="13">
        <f t="shared" si="0"/>
        <v>-2.7200000000000002E-2</v>
      </c>
    </row>
    <row r="20" spans="3:10" x14ac:dyDescent="0.25">
      <c r="C20" s="12">
        <f t="shared" si="5"/>
        <v>0.10000000000000014</v>
      </c>
      <c r="D20" s="12">
        <f t="shared" si="1"/>
        <v>0.89999999999999991</v>
      </c>
      <c r="E20" s="13">
        <f t="shared" si="2"/>
        <v>5.1899999999999995E-2</v>
      </c>
      <c r="F20" s="13">
        <v>-1.4999999999999999E-2</v>
      </c>
      <c r="G20" s="13">
        <f t="shared" si="3"/>
        <v>3.6899999999999995E-2</v>
      </c>
      <c r="H20" s="13">
        <f t="shared" si="4"/>
        <v>1.6899999999999995E-2</v>
      </c>
      <c r="I20" s="13">
        <f t="shared" si="0"/>
        <v>-3.1000000000000055E-3</v>
      </c>
      <c r="J20" s="13">
        <f t="shared" si="0"/>
        <v>-2.3100000000000002E-2</v>
      </c>
    </row>
    <row r="21" spans="3:10" x14ac:dyDescent="0.25">
      <c r="C21" s="12">
        <f t="shared" si="5"/>
        <v>1.3877787807814457E-16</v>
      </c>
      <c r="D21" s="12">
        <f t="shared" si="1"/>
        <v>0.99999999999999989</v>
      </c>
      <c r="E21" s="13">
        <f t="shared" si="2"/>
        <v>5.5999999999999994E-2</v>
      </c>
      <c r="F21" s="13">
        <v>-1.4999999999999999E-2</v>
      </c>
      <c r="G21" s="13">
        <f t="shared" si="3"/>
        <v>4.0999999999999995E-2</v>
      </c>
      <c r="H21" s="13">
        <f t="shared" si="4"/>
        <v>2.0999999999999994E-2</v>
      </c>
      <c r="I21" s="13">
        <f t="shared" si="0"/>
        <v>9.9999999999999395E-4</v>
      </c>
      <c r="J21" s="13">
        <f t="shared" si="0"/>
        <v>-1.9000000000000003E-2</v>
      </c>
    </row>
    <row r="22" spans="3:10" x14ac:dyDescent="0.25">
      <c r="C22" t="s">
        <v>10</v>
      </c>
    </row>
    <row r="23" spans="3:10" x14ac:dyDescent="0.25">
      <c r="C23" s="35" t="s">
        <v>15</v>
      </c>
      <c r="D23" s="35"/>
    </row>
    <row r="24" spans="3:10" x14ac:dyDescent="0.25">
      <c r="C24" s="15" t="s">
        <v>13</v>
      </c>
      <c r="D24" s="15" t="s">
        <v>14</v>
      </c>
    </row>
    <row r="25" spans="3:10" x14ac:dyDescent="0.25">
      <c r="C25" s="11">
        <v>1.4999999999999999E-2</v>
      </c>
      <c r="D25" s="11">
        <v>5.6000000000000001E-2</v>
      </c>
    </row>
  </sheetData>
  <mergeCells count="6">
    <mergeCell ref="C23:D23"/>
    <mergeCell ref="C5:J5"/>
    <mergeCell ref="C6:J6"/>
    <mergeCell ref="C7:J7"/>
    <mergeCell ref="C8:D8"/>
    <mergeCell ref="C9:D9"/>
  </mergeCells>
  <conditionalFormatting sqref="H11:J21">
    <cfRule type="cellIs" dxfId="0" priority="1" operator="lessThan">
      <formula>0</formula>
    </cfRule>
  </conditionalFormatting>
  <hyperlinks>
    <hyperlink ref="C5:J5" r:id="rId1" display="RekenvoorbeeldBureau Confident 22 Juli 2022" xr:uid="{50B29E0E-F265-492E-AC94-7160736575A3}"/>
    <hyperlink ref="C6:J6" r:id="rId2" display="Download Excel op Github" xr:uid="{4154FF93-F6BF-4370-B6B5-D6E0CCFD8C17}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D0B1-8DF2-43BE-9676-3065B06A9740}">
  <dimension ref="B1:E34"/>
  <sheetViews>
    <sheetView workbookViewId="0">
      <selection activeCell="K28" sqref="K28"/>
    </sheetView>
  </sheetViews>
  <sheetFormatPr defaultRowHeight="15.75" x14ac:dyDescent="0.25"/>
  <cols>
    <col min="3" max="3" width="14.5" customWidth="1"/>
    <col min="4" max="4" width="13.125" customWidth="1"/>
    <col min="5" max="5" width="15.375" customWidth="1"/>
  </cols>
  <sheetData>
    <row r="1" spans="2:5" x14ac:dyDescent="0.25">
      <c r="B1" t="s">
        <v>7</v>
      </c>
      <c r="C1" t="s">
        <v>6</v>
      </c>
      <c r="D1" t="s">
        <v>0</v>
      </c>
      <c r="E1" t="s">
        <v>5</v>
      </c>
    </row>
    <row r="2" spans="2:5" x14ac:dyDescent="0.25">
      <c r="B2" s="4">
        <v>1</v>
      </c>
      <c r="C2" s="4">
        <f t="shared" ref="C2:C12" si="0">1-B2</f>
        <v>0</v>
      </c>
      <c r="E2" s="5">
        <f t="shared" ref="E2:E7" si="1">0.015+0.041*C2</f>
        <v>1.4999999999999999E-2</v>
      </c>
    </row>
    <row r="3" spans="2:5" x14ac:dyDescent="0.25">
      <c r="B3" s="4">
        <f>B2-0.1</f>
        <v>0.9</v>
      </c>
      <c r="C3" s="4">
        <f t="shared" si="0"/>
        <v>9.9999999999999978E-2</v>
      </c>
      <c r="E3" s="5">
        <f t="shared" si="1"/>
        <v>1.9099999999999999E-2</v>
      </c>
    </row>
    <row r="4" spans="2:5" x14ac:dyDescent="0.25">
      <c r="B4" s="4">
        <f t="shared" ref="B4:B11" si="2">B3-0.1</f>
        <v>0.8</v>
      </c>
      <c r="C4" s="4">
        <f t="shared" si="0"/>
        <v>0.19999999999999996</v>
      </c>
      <c r="E4" s="5">
        <f t="shared" si="1"/>
        <v>2.3199999999999998E-2</v>
      </c>
    </row>
    <row r="5" spans="2:5" x14ac:dyDescent="0.25">
      <c r="B5" s="4">
        <f t="shared" si="2"/>
        <v>0.70000000000000007</v>
      </c>
      <c r="C5" s="4">
        <f t="shared" si="0"/>
        <v>0.29999999999999993</v>
      </c>
      <c r="D5" s="1">
        <v>2.7300000000000001E-2</v>
      </c>
      <c r="E5" s="5">
        <f t="shared" si="1"/>
        <v>2.7299999999999998E-2</v>
      </c>
    </row>
    <row r="6" spans="2:5" x14ac:dyDescent="0.25">
      <c r="B6" s="4">
        <f t="shared" si="2"/>
        <v>0.60000000000000009</v>
      </c>
      <c r="C6" s="4">
        <f t="shared" si="0"/>
        <v>0.39999999999999991</v>
      </c>
      <c r="D6" s="1">
        <v>3.1399999999999997E-2</v>
      </c>
      <c r="E6" s="5">
        <f t="shared" si="1"/>
        <v>3.1399999999999997E-2</v>
      </c>
    </row>
    <row r="7" spans="2:5" x14ac:dyDescent="0.25">
      <c r="B7" s="4">
        <f t="shared" si="2"/>
        <v>0.50000000000000011</v>
      </c>
      <c r="C7" s="4">
        <f t="shared" si="0"/>
        <v>0.49999999999999989</v>
      </c>
      <c r="D7" s="1">
        <v>3.5499999999999997E-2</v>
      </c>
      <c r="E7" s="5">
        <f t="shared" si="1"/>
        <v>3.5499999999999997E-2</v>
      </c>
    </row>
    <row r="8" spans="2:5" x14ac:dyDescent="0.25">
      <c r="B8" s="4">
        <f t="shared" si="2"/>
        <v>0.40000000000000013</v>
      </c>
      <c r="C8" s="4">
        <f t="shared" si="0"/>
        <v>0.59999999999999987</v>
      </c>
      <c r="E8" s="5">
        <f t="shared" ref="E8:E12" si="3">0.015+0.041*C8</f>
        <v>3.9599999999999996E-2</v>
      </c>
    </row>
    <row r="9" spans="2:5" x14ac:dyDescent="0.25">
      <c r="B9" s="4">
        <f t="shared" si="2"/>
        <v>0.30000000000000016</v>
      </c>
      <c r="C9" s="4">
        <f t="shared" si="0"/>
        <v>0.69999999999999984</v>
      </c>
      <c r="E9" s="5">
        <f t="shared" si="3"/>
        <v>4.3699999999999996E-2</v>
      </c>
    </row>
    <row r="10" spans="2:5" x14ac:dyDescent="0.25">
      <c r="B10" s="4">
        <f t="shared" si="2"/>
        <v>0.20000000000000015</v>
      </c>
      <c r="C10" s="4">
        <f t="shared" si="0"/>
        <v>0.79999999999999982</v>
      </c>
      <c r="E10" s="5">
        <f t="shared" si="3"/>
        <v>4.7799999999999995E-2</v>
      </c>
    </row>
    <row r="11" spans="2:5" x14ac:dyDescent="0.25">
      <c r="B11" s="4">
        <f t="shared" si="2"/>
        <v>0.10000000000000014</v>
      </c>
      <c r="C11" s="4">
        <f t="shared" si="0"/>
        <v>0.89999999999999991</v>
      </c>
      <c r="E11" s="5">
        <f t="shared" si="3"/>
        <v>5.1899999999999995E-2</v>
      </c>
    </row>
    <row r="12" spans="2:5" x14ac:dyDescent="0.25">
      <c r="B12" s="4">
        <f>B11-0.1</f>
        <v>1.3877787807814457E-16</v>
      </c>
      <c r="C12" s="4">
        <f t="shared" si="0"/>
        <v>0.99999999999999989</v>
      </c>
      <c r="E12" s="5">
        <f t="shared" si="3"/>
        <v>5.5999999999999994E-2</v>
      </c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6" t="s">
        <v>4</v>
      </c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97F4-01A0-4B31-8E89-F508DC1798DC}">
  <dimension ref="D2:F17"/>
  <sheetViews>
    <sheetView workbookViewId="0">
      <selection activeCell="G4" sqref="G4"/>
    </sheetView>
  </sheetViews>
  <sheetFormatPr defaultRowHeight="15.75" x14ac:dyDescent="0.25"/>
  <sheetData>
    <row r="2" spans="4:6" x14ac:dyDescent="0.25">
      <c r="E2" t="s">
        <v>1</v>
      </c>
      <c r="F2" t="s">
        <v>2</v>
      </c>
    </row>
    <row r="3" spans="4:6" x14ac:dyDescent="0.25">
      <c r="D3">
        <v>1</v>
      </c>
      <c r="E3">
        <v>20</v>
      </c>
      <c r="F3">
        <f t="shared" ref="F3:F11" si="0">18.267+7.7515*D3</f>
        <v>26.0185</v>
      </c>
    </row>
    <row r="4" spans="4:6" x14ac:dyDescent="0.25">
      <c r="D4">
        <f>D3+1</f>
        <v>2</v>
      </c>
      <c r="E4">
        <v>32</v>
      </c>
      <c r="F4">
        <f t="shared" si="0"/>
        <v>33.769999999999996</v>
      </c>
    </row>
    <row r="5" spans="4:6" x14ac:dyDescent="0.25">
      <c r="D5">
        <f t="shared" ref="D5:D15" si="1">D4+1</f>
        <v>3</v>
      </c>
      <c r="E5">
        <v>51</v>
      </c>
      <c r="F5">
        <f t="shared" si="0"/>
        <v>41.521500000000003</v>
      </c>
    </row>
    <row r="6" spans="4:6" x14ac:dyDescent="0.25">
      <c r="D6">
        <f t="shared" si="1"/>
        <v>4</v>
      </c>
      <c r="E6">
        <v>43</v>
      </c>
      <c r="F6">
        <f t="shared" si="0"/>
        <v>49.272999999999996</v>
      </c>
    </row>
    <row r="7" spans="4:6" x14ac:dyDescent="0.25">
      <c r="D7">
        <f t="shared" si="1"/>
        <v>5</v>
      </c>
      <c r="E7">
        <v>62</v>
      </c>
      <c r="F7">
        <f t="shared" si="0"/>
        <v>57.024500000000003</v>
      </c>
    </row>
    <row r="8" spans="4:6" x14ac:dyDescent="0.25">
      <c r="D8">
        <f t="shared" si="1"/>
        <v>6</v>
      </c>
      <c r="E8">
        <v>63</v>
      </c>
      <c r="F8">
        <f t="shared" si="0"/>
        <v>64.775999999999996</v>
      </c>
    </row>
    <row r="9" spans="4:6" x14ac:dyDescent="0.25">
      <c r="D9">
        <f t="shared" si="1"/>
        <v>7</v>
      </c>
      <c r="E9">
        <v>82</v>
      </c>
      <c r="F9">
        <f t="shared" si="0"/>
        <v>72.527500000000003</v>
      </c>
    </row>
    <row r="10" spans="4:6" x14ac:dyDescent="0.25">
      <c r="D10">
        <f t="shared" si="1"/>
        <v>8</v>
      </c>
      <c r="E10">
        <v>75</v>
      </c>
      <c r="F10">
        <f t="shared" si="0"/>
        <v>80.278999999999996</v>
      </c>
    </row>
    <row r="11" spans="4:6" x14ac:dyDescent="0.25">
      <c r="D11">
        <f t="shared" si="1"/>
        <v>9</v>
      </c>
      <c r="E11">
        <v>92</v>
      </c>
      <c r="F11">
        <f t="shared" si="0"/>
        <v>88.030499999999989</v>
      </c>
    </row>
    <row r="12" spans="4:6" x14ac:dyDescent="0.25">
      <c r="D12">
        <f t="shared" si="1"/>
        <v>10</v>
      </c>
      <c r="E12">
        <v>89</v>
      </c>
      <c r="F12">
        <f>18.267+7.7515*D12</f>
        <v>95.781999999999996</v>
      </c>
    </row>
    <row r="13" spans="4:6" x14ac:dyDescent="0.25">
      <c r="D13">
        <f t="shared" si="1"/>
        <v>11</v>
      </c>
      <c r="F13">
        <f t="shared" ref="F13:F15" si="2">18.267+7.7515*D13</f>
        <v>103.5335</v>
      </c>
    </row>
    <row r="14" spans="4:6" x14ac:dyDescent="0.25">
      <c r="D14">
        <f t="shared" si="1"/>
        <v>12</v>
      </c>
      <c r="F14">
        <f t="shared" si="2"/>
        <v>111.285</v>
      </c>
    </row>
    <row r="15" spans="4:6" x14ac:dyDescent="0.25">
      <c r="D15">
        <f t="shared" si="1"/>
        <v>13</v>
      </c>
      <c r="F15">
        <f t="shared" si="2"/>
        <v>119.03649999999999</v>
      </c>
    </row>
    <row r="17" spans="5:5" x14ac:dyDescent="0.25">
      <c r="E17" s="3" t="s">
        <v>3</v>
      </c>
    </row>
  </sheetData>
  <hyperlinks>
    <hyperlink ref="E17" r:id="rId1" xr:uid="{E59B4636-EE68-4DBC-9EFE-96E4601A28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Compare</vt:lpstr>
      <vt:lpstr>Complete INF-1-2-3</vt:lpstr>
      <vt:lpstr>Complete INF-2-4-6</vt:lpstr>
      <vt:lpstr>calc</vt:lpstr>
      <vt:lpstr>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2022-08-12T07:01:53Z</dcterms:created>
  <dcterms:modified xsi:type="dcterms:W3CDTF">2022-08-12T23:09:36Z</dcterms:modified>
</cp:coreProperties>
</file>