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sbe\OneDrive\Excel JB 2020\"/>
    </mc:Choice>
  </mc:AlternateContent>
  <xr:revisionPtr revIDLastSave="0" documentId="13_ncr:1_{697B8FE3-423D-4ED4-B8B9-8CCD249188F9}" xr6:coauthVersionLast="47" xr6:coauthVersionMax="47" xr10:uidLastSave="{00000000-0000-0000-0000-000000000000}"/>
  <bookViews>
    <workbookView xWindow="0" yWindow="30" windowWidth="28800" windowHeight="15450" xr2:uid="{00000000-000D-0000-FFFF-FFFF00000000}"/>
  </bookViews>
  <sheets>
    <sheet name="ABP PFZW Returns from 1993" sheetId="9" r:id="rId1"/>
    <sheet name="PFZW return from 1971" sheetId="8" r:id="rId2"/>
    <sheet name="PFZW-from-1971-FW-BW" sheetId="11" state="hidden" r:id="rId3"/>
  </sheets>
  <definedNames>
    <definedName name="MAXB">#REF!</definedName>
    <definedName name="MAXR">#REF!</definedName>
    <definedName name="MP">#REF!</definedName>
    <definedName name="PR">#REF!</definedName>
    <definedName name="REN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8" l="1"/>
  <c r="C54" i="8"/>
  <c r="F56" i="8" a="1"/>
  <c r="E56" i="8" a="1"/>
  <c r="D56" i="8" a="1"/>
  <c r="F55" i="8" a="1"/>
  <c r="F55" i="8" s="1"/>
  <c r="E55" i="8" a="1"/>
  <c r="E55" i="8" s="1"/>
  <c r="D55" i="8" a="1"/>
  <c r="F54" i="8" a="1"/>
  <c r="F54" i="8" s="1"/>
  <c r="E54" i="8" a="1"/>
  <c r="E54" i="8" s="1"/>
  <c r="D54" i="8" a="1"/>
  <c r="Q56" i="9" a="1"/>
  <c r="Q56" i="9" s="1"/>
  <c r="Q55" i="9" a="1"/>
  <c r="Q55" i="9" s="1"/>
  <c r="Q54" i="9" a="1"/>
  <c r="Q54" i="9" s="1"/>
  <c r="P56" i="9"/>
  <c r="C56" i="8" s="1"/>
  <c r="P55" i="9"/>
  <c r="P54" i="9"/>
  <c r="L56" i="9" a="1"/>
  <c r="L56" i="9" s="1"/>
  <c r="K56" i="9" a="1"/>
  <c r="K56" i="9" s="1"/>
  <c r="J56" i="9" a="1"/>
  <c r="J56" i="9" s="1"/>
  <c r="L55" i="9" a="1"/>
  <c r="L55" i="9" s="1"/>
  <c r="K55" i="9" a="1"/>
  <c r="K55" i="9" s="1"/>
  <c r="J55" i="9" a="1"/>
  <c r="J55" i="9" s="1"/>
  <c r="L54" i="9" a="1"/>
  <c r="L54" i="9" s="1"/>
  <c r="K54" i="9" a="1"/>
  <c r="K54" i="9" s="1"/>
  <c r="J54" i="9" a="1"/>
  <c r="J54" i="9" s="1"/>
  <c r="F56" i="9" a="1"/>
  <c r="F56" i="9" s="1"/>
  <c r="E56" i="9" a="1"/>
  <c r="E56" i="9" s="1"/>
  <c r="D56" i="9" a="1"/>
  <c r="D56" i="9" s="1"/>
  <c r="F55" i="9" a="1"/>
  <c r="F55" i="9" s="1"/>
  <c r="E55" i="9" a="1"/>
  <c r="E55" i="9" s="1"/>
  <c r="D55" i="9" a="1"/>
  <c r="D55" i="9" s="1"/>
  <c r="F54" i="9" a="1"/>
  <c r="F54" i="9" s="1"/>
  <c r="E54" i="9" a="1"/>
  <c r="E54" i="9" s="1"/>
  <c r="D54" i="9" a="1"/>
  <c r="D54" i="9" s="1"/>
  <c r="C66" i="9"/>
  <c r="E56" i="8" l="1"/>
  <c r="D55" i="8"/>
  <c r="D56" i="8"/>
  <c r="F56" i="8"/>
  <c r="D54" i="8"/>
  <c r="F61" i="8"/>
  <c r="B59" i="8"/>
  <c r="B70" i="8" s="1"/>
  <c r="E61" i="8"/>
  <c r="D61" i="8"/>
  <c r="C59" i="8"/>
  <c r="E54" i="11" a="1"/>
  <c r="E54" i="11" s="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V56" i="9" a="1"/>
  <c r="V56" i="9" s="1"/>
  <c r="H59" i="9"/>
  <c r="B59" i="9"/>
  <c r="I66" i="9"/>
  <c r="I65" i="9"/>
  <c r="C65" i="9"/>
  <c r="I64" i="9"/>
  <c r="C64" i="9"/>
  <c r="I63" i="9"/>
  <c r="C63" i="9"/>
  <c r="I62" i="9" a="1"/>
  <c r="I62" i="9" s="1"/>
  <c r="C62" i="9" a="1"/>
  <c r="C62" i="9" s="1"/>
  <c r="AC56" i="9" a="1"/>
  <c r="AC56" i="9" s="1"/>
  <c r="AC53" i="9" a="1"/>
  <c r="AC53" i="9" s="1"/>
  <c r="D6" i="11" l="1" a="1"/>
  <c r="D6" i="11" s="1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L37" i="9" a="1"/>
  <c r="L37" i="9" s="1"/>
  <c r="L38" i="9" a="1"/>
  <c r="L38" i="9" s="1"/>
  <c r="L39" i="9" a="1"/>
  <c r="L39" i="9" s="1"/>
  <c r="L40" i="9" a="1"/>
  <c r="L41" i="9" a="1"/>
  <c r="L41" i="9" s="1"/>
  <c r="L42" i="9" a="1"/>
  <c r="L42" i="9" s="1"/>
  <c r="L43" i="9" a="1"/>
  <c r="L43" i="9" s="1"/>
  <c r="L44" i="9" a="1"/>
  <c r="L44" i="9" s="1"/>
  <c r="L45" i="9" a="1"/>
  <c r="L45" i="9" s="1"/>
  <c r="L46" i="9" a="1"/>
  <c r="L46" i="9" s="1"/>
  <c r="L47" i="9" a="1"/>
  <c r="L47" i="9" s="1"/>
  <c r="L48" i="9" a="1"/>
  <c r="L48" i="9" s="1"/>
  <c r="L49" i="9" a="1"/>
  <c r="L49" i="9" s="1"/>
  <c r="L50" i="9" a="1"/>
  <c r="L50" i="9" s="1"/>
  <c r="L51" i="9" a="1"/>
  <c r="L51" i="9" s="1"/>
  <c r="L52" i="9" a="1"/>
  <c r="L52" i="9" s="1"/>
  <c r="L53" i="9" a="1"/>
  <c r="L53" i="9" s="1"/>
  <c r="L40" i="9"/>
  <c r="K32" i="9" a="1"/>
  <c r="K32" i="9" s="1"/>
  <c r="K33" i="9" a="1"/>
  <c r="K33" i="9" s="1"/>
  <c r="K34" i="9" a="1"/>
  <c r="K35" i="9" a="1"/>
  <c r="K35" i="9" s="1"/>
  <c r="K36" i="9" a="1"/>
  <c r="K36" i="9" s="1"/>
  <c r="K37" i="9" a="1"/>
  <c r="K37" i="9" s="1"/>
  <c r="K38" i="9" a="1"/>
  <c r="K38" i="9" s="1"/>
  <c r="K39" i="9" a="1"/>
  <c r="K40" i="9" a="1"/>
  <c r="K41" i="9" a="1"/>
  <c r="K41" i="9" s="1"/>
  <c r="K42" i="9" a="1"/>
  <c r="K42" i="9" s="1"/>
  <c r="K43" i="9" a="1"/>
  <c r="K43" i="9" s="1"/>
  <c r="K44" i="9" a="1"/>
  <c r="K44" i="9" s="1"/>
  <c r="K45" i="9" a="1"/>
  <c r="K45" i="9" s="1"/>
  <c r="K46" i="9" a="1"/>
  <c r="K46" i="9" s="1"/>
  <c r="K47" i="9" a="1"/>
  <c r="K47" i="9" s="1"/>
  <c r="K48" i="9" a="1"/>
  <c r="K49" i="9" a="1"/>
  <c r="K49" i="9" s="1"/>
  <c r="K50" i="9" a="1"/>
  <c r="K50" i="9" s="1"/>
  <c r="K51" i="9" a="1"/>
  <c r="K51" i="9" s="1"/>
  <c r="K52" i="9" a="1"/>
  <c r="K52" i="9" s="1"/>
  <c r="K53" i="9" a="1"/>
  <c r="K53" i="9" s="1"/>
  <c r="K34" i="9"/>
  <c r="K39" i="9"/>
  <c r="K40" i="9"/>
  <c r="K48" i="9"/>
  <c r="J30" i="9" a="1"/>
  <c r="J30" i="9" s="1"/>
  <c r="J31" i="9" a="1"/>
  <c r="J31" i="9" s="1"/>
  <c r="J32" i="9" a="1"/>
  <c r="J33" i="9" a="1"/>
  <c r="J33" i="9" s="1"/>
  <c r="J34" i="9" a="1"/>
  <c r="J34" i="9" s="1"/>
  <c r="J35" i="9" a="1"/>
  <c r="J36" i="9" a="1"/>
  <c r="J36" i="9" s="1"/>
  <c r="J37" i="9" a="1"/>
  <c r="J37" i="9" s="1"/>
  <c r="J38" i="9" a="1"/>
  <c r="J38" i="9" s="1"/>
  <c r="J39" i="9" a="1"/>
  <c r="J39" i="9" s="1"/>
  <c r="J40" i="9" a="1"/>
  <c r="J41" i="9" a="1"/>
  <c r="J41" i="9" s="1"/>
  <c r="J42" i="9" a="1"/>
  <c r="J42" i="9" s="1"/>
  <c r="J43" i="9" a="1"/>
  <c r="J43" i="9" s="1"/>
  <c r="J44" i="9" a="1"/>
  <c r="J44" i="9" s="1"/>
  <c r="J45" i="9" a="1"/>
  <c r="J45" i="9" s="1"/>
  <c r="J46" i="9" a="1"/>
  <c r="J46" i="9" s="1"/>
  <c r="J47" i="9" a="1"/>
  <c r="J47" i="9" s="1"/>
  <c r="J48" i="9" a="1"/>
  <c r="J49" i="9" a="1"/>
  <c r="J49" i="9" s="1"/>
  <c r="J50" i="9" a="1"/>
  <c r="J50" i="9" s="1"/>
  <c r="J51" i="9" a="1"/>
  <c r="J52" i="9" a="1"/>
  <c r="J52" i="9" s="1"/>
  <c r="J53" i="9" a="1"/>
  <c r="J32" i="9"/>
  <c r="J35" i="9"/>
  <c r="J40" i="9"/>
  <c r="J48" i="9"/>
  <c r="J51" i="9"/>
  <c r="J53" i="9"/>
  <c r="F37" i="9" a="1"/>
  <c r="F37" i="9" s="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E32" i="9" a="1"/>
  <c r="E32" i="9" s="1"/>
  <c r="E33" i="9" a="1"/>
  <c r="E33" i="9" s="1"/>
  <c r="E34" i="9" a="1"/>
  <c r="E34" i="9" s="1"/>
  <c r="E35" i="9" a="1"/>
  <c r="E35" i="9" s="1"/>
  <c r="E36" i="9" a="1"/>
  <c r="E36" i="9" s="1"/>
  <c r="E37" i="9" a="1"/>
  <c r="E38" i="9" a="1"/>
  <c r="E38" i="9" s="1"/>
  <c r="E39" i="9" a="1"/>
  <c r="E39" i="9" s="1"/>
  <c r="E40" i="9" a="1"/>
  <c r="E40" i="9" s="1"/>
  <c r="E41" i="9" a="1"/>
  <c r="E41" i="9" s="1"/>
  <c r="E42" i="9" a="1"/>
  <c r="E42" i="9" s="1"/>
  <c r="E43" i="9" a="1"/>
  <c r="E43" i="9" s="1"/>
  <c r="E44" i="9" a="1"/>
  <c r="E44" i="9" s="1"/>
  <c r="E45" i="9" a="1"/>
  <c r="E45" i="9" s="1"/>
  <c r="E46" i="9" a="1"/>
  <c r="E46" i="9" s="1"/>
  <c r="E47" i="9" a="1"/>
  <c r="E48" i="9" a="1"/>
  <c r="E48" i="9" s="1"/>
  <c r="E49" i="9" a="1"/>
  <c r="E49" i="9" s="1"/>
  <c r="E50" i="9" a="1"/>
  <c r="E50" i="9" s="1"/>
  <c r="E51" i="9" a="1"/>
  <c r="E51" i="9" s="1"/>
  <c r="E52" i="9" a="1"/>
  <c r="E52" i="9" s="1"/>
  <c r="E53" i="9" a="1"/>
  <c r="E53" i="9" s="1"/>
  <c r="E37" i="9"/>
  <c r="E47" i="9"/>
  <c r="D30" i="9" a="1"/>
  <c r="D30" i="9" s="1"/>
  <c r="D31" i="9" a="1"/>
  <c r="D31" i="9" s="1"/>
  <c r="D32" i="9" a="1"/>
  <c r="D32" i="9" s="1"/>
  <c r="D33" i="9" a="1"/>
  <c r="D33" i="9" s="1"/>
  <c r="D34" i="9" a="1"/>
  <c r="D34" i="9" s="1"/>
  <c r="D35" i="9" a="1"/>
  <c r="D35" i="9" s="1"/>
  <c r="D36" i="9" a="1"/>
  <c r="D36" i="9" s="1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4" i="9" a="1"/>
  <c r="D44" i="9" s="1"/>
  <c r="D45" i="9" a="1"/>
  <c r="D45" i="9" s="1"/>
  <c r="D46" i="9" a="1"/>
  <c r="D46" i="9" s="1"/>
  <c r="D47" i="9" a="1"/>
  <c r="D47" i="9" s="1"/>
  <c r="D48" i="9" a="1"/>
  <c r="D48" i="9" s="1"/>
  <c r="D49" i="9" a="1"/>
  <c r="D49" i="9" s="1"/>
  <c r="D50" i="9" a="1"/>
  <c r="D50" i="9" s="1"/>
  <c r="D51" i="9" a="1"/>
  <c r="D51" i="9" s="1"/>
  <c r="D52" i="9" a="1"/>
  <c r="D52" i="9" s="1"/>
  <c r="D53" i="9" a="1"/>
  <c r="D43" i="9"/>
  <c r="D53" i="9"/>
  <c r="L61" i="9"/>
  <c r="K61" i="9"/>
  <c r="J61" i="9"/>
  <c r="I61" i="9"/>
  <c r="F61" i="9"/>
  <c r="E61" i="9"/>
  <c r="D61" i="9"/>
  <c r="C61" i="9"/>
  <c r="J60" i="9"/>
  <c r="I60" i="9"/>
  <c r="D60" i="9"/>
  <c r="C60" i="9"/>
  <c r="I59" i="9"/>
  <c r="C59" i="9"/>
  <c r="U53" i="9"/>
  <c r="V53" i="9" s="1" a="1"/>
  <c r="V53" i="9" s="1"/>
  <c r="P53" i="9"/>
  <c r="U52" i="9"/>
  <c r="P52" i="9"/>
  <c r="U51" i="9"/>
  <c r="P51" i="9"/>
  <c r="U50" i="9"/>
  <c r="P50" i="9"/>
  <c r="U49" i="9"/>
  <c r="P49" i="9"/>
  <c r="U48" i="9"/>
  <c r="P48" i="9"/>
  <c r="U47" i="9"/>
  <c r="P47" i="9"/>
  <c r="U46" i="9"/>
  <c r="P46" i="9"/>
  <c r="U45" i="9"/>
  <c r="P45" i="9"/>
  <c r="U44" i="9"/>
  <c r="P44" i="9"/>
  <c r="U43" i="9"/>
  <c r="P43" i="9"/>
  <c r="U42" i="9"/>
  <c r="P42" i="9"/>
  <c r="U41" i="9"/>
  <c r="P41" i="9"/>
  <c r="U40" i="9"/>
  <c r="P40" i="9"/>
  <c r="U39" i="9"/>
  <c r="P39" i="9"/>
  <c r="U38" i="9"/>
  <c r="P38" i="9"/>
  <c r="U37" i="9"/>
  <c r="P37" i="9"/>
  <c r="U36" i="9"/>
  <c r="P36" i="9"/>
  <c r="U35" i="9"/>
  <c r="P35" i="9"/>
  <c r="U34" i="9"/>
  <c r="P34" i="9"/>
  <c r="U33" i="9"/>
  <c r="P33" i="9"/>
  <c r="U32" i="9"/>
  <c r="P32" i="9"/>
  <c r="U31" i="9"/>
  <c r="P31" i="9"/>
  <c r="U30" i="9"/>
  <c r="P30" i="9"/>
  <c r="U29" i="9"/>
  <c r="P29" i="9"/>
  <c r="U28" i="9"/>
  <c r="P28" i="9"/>
  <c r="V27" i="9"/>
  <c r="L27" i="9"/>
  <c r="K27" i="9"/>
  <c r="J27" i="9"/>
  <c r="V26" i="9"/>
  <c r="L26" i="9"/>
  <c r="K26" i="9"/>
  <c r="J26" i="9"/>
  <c r="V25" i="9"/>
  <c r="L25" i="9"/>
  <c r="K25" i="9"/>
  <c r="J25" i="9"/>
  <c r="V24" i="9"/>
  <c r="L24" i="9"/>
  <c r="K24" i="9"/>
  <c r="J24" i="9"/>
  <c r="V23" i="9"/>
  <c r="L23" i="9"/>
  <c r="K23" i="9"/>
  <c r="J23" i="9"/>
  <c r="V22" i="9"/>
  <c r="L22" i="9"/>
  <c r="K22" i="9"/>
  <c r="J22" i="9"/>
  <c r="V21" i="9"/>
  <c r="L21" i="9"/>
  <c r="K21" i="9"/>
  <c r="J21" i="9"/>
  <c r="V20" i="9"/>
  <c r="L20" i="9"/>
  <c r="K20" i="9"/>
  <c r="J20" i="9"/>
  <c r="V19" i="9"/>
  <c r="L19" i="9"/>
  <c r="K19" i="9"/>
  <c r="J19" i="9"/>
  <c r="V18" i="9"/>
  <c r="L18" i="9"/>
  <c r="K18" i="9"/>
  <c r="J18" i="9"/>
  <c r="V17" i="9"/>
  <c r="L17" i="9"/>
  <c r="K17" i="9"/>
  <c r="J17" i="9"/>
  <c r="V16" i="9"/>
  <c r="L16" i="9"/>
  <c r="K16" i="9"/>
  <c r="J16" i="9"/>
  <c r="V15" i="9"/>
  <c r="L15" i="9"/>
  <c r="K15" i="9"/>
  <c r="J15" i="9"/>
  <c r="V14" i="9"/>
  <c r="L14" i="9"/>
  <c r="K14" i="9"/>
  <c r="J14" i="9"/>
  <c r="V13" i="9"/>
  <c r="L13" i="9"/>
  <c r="K13" i="9"/>
  <c r="J13" i="9"/>
  <c r="V12" i="9"/>
  <c r="L12" i="9"/>
  <c r="K12" i="9"/>
  <c r="J12" i="9"/>
  <c r="V11" i="9"/>
  <c r="L11" i="9"/>
  <c r="K11" i="9"/>
  <c r="J11" i="9"/>
  <c r="V10" i="9"/>
  <c r="L10" i="9"/>
  <c r="K10" i="9"/>
  <c r="J10" i="9"/>
  <c r="V9" i="9"/>
  <c r="L9" i="9"/>
  <c r="K9" i="9"/>
  <c r="J9" i="9"/>
  <c r="V8" i="9"/>
  <c r="L8" i="9"/>
  <c r="K8" i="9"/>
  <c r="J8" i="9"/>
  <c r="V7" i="9"/>
  <c r="L7" i="9"/>
  <c r="K7" i="9"/>
  <c r="J7" i="9"/>
  <c r="V6" i="9"/>
  <c r="L6" i="9"/>
  <c r="K6" i="9"/>
  <c r="J6" i="9"/>
  <c r="V34" i="9" l="1" a="1"/>
  <c r="V38" i="9" a="1"/>
  <c r="V42" i="9" a="1"/>
  <c r="V42" i="9" s="1"/>
  <c r="V46" i="9" a="1"/>
  <c r="V46" i="9" s="1"/>
  <c r="V30" i="9" a="1"/>
  <c r="V30" i="9" s="1"/>
  <c r="V47" i="9" a="1"/>
  <c r="V47" i="9" s="1"/>
  <c r="V51" i="9" a="1"/>
  <c r="V31" i="9" a="1"/>
  <c r="V31" i="9" s="1"/>
  <c r="V39" i="9" a="1"/>
  <c r="V39" i="9" s="1"/>
  <c r="V43" i="9" a="1"/>
  <c r="V48" i="9" a="1"/>
  <c r="V28" i="9" a="1"/>
  <c r="V32" i="9" a="1"/>
  <c r="V32" i="9" s="1"/>
  <c r="V36" i="9" a="1"/>
  <c r="V36" i="9" s="1"/>
  <c r="V40" i="9" a="1"/>
  <c r="V40" i="9" s="1"/>
  <c r="V44" i="9" a="1"/>
  <c r="V44" i="9" s="1"/>
  <c r="V49" i="9" a="1"/>
  <c r="V29" i="9" a="1"/>
  <c r="V33" i="9" a="1"/>
  <c r="V33" i="9" s="1"/>
  <c r="V37" i="9" a="1"/>
  <c r="V41" i="9" a="1"/>
  <c r="V41" i="9" s="1"/>
  <c r="V45" i="9" a="1"/>
  <c r="V45" i="9" s="1"/>
  <c r="V50" i="9" a="1"/>
  <c r="V50" i="9" s="1"/>
  <c r="C28" i="11"/>
  <c r="Q28" i="9" a="1"/>
  <c r="Q28" i="9" s="1"/>
  <c r="C29" i="11"/>
  <c r="Q29" i="9" a="1"/>
  <c r="Q29" i="9" s="1"/>
  <c r="C30" i="8"/>
  <c r="C30" i="11"/>
  <c r="Q30" i="9" a="1"/>
  <c r="Q30" i="9" s="1"/>
  <c r="C31" i="8"/>
  <c r="C31" i="11"/>
  <c r="Q31" i="9" a="1"/>
  <c r="Q31" i="9" s="1"/>
  <c r="C32" i="8"/>
  <c r="C32" i="11"/>
  <c r="Q32" i="9" a="1"/>
  <c r="Q32" i="9" s="1"/>
  <c r="C33" i="8"/>
  <c r="C33" i="11"/>
  <c r="Q33" i="9" a="1"/>
  <c r="Q33" i="9" s="1"/>
  <c r="C34" i="8"/>
  <c r="C34" i="11"/>
  <c r="Q34" i="9" a="1"/>
  <c r="Q34" i="9" s="1"/>
  <c r="C35" i="8"/>
  <c r="C35" i="11"/>
  <c r="Q35" i="9" a="1"/>
  <c r="Q35" i="9" s="1"/>
  <c r="V35" i="9" a="1"/>
  <c r="V35" i="9" s="1"/>
  <c r="Y56" i="9" a="1"/>
  <c r="Y56" i="9" s="1"/>
  <c r="C36" i="8"/>
  <c r="C36" i="11"/>
  <c r="Q36" i="9" a="1"/>
  <c r="Q36" i="9" s="1"/>
  <c r="C37" i="8"/>
  <c r="C37" i="11"/>
  <c r="Q37" i="9" a="1"/>
  <c r="Q37" i="9" s="1"/>
  <c r="C38" i="8"/>
  <c r="C38" i="11"/>
  <c r="Q38" i="9" a="1"/>
  <c r="Q38" i="9" s="1"/>
  <c r="C39" i="8"/>
  <c r="C39" i="11"/>
  <c r="Q39" i="9" a="1"/>
  <c r="Q39" i="9" s="1"/>
  <c r="C40" i="8"/>
  <c r="C40" i="11"/>
  <c r="Q40" i="9" a="1"/>
  <c r="Q40" i="9" s="1"/>
  <c r="C41" i="11"/>
  <c r="Q41" i="9" a="1"/>
  <c r="Q41" i="9" s="1"/>
  <c r="C42" i="8"/>
  <c r="C42" i="11"/>
  <c r="Q42" i="9" a="1"/>
  <c r="Q42" i="9" s="1"/>
  <c r="C43" i="8"/>
  <c r="C43" i="11"/>
  <c r="Q43" i="9" a="1"/>
  <c r="Q43" i="9" s="1"/>
  <c r="C44" i="8"/>
  <c r="C44" i="11"/>
  <c r="Q44" i="9" a="1"/>
  <c r="Q44" i="9" s="1"/>
  <c r="C45" i="8"/>
  <c r="C45" i="11"/>
  <c r="Q45" i="9" a="1"/>
  <c r="Q45" i="9" s="1"/>
  <c r="C46" i="8"/>
  <c r="C46" i="11"/>
  <c r="Q46" i="9" a="1"/>
  <c r="Q46" i="9" s="1"/>
  <c r="C47" i="8"/>
  <c r="C47" i="11"/>
  <c r="Q47" i="9" a="1"/>
  <c r="Q47" i="9" s="1"/>
  <c r="C48" i="8"/>
  <c r="C48" i="11"/>
  <c r="Q48" i="9" a="1"/>
  <c r="Q48" i="9" s="1"/>
  <c r="C49" i="8"/>
  <c r="C49" i="11"/>
  <c r="Q49" i="9" a="1"/>
  <c r="Q49" i="9" s="1"/>
  <c r="C50" i="8"/>
  <c r="C50" i="11"/>
  <c r="Q50" i="9" a="1"/>
  <c r="Q50" i="9" s="1"/>
  <c r="C51" i="8"/>
  <c r="C51" i="11"/>
  <c r="Q51" i="9" a="1"/>
  <c r="Q51" i="9" s="1"/>
  <c r="C52" i="8"/>
  <c r="C52" i="11"/>
  <c r="Q52" i="9" a="1"/>
  <c r="Q52" i="9" s="1"/>
  <c r="V52" i="9" a="1"/>
  <c r="C53" i="8"/>
  <c r="D53" i="8" s="1" a="1"/>
  <c r="D53" i="8" s="1"/>
  <c r="C53" i="11"/>
  <c r="E53" i="11" s="1" a="1"/>
  <c r="E53" i="11" s="1"/>
  <c r="Q53" i="9" a="1"/>
  <c r="Q53" i="9" s="1"/>
  <c r="D66" i="9"/>
  <c r="D65" i="9"/>
  <c r="D64" i="9"/>
  <c r="D67" i="9" s="1"/>
  <c r="D63" i="9"/>
  <c r="E66" i="9"/>
  <c r="E65" i="9"/>
  <c r="E64" i="9"/>
  <c r="E67" i="9" s="1"/>
  <c r="E63" i="9"/>
  <c r="F63" i="9"/>
  <c r="F66" i="9"/>
  <c r="F65" i="9"/>
  <c r="F64" i="9"/>
  <c r="F67" i="9" s="1"/>
  <c r="V34" i="9"/>
  <c r="V37" i="9"/>
  <c r="V38" i="9"/>
  <c r="V29" i="9"/>
  <c r="V51" i="9"/>
  <c r="V28" i="9"/>
  <c r="V48" i="9"/>
  <c r="V43" i="9"/>
  <c r="V49" i="9"/>
  <c r="V52" i="9"/>
  <c r="L66" i="9"/>
  <c r="L65" i="9"/>
  <c r="L64" i="9"/>
  <c r="L67" i="9" s="1"/>
  <c r="L63" i="9"/>
  <c r="J66" i="9"/>
  <c r="J64" i="9"/>
  <c r="J67" i="9" s="1"/>
  <c r="J65" i="9"/>
  <c r="J63" i="9"/>
  <c r="K66" i="9"/>
  <c r="K65" i="9"/>
  <c r="K64" i="9"/>
  <c r="K67" i="9" s="1"/>
  <c r="K63" i="9"/>
  <c r="C28" i="8"/>
  <c r="C41" i="8"/>
  <c r="C29" i="8"/>
  <c r="I67" i="9"/>
  <c r="C67" i="9"/>
  <c r="D41" i="8" l="1" a="1"/>
  <c r="D29" i="8" a="1"/>
  <c r="D28" i="8" a="1"/>
  <c r="C66" i="8"/>
  <c r="C77" i="8" s="1"/>
  <c r="C62" i="8" a="1"/>
  <c r="C62" i="8" s="1"/>
  <c r="D6" i="8" a="1"/>
  <c r="D6" i="8" s="1"/>
  <c r="D7" i="8" a="1"/>
  <c r="D7" i="8" s="1"/>
  <c r="D8" i="8" a="1"/>
  <c r="D8" i="8" s="1"/>
  <c r="D9" i="8" a="1"/>
  <c r="D10" i="8" a="1"/>
  <c r="D11" i="8" a="1"/>
  <c r="D12" i="8" a="1"/>
  <c r="D12" i="8" s="1"/>
  <c r="D13" i="8" a="1"/>
  <c r="D13" i="8" s="1"/>
  <c r="D14" i="8" a="1"/>
  <c r="D15" i="8" a="1"/>
  <c r="D15" i="8" s="1"/>
  <c r="D16" i="8" a="1"/>
  <c r="D16" i="8" s="1"/>
  <c r="D17" i="8" a="1"/>
  <c r="D18" i="8" a="1"/>
  <c r="D19" i="8" a="1"/>
  <c r="D20" i="8" a="1"/>
  <c r="D21" i="8" a="1"/>
  <c r="D21" i="8" s="1"/>
  <c r="D22" i="8" a="1"/>
  <c r="D23" i="8" a="1"/>
  <c r="D23" i="8" s="1"/>
  <c r="D24" i="8" a="1"/>
  <c r="D24" i="8" s="1"/>
  <c r="D25" i="8" a="1"/>
  <c r="D26" i="8" a="1"/>
  <c r="D27" i="8" a="1"/>
  <c r="E52" i="11" a="1"/>
  <c r="E52" i="11" s="1"/>
  <c r="D52" i="8" a="1"/>
  <c r="D52" i="8" s="1"/>
  <c r="E51" i="11" a="1"/>
  <c r="E51" i="11" s="1"/>
  <c r="D51" i="8" a="1"/>
  <c r="D51" i="8" s="1"/>
  <c r="E50" i="11" a="1"/>
  <c r="E50" i="11" s="1"/>
  <c r="D50" i="8" a="1"/>
  <c r="D50" i="8" s="1"/>
  <c r="E49" i="11" a="1"/>
  <c r="E49" i="11" s="1"/>
  <c r="D49" i="8" a="1"/>
  <c r="D49" i="8" s="1"/>
  <c r="E48" i="11" a="1"/>
  <c r="E48" i="11" s="1"/>
  <c r="D48" i="8" a="1"/>
  <c r="D48" i="8" s="1"/>
  <c r="E47" i="11" a="1"/>
  <c r="E47" i="11" s="1"/>
  <c r="D47" i="8" a="1"/>
  <c r="D47" i="8" s="1"/>
  <c r="E46" i="11" a="1"/>
  <c r="E46" i="11" s="1"/>
  <c r="D46" i="8" a="1"/>
  <c r="D46" i="8" s="1"/>
  <c r="E45" i="11" a="1"/>
  <c r="E45" i="11" s="1"/>
  <c r="D45" i="8" a="1"/>
  <c r="D45" i="8" s="1"/>
  <c r="E44" i="11" a="1"/>
  <c r="E44" i="11" s="1"/>
  <c r="D44" i="8" a="1"/>
  <c r="D44" i="8" s="1"/>
  <c r="E43" i="11" a="1"/>
  <c r="E43" i="11" s="1"/>
  <c r="D43" i="8" a="1"/>
  <c r="D43" i="8" s="1"/>
  <c r="E42" i="11" a="1"/>
  <c r="E42" i="11" s="1"/>
  <c r="D42" i="8" a="1"/>
  <c r="D42" i="8" s="1"/>
  <c r="E41" i="11" a="1"/>
  <c r="E41" i="11" s="1"/>
  <c r="E40" i="11" a="1"/>
  <c r="E40" i="11" s="1"/>
  <c r="D40" i="8" a="1"/>
  <c r="E39" i="11" a="1"/>
  <c r="E39" i="11" s="1"/>
  <c r="D39" i="8" a="1"/>
  <c r="D39" i="8" s="1"/>
  <c r="E38" i="11" a="1"/>
  <c r="E38" i="11" s="1"/>
  <c r="D38" i="8" a="1"/>
  <c r="D38" i="8" s="1"/>
  <c r="E37" i="11" a="1"/>
  <c r="E37" i="11" s="1"/>
  <c r="D37" i="8" a="1"/>
  <c r="D37" i="8" s="1"/>
  <c r="E36" i="11" a="1"/>
  <c r="E36" i="11" s="1"/>
  <c r="D36" i="8" a="1"/>
  <c r="D36" i="8" s="1"/>
  <c r="E35" i="11" a="1"/>
  <c r="E35" i="11" s="1"/>
  <c r="D35" i="8" a="1"/>
  <c r="D35" i="8" s="1"/>
  <c r="E34" i="11" a="1"/>
  <c r="E34" i="11" s="1"/>
  <c r="D34" i="8" a="1"/>
  <c r="E33" i="11" a="1"/>
  <c r="E33" i="11" s="1"/>
  <c r="D33" i="8" a="1"/>
  <c r="E32" i="11" a="1"/>
  <c r="E32" i="11" s="1"/>
  <c r="D32" i="8" a="1"/>
  <c r="D32" i="8" s="1"/>
  <c r="E31" i="11" a="1"/>
  <c r="E31" i="11" s="1"/>
  <c r="D31" i="8" a="1"/>
  <c r="D31" i="8" s="1"/>
  <c r="E30" i="11" a="1"/>
  <c r="E30" i="11" s="1"/>
  <c r="D30" i="8" a="1"/>
  <c r="E29" i="11" a="1"/>
  <c r="E29" i="11" s="1"/>
  <c r="E28" i="11" a="1"/>
  <c r="E28" i="11" s="1"/>
  <c r="D54" i="11" a="1"/>
  <c r="D54" i="11" s="1"/>
  <c r="E6" i="11" a="1"/>
  <c r="E6" i="11" s="1"/>
  <c r="E7" i="11" a="1"/>
  <c r="E7" i="11" s="1"/>
  <c r="E8" i="11" a="1"/>
  <c r="E8" i="11" s="1"/>
  <c r="E9" i="11" a="1"/>
  <c r="E9" i="11" s="1"/>
  <c r="E10" i="11" a="1"/>
  <c r="E10" i="11" s="1"/>
  <c r="E11" i="11" a="1"/>
  <c r="E11" i="11" s="1"/>
  <c r="E12" i="11" a="1"/>
  <c r="E12" i="11" s="1"/>
  <c r="E13" i="11" a="1"/>
  <c r="E13" i="11" s="1"/>
  <c r="E14" i="11" a="1"/>
  <c r="E14" i="11" s="1"/>
  <c r="E15" i="11" a="1"/>
  <c r="E15" i="11" s="1"/>
  <c r="E16" i="11" a="1"/>
  <c r="E16" i="11" s="1"/>
  <c r="E17" i="11" a="1"/>
  <c r="E17" i="11" s="1"/>
  <c r="E18" i="11" a="1"/>
  <c r="E18" i="11" s="1"/>
  <c r="E19" i="11" a="1"/>
  <c r="E19" i="11" s="1"/>
  <c r="E20" i="11" a="1"/>
  <c r="E20" i="11" s="1"/>
  <c r="E21" i="11" a="1"/>
  <c r="E21" i="11" s="1"/>
  <c r="E22" i="11" a="1"/>
  <c r="E22" i="11" s="1"/>
  <c r="E23" i="11" a="1"/>
  <c r="E23" i="11" s="1"/>
  <c r="E24" i="11" a="1"/>
  <c r="E24" i="11" s="1"/>
  <c r="E25" i="11" a="1"/>
  <c r="E25" i="11" s="1"/>
  <c r="E26" i="11" a="1"/>
  <c r="E26" i="11" s="1"/>
  <c r="E27" i="11" a="1"/>
  <c r="E27" i="11" s="1"/>
  <c r="D20" i="8"/>
  <c r="D10" i="8"/>
  <c r="D30" i="8"/>
  <c r="D41" i="8"/>
  <c r="D33" i="8"/>
  <c r="C63" i="8"/>
  <c r="C74" i="8" s="1"/>
  <c r="D11" i="8"/>
  <c r="D27" i="8"/>
  <c r="D14" i="8"/>
  <c r="D29" i="8"/>
  <c r="D28" i="8"/>
  <c r="C64" i="8"/>
  <c r="C75" i="8" s="1"/>
  <c r="D25" i="8"/>
  <c r="D40" i="8"/>
  <c r="D17" i="8"/>
  <c r="C65" i="8"/>
  <c r="C76" i="8" s="1"/>
  <c r="D26" i="8"/>
  <c r="D9" i="8"/>
  <c r="D34" i="8"/>
  <c r="D18" i="8"/>
  <c r="D22" i="8"/>
  <c r="D19" i="8"/>
  <c r="C73" i="8" l="1"/>
  <c r="C67" i="8"/>
  <c r="C78" i="8" s="1"/>
  <c r="D65" i="8"/>
  <c r="F53" i="8" a="1"/>
  <c r="F53" i="8" s="1"/>
  <c r="F52" i="8" a="1"/>
  <c r="F52" i="8" s="1"/>
  <c r="F51" i="8" a="1"/>
  <c r="F51" i="8" s="1"/>
  <c r="F50" i="8" a="1"/>
  <c r="F50" i="8" s="1"/>
  <c r="F49" i="8" a="1"/>
  <c r="F49" i="8" s="1"/>
  <c r="F48" i="8" a="1"/>
  <c r="F48" i="8" s="1"/>
  <c r="F47" i="8" a="1"/>
  <c r="F47" i="8" s="1"/>
  <c r="F46" i="8" a="1"/>
  <c r="F46" i="8" s="1"/>
  <c r="F45" i="8" a="1"/>
  <c r="F45" i="8" s="1"/>
  <c r="F44" i="8" a="1"/>
  <c r="F44" i="8"/>
  <c r="F43" i="8" a="1"/>
  <c r="F43" i="8" s="1"/>
  <c r="F42" i="8" a="1"/>
  <c r="F42" i="8" s="1"/>
  <c r="F41" i="8" a="1"/>
  <c r="F41" i="8" s="1"/>
  <c r="F40" i="8" a="1"/>
  <c r="F40" i="8"/>
  <c r="F39" i="8" a="1"/>
  <c r="F39" i="8" s="1"/>
  <c r="F38" i="8" a="1"/>
  <c r="F38" i="8" s="1"/>
  <c r="F37" i="8" a="1"/>
  <c r="F37" i="8" s="1"/>
  <c r="F36" i="8" a="1"/>
  <c r="F36" i="8"/>
  <c r="F35" i="8" a="1"/>
  <c r="F35" i="8" s="1"/>
  <c r="F34" i="8" a="1"/>
  <c r="F34" i="8" s="1"/>
  <c r="F33" i="8" a="1"/>
  <c r="F33" i="8" s="1"/>
  <c r="F32" i="8" a="1"/>
  <c r="F32" i="8"/>
  <c r="F31" i="8" a="1"/>
  <c r="F31" i="8" s="1"/>
  <c r="F30" i="8" a="1"/>
  <c r="F30" i="8" s="1"/>
  <c r="F29" i="8" a="1"/>
  <c r="F29" i="8" s="1"/>
  <c r="F28" i="8" a="1"/>
  <c r="F28" i="8"/>
  <c r="F27" i="8" a="1"/>
  <c r="F27" i="8" s="1"/>
  <c r="F26" i="8" a="1"/>
  <c r="F26" i="8" s="1"/>
  <c r="F25" i="8" a="1"/>
  <c r="F25" i="8" s="1"/>
  <c r="F24" i="8" a="1"/>
  <c r="F24" i="8" s="1"/>
  <c r="F23" i="8" a="1"/>
  <c r="F23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16" i="8" a="1"/>
  <c r="F16" i="8" s="1"/>
  <c r="F15" i="8" a="1"/>
  <c r="F15" i="8" s="1"/>
  <c r="E10" i="8" a="1"/>
  <c r="E10" i="8" s="1"/>
  <c r="E11" i="8" a="1"/>
  <c r="E11" i="8" s="1"/>
  <c r="E12" i="8" a="1"/>
  <c r="E12" i="8"/>
  <c r="E13" i="8" a="1"/>
  <c r="E13" i="8" s="1"/>
  <c r="E14" i="8" a="1"/>
  <c r="E15" i="8" a="1"/>
  <c r="E15" i="8" s="1"/>
  <c r="E16" i="8" a="1"/>
  <c r="E17" i="8" a="1"/>
  <c r="E17" i="8" s="1"/>
  <c r="E18" i="8" a="1"/>
  <c r="E19" i="8" a="1"/>
  <c r="E20" i="8" a="1"/>
  <c r="E20" i="8" s="1"/>
  <c r="E21" i="8" a="1"/>
  <c r="E21" i="8" s="1"/>
  <c r="E22" i="8" a="1"/>
  <c r="E23" i="8" a="1"/>
  <c r="E23" i="8" s="1"/>
  <c r="E24" i="8" a="1"/>
  <c r="E25" i="8" a="1"/>
  <c r="E25" i="8" s="1"/>
  <c r="E26" i="8" a="1"/>
  <c r="E27" i="8" a="1"/>
  <c r="E28" i="8" a="1"/>
  <c r="E28" i="8" s="1"/>
  <c r="E29" i="8" a="1"/>
  <c r="E29" i="8" s="1"/>
  <c r="E30" i="8" a="1"/>
  <c r="E31" i="8" a="1"/>
  <c r="E31" i="8" s="1"/>
  <c r="E32" i="8" a="1"/>
  <c r="E33" i="8" a="1"/>
  <c r="E33" i="8" s="1"/>
  <c r="E34" i="8" a="1"/>
  <c r="E35" i="8" a="1"/>
  <c r="E36" i="8" a="1"/>
  <c r="E36" i="8" s="1"/>
  <c r="E37" i="8" a="1"/>
  <c r="E37" i="8" s="1"/>
  <c r="E38" i="8" a="1"/>
  <c r="E38" i="8" s="1"/>
  <c r="E39" i="8" a="1"/>
  <c r="E39" i="8" s="1"/>
  <c r="E40" i="8" a="1"/>
  <c r="E41" i="8" a="1"/>
  <c r="E41" i="8" s="1"/>
  <c r="E42" i="8" a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9" i="8" a="1"/>
  <c r="E49" i="8" s="1"/>
  <c r="E50" i="8" a="1"/>
  <c r="E51" i="8" a="1"/>
  <c r="E51" i="8" s="1"/>
  <c r="E52" i="8" a="1"/>
  <c r="E52" i="8" s="1"/>
  <c r="E53" i="8" a="1"/>
  <c r="E53" i="8" s="1"/>
  <c r="E14" i="8"/>
  <c r="E16" i="8"/>
  <c r="E18" i="8"/>
  <c r="E19" i="8"/>
  <c r="E22" i="8"/>
  <c r="E24" i="8"/>
  <c r="E26" i="8"/>
  <c r="E27" i="8"/>
  <c r="E30" i="8"/>
  <c r="E32" i="8"/>
  <c r="E34" i="8"/>
  <c r="E35" i="8"/>
  <c r="E40" i="8"/>
  <c r="E42" i="8"/>
  <c r="E48" i="8"/>
  <c r="E50" i="8"/>
  <c r="D53" i="11" a="1"/>
  <c r="D53" i="11"/>
  <c r="D52" i="11" a="1"/>
  <c r="D52" i="11"/>
  <c r="D51" i="11" a="1"/>
  <c r="D51" i="11"/>
  <c r="D50" i="11" a="1"/>
  <c r="D50" i="11"/>
  <c r="D49" i="11" a="1"/>
  <c r="D49" i="11"/>
  <c r="D48" i="11" a="1"/>
  <c r="D48" i="11"/>
  <c r="D47" i="11" a="1"/>
  <c r="D47" i="11"/>
  <c r="D46" i="11" a="1"/>
  <c r="D46" i="11"/>
  <c r="D45" i="11" a="1"/>
  <c r="D45" i="11"/>
  <c r="D44" i="11" a="1"/>
  <c r="D44" i="11"/>
  <c r="D43" i="11" a="1"/>
  <c r="D43" i="11"/>
  <c r="D42" i="11" a="1"/>
  <c r="D42" i="11"/>
  <c r="D41" i="11" a="1"/>
  <c r="D41" i="11"/>
  <c r="D40" i="11" a="1"/>
  <c r="D40" i="11"/>
  <c r="D39" i="11" a="1"/>
  <c r="D39" i="11"/>
  <c r="D38" i="11" a="1"/>
  <c r="D38" i="11"/>
  <c r="D37" i="11" a="1"/>
  <c r="D37" i="11"/>
  <c r="D36" i="11" a="1"/>
  <c r="D36" i="11"/>
  <c r="D35" i="11" a="1"/>
  <c r="D35" i="11"/>
  <c r="D34" i="11" a="1"/>
  <c r="D34" i="11"/>
  <c r="D33" i="11" a="1"/>
  <c r="D33" i="11" s="1"/>
  <c r="D32" i="11" a="1"/>
  <c r="D32" i="11" s="1"/>
  <c r="D31" i="11" a="1"/>
  <c r="D31" i="11"/>
  <c r="D30" i="11" a="1"/>
  <c r="D30" i="11"/>
  <c r="D29" i="11" a="1"/>
  <c r="D29" i="11" s="1"/>
  <c r="D28" i="11" a="1"/>
  <c r="D28" i="11" s="1"/>
  <c r="D27" i="11" a="1"/>
  <c r="D27" i="11"/>
  <c r="D26" i="11" a="1"/>
  <c r="D26" i="11"/>
  <c r="D25" i="11" a="1"/>
  <c r="D25" i="11" s="1"/>
  <c r="D24" i="11" a="1"/>
  <c r="D24" i="11" s="1"/>
  <c r="D23" i="11" a="1"/>
  <c r="D23" i="11"/>
  <c r="D22" i="11" a="1"/>
  <c r="D22" i="11"/>
  <c r="D21" i="11" a="1"/>
  <c r="D21" i="11" s="1"/>
  <c r="D20" i="11" a="1"/>
  <c r="D20" i="11" s="1"/>
  <c r="D19" i="11" a="1"/>
  <c r="D19" i="11"/>
  <c r="D18" i="11" a="1"/>
  <c r="D18" i="11"/>
  <c r="D17" i="11" a="1"/>
  <c r="D17" i="11" s="1"/>
  <c r="D16" i="11" a="1"/>
  <c r="D16" i="11" s="1"/>
  <c r="D15" i="11" a="1"/>
  <c r="D15" i="11"/>
  <c r="D14" i="11" a="1"/>
  <c r="D14" i="11"/>
  <c r="D13" i="11" a="1"/>
  <c r="D13" i="11" s="1"/>
  <c r="D12" i="11" a="1"/>
  <c r="D12" i="11" s="1"/>
  <c r="D11" i="11" a="1"/>
  <c r="D11" i="11"/>
  <c r="D10" i="11" a="1"/>
  <c r="D10" i="11"/>
  <c r="D9" i="11" a="1"/>
  <c r="D9" i="11" s="1"/>
  <c r="D8" i="11" a="1"/>
  <c r="D8" i="11" s="1"/>
  <c r="D7" i="11" a="1"/>
  <c r="D7" i="11"/>
  <c r="Y53" i="9" a="1"/>
  <c r="Y53" i="9"/>
  <c r="F66" i="8" l="1"/>
  <c r="E77" i="8" s="1"/>
  <c r="F63" i="8"/>
  <c r="E74" i="8" s="1"/>
  <c r="E66" i="8"/>
  <c r="D77" i="8" s="1"/>
  <c r="E64" i="8"/>
  <c r="F64" i="8"/>
  <c r="E63" i="8"/>
  <c r="D74" i="8" s="1"/>
  <c r="F65" i="8"/>
  <c r="E76" i="8" s="1"/>
  <c r="E65" i="8"/>
  <c r="D76" i="8" s="1"/>
  <c r="F67" i="8" l="1"/>
  <c r="E78" i="8" s="1"/>
  <c r="E75" i="8"/>
  <c r="E67" i="8"/>
  <c r="D78" i="8" s="1"/>
  <c r="D75" i="8"/>
</calcChain>
</file>

<file path=xl/sharedStrings.xml><?xml version="1.0" encoding="utf-8"?>
<sst xmlns="http://schemas.openxmlformats.org/spreadsheetml/2006/main" count="91" uniqueCount="38">
  <si>
    <t>Pension Fund 'Zorg en Welzijn'</t>
  </si>
  <si>
    <t>Pension Fund 'ABP'</t>
  </si>
  <si>
    <t>Including interest hedge</t>
  </si>
  <si>
    <t>Return</t>
  </si>
  <si>
    <t>Yearly</t>
  </si>
  <si>
    <t>Backward Moving Average</t>
  </si>
  <si>
    <t>Yearly 
Return</t>
  </si>
  <si>
    <t>Backward
Average
Return</t>
  </si>
  <si>
    <t xml:space="preserve"> (Compound Interest)</t>
  </si>
  <si>
    <t>Year</t>
  </si>
  <si>
    <t xml:space="preserve"> </t>
  </si>
  <si>
    <t>Check Publication ABP</t>
  </si>
  <si>
    <t>20Y</t>
  </si>
  <si>
    <t>https://www.pfzw.nl/content/dam/pfzw/web/over-ons/dit-presteren-we/kwartaalberichten/2019/kwartaalbericht-4e-kwartaal-2019.pdf</t>
  </si>
  <si>
    <t>https://www.abp.nl/over-abp/duurzaam-en-verantwoord-beleggen/resultaten.aspx</t>
  </si>
  <si>
    <t>Compound mean</t>
  </si>
  <si>
    <t>Arithmetic mean</t>
  </si>
  <si>
    <t>Risk (SD)</t>
  </si>
  <si>
    <t>Lowest Return</t>
  </si>
  <si>
    <t>Perc(Return&lt;0)</t>
  </si>
  <si>
    <t>N.Prob(Return&lt;0)</t>
  </si>
  <si>
    <t>Return Pension Fund 'Zorg en Welzijn'</t>
  </si>
  <si>
    <t>Backward</t>
  </si>
  <si>
    <t>Average</t>
  </si>
  <si>
    <t>1 Year                 
Yearly return</t>
  </si>
  <si>
    <t>Increased Years                     
Backward Average (until 1971)</t>
  </si>
  <si>
    <t>5 Year                         
Backward Moving Average</t>
  </si>
  <si>
    <t>10 Year                         
Backward Moving Average</t>
  </si>
  <si>
    <t>https://prestatiespfzw.nl/totale-rapport/meerjarenoverzicht</t>
  </si>
  <si>
    <t xml:space="preserve"> Yearly Return</t>
  </si>
  <si>
    <t>Backward Average</t>
  </si>
  <si>
    <t>Backward Moving Average Return</t>
  </si>
  <si>
    <t>5 Year</t>
  </si>
  <si>
    <t>10 Year</t>
  </si>
  <si>
    <t>Moving Average</t>
  </si>
  <si>
    <t>1 Year</t>
  </si>
  <si>
    <t>1 Year Forward                    
Moving Average (as of 1971)</t>
  </si>
  <si>
    <t>1 Year Backward                         
Backward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</si>
</sst>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%"/>
    <numFmt numFmtId="165" formatCode="0\ &quot;Year&quot;"/>
    <numFmt numFmtId="166" formatCode="_ * #,##0.0000_ ;_ * \-#,##0.0000_ ;_ * &quot;-&quot;??_ ;_ @_ "/>
    <numFmt numFmtId="167" formatCode="0\ &quot;Year &quot;"/>
  </numFmts>
  <fonts count="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8"/>
      <color theme="1" tint="0.34998626667073579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25" applyNumberFormat="0" applyFont="0" applyAlignment="0" applyProtection="0"/>
  </cellStyleXfs>
  <cellXfs count="108">
    <xf numFmtId="0" fontId="0" fillId="0" borderId="0" xfId="0"/>
    <xf numFmtId="164" fontId="0" fillId="0" borderId="0" xfId="0" applyNumberFormat="1"/>
    <xf numFmtId="0" fontId="1" fillId="2" borderId="3" xfId="3" applyBorder="1"/>
    <xf numFmtId="0" fontId="1" fillId="2" borderId="7" xfId="3" applyBorder="1"/>
    <xf numFmtId="0" fontId="1" fillId="2" borderId="8" xfId="3" applyBorder="1"/>
    <xf numFmtId="0" fontId="0" fillId="0" borderId="5" xfId="0" applyBorder="1"/>
    <xf numFmtId="164" fontId="0" fillId="0" borderId="0" xfId="2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2" xfId="0" applyBorder="1"/>
    <xf numFmtId="164" fontId="0" fillId="0" borderId="3" xfId="2" applyNumberFormat="1" applyFont="1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0" xfId="0" applyBorder="1"/>
    <xf numFmtId="0" fontId="0" fillId="0" borderId="6" xfId="0" applyBorder="1"/>
    <xf numFmtId="164" fontId="0" fillId="0" borderId="6" xfId="2" applyNumberFormat="1" applyFont="1" applyBorder="1"/>
    <xf numFmtId="0" fontId="1" fillId="2" borderId="2" xfId="3" applyBorder="1"/>
    <xf numFmtId="0" fontId="1" fillId="2" borderId="4" xfId="3" applyBorder="1"/>
    <xf numFmtId="0" fontId="1" fillId="2" borderId="9" xfId="3" applyBorder="1"/>
    <xf numFmtId="165" fontId="1" fillId="2" borderId="11" xfId="3" applyNumberFormat="1" applyBorder="1"/>
    <xf numFmtId="164" fontId="0" fillId="0" borderId="0" xfId="2" applyNumberFormat="1" applyFont="1" applyBorder="1" applyProtection="1">
      <protection locked="0"/>
    </xf>
    <xf numFmtId="164" fontId="0" fillId="0" borderId="3" xfId="2" applyNumberFormat="1" applyFont="1" applyBorder="1" applyProtection="1">
      <protection locked="0"/>
    </xf>
    <xf numFmtId="0" fontId="0" fillId="2" borderId="11" xfId="3" applyFont="1" applyBorder="1"/>
    <xf numFmtId="10" fontId="0" fillId="0" borderId="0" xfId="2" applyNumberFormat="1" applyFont="1"/>
    <xf numFmtId="166" fontId="0" fillId="0" borderId="0" xfId="1" applyNumberFormat="1" applyFont="1" applyBorder="1"/>
    <xf numFmtId="10" fontId="0" fillId="0" borderId="0" xfId="0" applyNumberFormat="1"/>
    <xf numFmtId="164" fontId="0" fillId="0" borderId="8" xfId="2" applyNumberFormat="1" applyFont="1" applyBorder="1"/>
    <xf numFmtId="164" fontId="0" fillId="0" borderId="9" xfId="2" applyNumberFormat="1" applyFont="1" applyBorder="1"/>
    <xf numFmtId="0" fontId="5" fillId="0" borderId="5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4" fontId="0" fillId="0" borderId="8" xfId="2" applyNumberFormat="1" applyFont="1" applyBorder="1" applyProtection="1">
      <protection locked="0"/>
    </xf>
    <xf numFmtId="164" fontId="0" fillId="0" borderId="8" xfId="0" applyNumberFormat="1" applyBorder="1"/>
    <xf numFmtId="164" fontId="0" fillId="0" borderId="9" xfId="0" applyNumberFormat="1" applyBorder="1"/>
    <xf numFmtId="10" fontId="0" fillId="0" borderId="8" xfId="0" applyNumberFormat="1" applyBorder="1"/>
    <xf numFmtId="0" fontId="0" fillId="0" borderId="0" xfId="0" applyFill="1" applyBorder="1"/>
    <xf numFmtId="0" fontId="0" fillId="0" borderId="7" xfId="0" applyFill="1" applyBorder="1"/>
    <xf numFmtId="10" fontId="0" fillId="0" borderId="0" xfId="0" applyNumberFormat="1" applyBorder="1"/>
    <xf numFmtId="0" fontId="6" fillId="0" borderId="0" xfId="4"/>
    <xf numFmtId="165" fontId="5" fillId="0" borderId="9" xfId="0" applyNumberFormat="1" applyFont="1" applyBorder="1" applyAlignment="1">
      <alignment horizontal="center"/>
    </xf>
    <xf numFmtId="0" fontId="7" fillId="0" borderId="0" xfId="0" applyFont="1" applyBorder="1"/>
    <xf numFmtId="10" fontId="7" fillId="0" borderId="0" xfId="0" applyNumberFormat="1" applyFont="1" applyBorder="1"/>
    <xf numFmtId="0" fontId="0" fillId="0" borderId="16" xfId="0" applyBorder="1"/>
    <xf numFmtId="0" fontId="7" fillId="0" borderId="17" xfId="0" applyFont="1" applyBorder="1"/>
    <xf numFmtId="0" fontId="0" fillId="0" borderId="18" xfId="0" applyBorder="1"/>
    <xf numFmtId="0" fontId="0" fillId="0" borderId="19" xfId="0" applyBorder="1"/>
    <xf numFmtId="0" fontId="7" fillId="0" borderId="20" xfId="0" applyFont="1" applyBorder="1"/>
    <xf numFmtId="0" fontId="7" fillId="0" borderId="21" xfId="0" applyFont="1" applyBorder="1"/>
    <xf numFmtId="164" fontId="7" fillId="0" borderId="20" xfId="0" applyNumberFormat="1" applyFont="1" applyBorder="1"/>
    <xf numFmtId="164" fontId="7" fillId="0" borderId="21" xfId="0" applyNumberFormat="1" applyFont="1" applyBorder="1"/>
    <xf numFmtId="164" fontId="7" fillId="0" borderId="22" xfId="0" applyNumberFormat="1" applyFont="1" applyBorder="1"/>
    <xf numFmtId="0" fontId="7" fillId="0" borderId="23" xfId="0" applyFont="1" applyBorder="1"/>
    <xf numFmtId="10" fontId="7" fillId="0" borderId="23" xfId="0" applyNumberFormat="1" applyFont="1" applyBorder="1"/>
    <xf numFmtId="164" fontId="7" fillId="0" borderId="24" xfId="0" applyNumberFormat="1" applyFont="1" applyBorder="1"/>
    <xf numFmtId="165" fontId="1" fillId="2" borderId="11" xfId="3" applyNumberFormat="1" applyBorder="1" applyAlignment="1"/>
    <xf numFmtId="167" fontId="1" fillId="2" borderId="11" xfId="3" applyNumberFormat="1" applyBorder="1" applyAlignment="1">
      <alignment horizontal="left"/>
    </xf>
    <xf numFmtId="165" fontId="1" fillId="2" borderId="11" xfId="3" applyNumberForma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left"/>
    </xf>
    <xf numFmtId="166" fontId="0" fillId="0" borderId="6" xfId="1" applyNumberFormat="1" applyFont="1" applyBorder="1"/>
    <xf numFmtId="0" fontId="5" fillId="0" borderId="8" xfId="0" applyFont="1" applyBorder="1" applyAlignment="1"/>
    <xf numFmtId="0" fontId="0" fillId="4" borderId="26" xfId="5" applyFont="1" applyFill="1" applyBorder="1"/>
    <xf numFmtId="164" fontId="0" fillId="4" borderId="25" xfId="5" applyNumberFormat="1" applyFont="1" applyFill="1" applyBorder="1"/>
    <xf numFmtId="164" fontId="0" fillId="4" borderId="27" xfId="5" applyNumberFormat="1" applyFont="1" applyFill="1" applyBorder="1"/>
    <xf numFmtId="0" fontId="0" fillId="4" borderId="28" xfId="5" applyFont="1" applyFill="1" applyBorder="1"/>
    <xf numFmtId="164" fontId="0" fillId="4" borderId="29" xfId="5" applyNumberFormat="1" applyFont="1" applyFill="1" applyBorder="1"/>
    <xf numFmtId="164" fontId="0" fillId="4" borderId="30" xfId="5" applyNumberFormat="1" applyFont="1" applyFill="1" applyBorder="1"/>
    <xf numFmtId="0" fontId="0" fillId="4" borderId="31" xfId="5" applyFont="1" applyFill="1" applyBorder="1"/>
    <xf numFmtId="0" fontId="0" fillId="4" borderId="32" xfId="5" applyFont="1" applyFill="1" applyBorder="1"/>
    <xf numFmtId="0" fontId="5" fillId="0" borderId="11" xfId="0" applyFont="1" applyBorder="1" applyAlignment="1">
      <alignment horizontal="center"/>
    </xf>
    <xf numFmtId="165" fontId="5" fillId="0" borderId="11" xfId="0" applyNumberFormat="1" applyFont="1" applyBorder="1" applyAlignment="1">
      <alignment horizontal="center" wrapText="1"/>
    </xf>
    <xf numFmtId="0" fontId="1" fillId="2" borderId="2" xfId="3" applyBorder="1" applyAlignment="1">
      <alignment horizontal="center"/>
    </xf>
    <xf numFmtId="0" fontId="1" fillId="2" borderId="7" xfId="3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12" xfId="3" applyFont="1" applyBorder="1" applyAlignment="1">
      <alignment horizontal="center"/>
    </xf>
    <xf numFmtId="0" fontId="2" fillId="2" borderId="13" xfId="3" applyFont="1" applyBorder="1" applyAlignment="1">
      <alignment horizontal="center"/>
    </xf>
    <xf numFmtId="0" fontId="2" fillId="2" borderId="14" xfId="3" applyFont="1" applyBorder="1" applyAlignment="1">
      <alignment horizontal="center"/>
    </xf>
    <xf numFmtId="0" fontId="3" fillId="2" borderId="2" xfId="3" applyFont="1" applyBorder="1" applyAlignment="1">
      <alignment horizontal="center" vertical="center"/>
    </xf>
    <xf numFmtId="0" fontId="3" fillId="2" borderId="7" xfId="3" applyFont="1" applyBorder="1" applyAlignment="1">
      <alignment horizontal="center" vertical="center"/>
    </xf>
    <xf numFmtId="0" fontId="0" fillId="2" borderId="1" xfId="3" applyFont="1" applyBorder="1" applyAlignment="1">
      <alignment horizontal="center" vertical="center"/>
    </xf>
    <xf numFmtId="0" fontId="1" fillId="2" borderId="10" xfId="3" applyBorder="1" applyAlignment="1">
      <alignment horizontal="center" vertical="center"/>
    </xf>
    <xf numFmtId="0" fontId="1" fillId="2" borderId="2" xfId="3" applyBorder="1" applyAlignment="1">
      <alignment horizontal="center"/>
    </xf>
    <xf numFmtId="0" fontId="1" fillId="2" borderId="3" xfId="3" applyBorder="1" applyAlignment="1">
      <alignment horizontal="center"/>
    </xf>
    <xf numFmtId="0" fontId="1" fillId="2" borderId="4" xfId="3" applyBorder="1" applyAlignment="1">
      <alignment horizontal="center"/>
    </xf>
    <xf numFmtId="0" fontId="1" fillId="2" borderId="7" xfId="3" applyBorder="1" applyAlignment="1">
      <alignment horizontal="center"/>
    </xf>
    <xf numFmtId="0" fontId="1" fillId="2" borderId="8" xfId="3" applyBorder="1" applyAlignment="1">
      <alignment horizontal="center"/>
    </xf>
    <xf numFmtId="0" fontId="1" fillId="2" borderId="9" xfId="3" applyBorder="1" applyAlignment="1">
      <alignment horizontal="center"/>
    </xf>
    <xf numFmtId="0" fontId="0" fillId="2" borderId="1" xfId="3" applyFont="1" applyBorder="1" applyAlignment="1">
      <alignment horizontal="center" vertical="center" wrapText="1"/>
    </xf>
    <xf numFmtId="0" fontId="0" fillId="2" borderId="15" xfId="3" applyFont="1" applyBorder="1" applyAlignment="1">
      <alignment horizontal="center" vertical="center"/>
    </xf>
    <xf numFmtId="0" fontId="0" fillId="2" borderId="10" xfId="3" applyFont="1" applyBorder="1" applyAlignment="1">
      <alignment horizontal="center" vertical="center"/>
    </xf>
    <xf numFmtId="0" fontId="1" fillId="2" borderId="1" xfId="3" applyBorder="1" applyAlignment="1">
      <alignment horizontal="center" vertical="center" wrapText="1"/>
    </xf>
    <xf numFmtId="0" fontId="1" fillId="2" borderId="15" xfId="3" applyBorder="1" applyAlignment="1">
      <alignment horizontal="center" vertical="center" wrapText="1"/>
    </xf>
    <xf numFmtId="0" fontId="1" fillId="2" borderId="10" xfId="3" applyBorder="1" applyAlignment="1">
      <alignment horizontal="center" vertical="center" wrapText="1"/>
    </xf>
    <xf numFmtId="0" fontId="8" fillId="2" borderId="2" xfId="3" applyFont="1" applyBorder="1" applyAlignment="1">
      <alignment horizontal="center" vertical="center"/>
    </xf>
    <xf numFmtId="0" fontId="8" fillId="2" borderId="7" xfId="3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165" fontId="5" fillId="0" borderId="10" xfId="0" applyNumberFormat="1" applyFont="1" applyBorder="1" applyAlignment="1">
      <alignment horizontal="center" vertical="center"/>
    </xf>
  </cellXfs>
  <cellStyles count="6">
    <cellStyle name="20% - Accent1" xfId="3" builtinId="30"/>
    <cellStyle name="Hyperlink" xfId="4" builtinId="8"/>
    <cellStyle name="Komma" xfId="1" builtinId="3"/>
    <cellStyle name="Notitie" xfId="5" builtinId="10"/>
    <cellStyle name="Procent" xfId="2" builtinId="5"/>
    <cellStyle name="Standaard" xfId="0" builtinId="0"/>
  </cellStyles>
  <dxfs count="0"/>
  <tableStyles count="0" defaultTableStyle="TableStyleMedium2" defaultPivotStyle="PivotStyleLight16"/>
  <colors>
    <mruColors>
      <color rgb="FFF9F9DF"/>
      <color rgb="FFE6E6E6"/>
      <color rgb="FFFF9900"/>
      <color rgb="FFC0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Backwards Moving Average Return</a:t>
            </a:r>
            <a:r>
              <a:rPr lang="nl-NL" baseline="0"/>
              <a:t> ABP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'ABP PFZW Returns from 1993'!$I$5</c:f>
              <c:strCache>
                <c:ptCount val="1"/>
                <c:pt idx="0">
                  <c:v>1 Year 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1993'!$H$6:$H$56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1993'!$I$6:$I$56</c:f>
              <c:numCache>
                <c:formatCode>0.0%</c:formatCode>
                <c:ptCount val="29"/>
                <c:pt idx="0">
                  <c:v>0.16500000000000001</c:v>
                </c:pt>
                <c:pt idx="1">
                  <c:v>-0.01</c:v>
                </c:pt>
                <c:pt idx="2">
                  <c:v>0.16400000000000001</c:v>
                </c:pt>
                <c:pt idx="3">
                  <c:v>0.11799999999999999</c:v>
                </c:pt>
                <c:pt idx="4">
                  <c:v>0.11899999999999999</c:v>
                </c:pt>
                <c:pt idx="5">
                  <c:v>0.129</c:v>
                </c:pt>
                <c:pt idx="6">
                  <c:v>0.1</c:v>
                </c:pt>
                <c:pt idx="7">
                  <c:v>3.2000000000000001E-2</c:v>
                </c:pt>
                <c:pt idx="8">
                  <c:v>-7.0000000000000001E-3</c:v>
                </c:pt>
                <c:pt idx="9">
                  <c:v>-7.1999999999999995E-2</c:v>
                </c:pt>
                <c:pt idx="10">
                  <c:v>0.11</c:v>
                </c:pt>
                <c:pt idx="11">
                  <c:v>0.112</c:v>
                </c:pt>
                <c:pt idx="12">
                  <c:v>0.128</c:v>
                </c:pt>
                <c:pt idx="13">
                  <c:v>9.5000000000000001E-2</c:v>
                </c:pt>
                <c:pt idx="14">
                  <c:v>3.7999999999999999E-2</c:v>
                </c:pt>
                <c:pt idx="15">
                  <c:v>-0.20200000000000001</c:v>
                </c:pt>
                <c:pt idx="16">
                  <c:v>0.20200000000000001</c:v>
                </c:pt>
                <c:pt idx="17">
                  <c:v>0.13500000000000001</c:v>
                </c:pt>
                <c:pt idx="18">
                  <c:v>3.3000000000000002E-2</c:v>
                </c:pt>
                <c:pt idx="19">
                  <c:v>0.13700000000000001</c:v>
                </c:pt>
                <c:pt idx="20">
                  <c:v>6.2E-2</c:v>
                </c:pt>
                <c:pt idx="21">
                  <c:v>0.14499999999999999</c:v>
                </c:pt>
                <c:pt idx="22">
                  <c:v>2.7E-2</c:v>
                </c:pt>
                <c:pt idx="23">
                  <c:v>9.5000000000000001E-2</c:v>
                </c:pt>
                <c:pt idx="24">
                  <c:v>7.2999999999999995E-2</c:v>
                </c:pt>
                <c:pt idx="25">
                  <c:v>-2.3E-2</c:v>
                </c:pt>
                <c:pt idx="26">
                  <c:v>0.16800000000000001</c:v>
                </c:pt>
                <c:pt idx="27">
                  <c:v>6.6000000000000003E-2</c:v>
                </c:pt>
                <c:pt idx="28">
                  <c:v>0.16800000000000001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D-4A59-B027-6F362D1DA7C5}"/>
            </c:ext>
          </c:extLst>
        </c:ser>
        <c:ser>
          <c:idx val="1"/>
          <c:order val="1"/>
          <c:tx>
            <c:strRef>
              <c:f>'ABP PFZW Returns from 1993'!$J$5</c:f>
              <c:strCache>
                <c:ptCount val="1"/>
                <c:pt idx="0">
                  <c:v>3 Year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'ABP PFZW Returns from 1993'!$H$6:$H$56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1993'!$J$6:$J$56</c:f>
              <c:numCache>
                <c:formatCode>0.0%</c:formatCode>
                <c:ptCount val="29"/>
                <c:pt idx="2">
                  <c:v>0.10315879918482262</c:v>
                </c:pt>
                <c:pt idx="3">
                  <c:v>8.8119665867526509E-2</c:v>
                </c:pt>
                <c:pt idx="4">
                  <c:v>0.13346545918265162</c:v>
                </c:pt>
                <c:pt idx="5">
                  <c:v>0.12198902985896587</c:v>
                </c:pt>
                <c:pt idx="6">
                  <c:v>0.11593501439398857</c:v>
                </c:pt>
                <c:pt idx="7">
                  <c:v>8.623078775262849E-2</c:v>
                </c:pt>
                <c:pt idx="8">
                  <c:v>4.0735918972520047E-2</c:v>
                </c:pt>
                <c:pt idx="9">
                  <c:v>-1.6610332877190603E-2</c:v>
                </c:pt>
                <c:pt idx="10">
                  <c:v>7.565761562036144E-3</c:v>
                </c:pt>
                <c:pt idx="11">
                  <c:v>4.6305674707876276E-2</c:v>
                </c:pt>
                <c:pt idx="12">
                  <c:v>0.11663770544427621</c:v>
                </c:pt>
                <c:pt idx="13">
                  <c:v>0.1115849770180033</c:v>
                </c:pt>
                <c:pt idx="14">
                  <c:v>8.6359393886751734E-2</c:v>
                </c:pt>
                <c:pt idx="15">
                  <c:v>-3.2008698539108593E-2</c:v>
                </c:pt>
                <c:pt idx="16">
                  <c:v>-1.453629347755836E-3</c:v>
                </c:pt>
                <c:pt idx="17">
                  <c:v>2.8729214826016536E-2</c:v>
                </c:pt>
                <c:pt idx="18">
                  <c:v>0.12115816367286136</c:v>
                </c:pt>
                <c:pt idx="19">
                  <c:v>0.1005730719157325</c:v>
                </c:pt>
                <c:pt idx="20">
                  <c:v>7.6453070739488593E-2</c:v>
                </c:pt>
                <c:pt idx="21">
                  <c:v>0.11402983706226211</c:v>
                </c:pt>
                <c:pt idx="22">
                  <c:v>7.68787711769785E-2</c:v>
                </c:pt>
                <c:pt idx="23">
                  <c:v>8.7919304552942945E-2</c:v>
                </c:pt>
                <c:pt idx="24">
                  <c:v>6.462034562089447E-2</c:v>
                </c:pt>
                <c:pt idx="25">
                  <c:v>4.7054935546221976E-2</c:v>
                </c:pt>
                <c:pt idx="26">
                  <c:v>6.9824097791058248E-2</c:v>
                </c:pt>
                <c:pt idx="27">
                  <c:v>6.7492593300919834E-2</c:v>
                </c:pt>
                <c:pt idx="28">
                  <c:v>0.13295926878473363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D-4A59-B027-6F362D1DA7C5}"/>
            </c:ext>
          </c:extLst>
        </c:ser>
        <c:ser>
          <c:idx val="3"/>
          <c:order val="2"/>
          <c:tx>
            <c:strRef>
              <c:f>'ABP PFZW Returns from 1993'!$K$5</c:f>
              <c:strCache>
                <c:ptCount val="1"/>
                <c:pt idx="0">
                  <c:v>5 Year 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1993'!$H$6:$H$56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1993'!$K$6:$K$56</c:f>
              <c:numCache>
                <c:formatCode>0.0%</c:formatCode>
                <c:ptCount val="29"/>
                <c:pt idx="4">
                  <c:v>0.1092698220645596</c:v>
                </c:pt>
                <c:pt idx="5">
                  <c:v>0.10232790458172603</c:v>
                </c:pt>
                <c:pt idx="6">
                  <c:v>0.12580273527060992</c:v>
                </c:pt>
                <c:pt idx="7">
                  <c:v>9.902518035369412E-2</c:v>
                </c:pt>
                <c:pt idx="8">
                  <c:v>7.3270350260344452E-2</c:v>
                </c:pt>
                <c:pt idx="9">
                  <c:v>3.3838520519017923E-2</c:v>
                </c:pt>
                <c:pt idx="10">
                  <c:v>3.0335152624528128E-2</c:v>
                </c:pt>
                <c:pt idx="11">
                  <c:v>3.2573410843195205E-2</c:v>
                </c:pt>
                <c:pt idx="12">
                  <c:v>5.1106733128460258E-2</c:v>
                </c:pt>
                <c:pt idx="13">
                  <c:v>7.1864265105621383E-2</c:v>
                </c:pt>
                <c:pt idx="14">
                  <c:v>9.6149191012106838E-2</c:v>
                </c:pt>
                <c:pt idx="15">
                  <c:v>2.6137715194381794E-2</c:v>
                </c:pt>
                <c:pt idx="16">
                  <c:v>4.2234838869493752E-2</c:v>
                </c:pt>
                <c:pt idx="17">
                  <c:v>4.3525193702151688E-2</c:v>
                </c:pt>
                <c:pt idx="18">
                  <c:v>3.1430997588270504E-2</c:v>
                </c:pt>
                <c:pt idx="19">
                  <c:v>5.0395376230826239E-2</c:v>
                </c:pt>
                <c:pt idx="20">
                  <c:v>0.11218523807098713</c:v>
                </c:pt>
                <c:pt idx="21">
                  <c:v>0.10143108776960919</c:v>
                </c:pt>
                <c:pt idx="22">
                  <c:v>7.9623294752381835E-2</c:v>
                </c:pt>
                <c:pt idx="23">
                  <c:v>9.2282576746407941E-2</c:v>
                </c:pt>
                <c:pt idx="24">
                  <c:v>7.9699394036815363E-2</c:v>
                </c:pt>
                <c:pt idx="25">
                  <c:v>6.1834585957367016E-2</c:v>
                </c:pt>
                <c:pt idx="26">
                  <c:v>6.6066602906213356E-2</c:v>
                </c:pt>
                <c:pt idx="27">
                  <c:v>7.4043053161177319E-2</c:v>
                </c:pt>
                <c:pt idx="28">
                  <c:v>8.7996341953477275E-2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D-4A59-B027-6F362D1DA7C5}"/>
            </c:ext>
          </c:extLst>
        </c:ser>
        <c:ser>
          <c:idx val="2"/>
          <c:order val="3"/>
          <c:tx>
            <c:strRef>
              <c:f>'ABP PFZW Returns from 1993'!$L$5</c:f>
              <c:strCache>
                <c:ptCount val="1"/>
                <c:pt idx="0">
                  <c:v>10 Year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1993'!$H$6:$H$56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1993'!$L$6:$L$56</c:f>
              <c:numCache>
                <c:formatCode>0.0%</c:formatCode>
                <c:ptCount val="29"/>
                <c:pt idx="9">
                  <c:v>7.0890223925691886E-2</c:v>
                </c:pt>
                <c:pt idx="10">
                  <c:v>6.572378682728508E-2</c:v>
                </c:pt>
                <c:pt idx="11">
                  <c:v>7.8180861588153183E-2</c:v>
                </c:pt>
                <c:pt idx="12">
                  <c:v>7.4798942569022087E-2</c:v>
                </c:pt>
                <c:pt idx="13">
                  <c:v>7.2567077269042768E-2</c:v>
                </c:pt>
                <c:pt idx="14">
                  <c:v>6.4538049063571412E-2</c:v>
                </c:pt>
                <c:pt idx="15">
                  <c:v>2.8234292074811096E-2</c:v>
                </c:pt>
                <c:pt idx="16">
                  <c:v>3.7392877588370954E-2</c:v>
                </c:pt>
                <c:pt idx="17">
                  <c:v>4.7309103030004351E-2</c:v>
                </c:pt>
                <c:pt idx="18">
                  <c:v>5.1453293416835466E-2</c:v>
                </c:pt>
                <c:pt idx="19">
                  <c:v>7.3028444123583114E-2</c:v>
                </c:pt>
                <c:pt idx="20">
                  <c:v>6.829547367153177E-2</c:v>
                </c:pt>
                <c:pt idx="21">
                  <c:v>7.1424216772894233E-2</c:v>
                </c:pt>
                <c:pt idx="22">
                  <c:v>6.142079675397083E-2</c:v>
                </c:pt>
                <c:pt idx="23">
                  <c:v>6.142079675397083E-2</c:v>
                </c:pt>
                <c:pt idx="24">
                  <c:v>6.4946595475799285E-2</c:v>
                </c:pt>
                <c:pt idx="25">
                  <c:v>8.6718340590146825E-2</c:v>
                </c:pt>
                <c:pt idx="26">
                  <c:v>8.3604585664827535E-2</c:v>
                </c:pt>
                <c:pt idx="27">
                  <c:v>7.6829559289573801E-2</c:v>
                </c:pt>
                <c:pt idx="28">
                  <c:v>9.0137352758637546E-2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2D-4A59-B027-6F362D1DA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339439"/>
        <c:axId val="292170159"/>
      </c:lineChart>
      <c:catAx>
        <c:axId val="20653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2170159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921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53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Backwards Moving Average Return</a:t>
            </a:r>
            <a:r>
              <a:rPr lang="nl-NL" baseline="0"/>
              <a:t> PFZW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'ABP PFZW Returns from 1993'!$C$5</c:f>
              <c:strCache>
                <c:ptCount val="1"/>
                <c:pt idx="0">
                  <c:v>1 Year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1993'!$B$6:$B$56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1993'!$C$6:$C$56</c:f>
              <c:numCache>
                <c:formatCode>0.0%</c:formatCode>
                <c:ptCount val="29"/>
                <c:pt idx="0">
                  <c:v>0.158</c:v>
                </c:pt>
                <c:pt idx="1">
                  <c:v>0</c:v>
                </c:pt>
                <c:pt idx="2">
                  <c:v>0.13100000000000001</c:v>
                </c:pt>
                <c:pt idx="3">
                  <c:v>0.159</c:v>
                </c:pt>
                <c:pt idx="4">
                  <c:v>0.184</c:v>
                </c:pt>
                <c:pt idx="5">
                  <c:v>0.158</c:v>
                </c:pt>
                <c:pt idx="6">
                  <c:v>0.22699999999999998</c:v>
                </c:pt>
                <c:pt idx="7">
                  <c:v>3.4000000000000002E-2</c:v>
                </c:pt>
                <c:pt idx="8">
                  <c:v>-0.06</c:v>
                </c:pt>
                <c:pt idx="9">
                  <c:v>-7.2999999999999995E-2</c:v>
                </c:pt>
                <c:pt idx="10">
                  <c:v>0.15</c:v>
                </c:pt>
                <c:pt idx="11">
                  <c:v>0.109</c:v>
                </c:pt>
                <c:pt idx="12">
                  <c:v>0.16400000000000001</c:v>
                </c:pt>
                <c:pt idx="13">
                  <c:v>0.10199999999999999</c:v>
                </c:pt>
                <c:pt idx="14">
                  <c:v>7.0999999999999994E-2</c:v>
                </c:pt>
                <c:pt idx="15">
                  <c:v>-0.20499999999999999</c:v>
                </c:pt>
                <c:pt idx="16">
                  <c:v>0.17599999999999999</c:v>
                </c:pt>
                <c:pt idx="17">
                  <c:v>0.126</c:v>
                </c:pt>
                <c:pt idx="18">
                  <c:v>8.4000000000000005E-2</c:v>
                </c:pt>
                <c:pt idx="19">
                  <c:v>0.13400000000000001</c:v>
                </c:pt>
                <c:pt idx="20">
                  <c:v>3.6999999999999998E-2</c:v>
                </c:pt>
                <c:pt idx="21">
                  <c:v>0.155</c:v>
                </c:pt>
                <c:pt idx="22">
                  <c:v>-1E-3</c:v>
                </c:pt>
                <c:pt idx="23">
                  <c:v>0.12</c:v>
                </c:pt>
                <c:pt idx="24">
                  <c:v>5.0999999999999997E-2</c:v>
                </c:pt>
                <c:pt idx="25" formatCode="0.00%">
                  <c:v>-4.0000000000000001E-3</c:v>
                </c:pt>
                <c:pt idx="26" formatCode="0.00%">
                  <c:v>0.188</c:v>
                </c:pt>
                <c:pt idx="27" formatCode="0.00%">
                  <c:v>5.6000000000000001E-2</c:v>
                </c:pt>
                <c:pt idx="28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A-4DAC-BC53-0BBDEC67117E}"/>
            </c:ext>
          </c:extLst>
        </c:ser>
        <c:ser>
          <c:idx val="1"/>
          <c:order val="1"/>
          <c:tx>
            <c:strRef>
              <c:f>'ABP PFZW Returns from 1993'!$D$5</c:f>
              <c:strCache>
                <c:ptCount val="1"/>
                <c:pt idx="0">
                  <c:v>3 Year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1993'!$B$6:$B$56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1993'!$D$6:$D$56</c:f>
              <c:numCache>
                <c:formatCode>0.0%</c:formatCode>
                <c:ptCount val="29"/>
                <c:pt idx="2">
                  <c:v>9.4100092554651349E-2</c:v>
                </c:pt>
                <c:pt idx="3">
                  <c:v>9.4414941519528783E-2</c:v>
                </c:pt>
                <c:pt idx="4">
                  <c:v>0.15779742967338795</c:v>
                </c:pt>
                <c:pt idx="5">
                  <c:v>0.16693831403253712</c:v>
                </c:pt>
                <c:pt idx="6">
                  <c:v>0.18932790332246197</c:v>
                </c:pt>
                <c:pt idx="7">
                  <c:v>0.13681872990571109</c:v>
                </c:pt>
                <c:pt idx="8">
                  <c:v>6.0468204222453359E-2</c:v>
                </c:pt>
                <c:pt idx="9">
                  <c:v>-3.4150686416031251E-2</c:v>
                </c:pt>
                <c:pt idx="10">
                  <c:v>6.9518327489159759E-4</c:v>
                </c:pt>
                <c:pt idx="11">
                  <c:v>5.7392860060831108E-2</c:v>
                </c:pt>
                <c:pt idx="12">
                  <c:v>0.14075957381364201</c:v>
                </c:pt>
                <c:pt idx="13">
                  <c:v>0.12466204881025855</c:v>
                </c:pt>
                <c:pt idx="14">
                  <c:v>0.11166691842478849</c:v>
                </c:pt>
                <c:pt idx="15">
                  <c:v>-2.1007424961270948E-2</c:v>
                </c:pt>
                <c:pt idx="16">
                  <c:v>4.3291922056942767E-4</c:v>
                </c:pt>
                <c:pt idx="17">
                  <c:v>1.727322447836932E-2</c:v>
                </c:pt>
                <c:pt idx="18">
                  <c:v>0.12804129419774113</c:v>
                </c:pt>
                <c:pt idx="19">
                  <c:v>0.11444911179496686</c:v>
                </c:pt>
                <c:pt idx="20">
                  <c:v>8.4277296832635296E-2</c:v>
                </c:pt>
                <c:pt idx="21">
                  <c:v>0.10745120082834902</c:v>
                </c:pt>
                <c:pt idx="22">
                  <c:v>6.1635444153025132E-2</c:v>
                </c:pt>
                <c:pt idx="23">
                  <c:v>8.923561142964842E-2</c:v>
                </c:pt>
                <c:pt idx="24">
                  <c:v>5.5509327828788813E-2</c:v>
                </c:pt>
                <c:pt idx="25">
                  <c:v>5.4451702543538483E-2</c:v>
                </c:pt>
                <c:pt idx="26">
                  <c:v>7.537391658159831E-2</c:v>
                </c:pt>
                <c:pt idx="27">
                  <c:v>7.7076538038714171E-2</c:v>
                </c:pt>
                <c:pt idx="28">
                  <c:v>0.10722497465578251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A-4DAC-BC53-0BBDEC67117E}"/>
            </c:ext>
          </c:extLst>
        </c:ser>
        <c:ser>
          <c:idx val="3"/>
          <c:order val="2"/>
          <c:tx>
            <c:strRef>
              <c:f>'ABP PFZW Returns from 1993'!$E$5</c:f>
              <c:strCache>
                <c:ptCount val="1"/>
                <c:pt idx="0">
                  <c:v>5 Year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1993'!$B$6:$B$56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1993'!$E$6:$E$56</c:f>
              <c:numCache>
                <c:formatCode>0.0%</c:formatCode>
                <c:ptCount val="29"/>
                <c:pt idx="4">
                  <c:v>0.12440109670724131</c:v>
                </c:pt>
                <c:pt idx="5">
                  <c:v>0.12440109670724131</c:v>
                </c:pt>
                <c:pt idx="6">
                  <c:v>0.17135941625336093</c:v>
                </c:pt>
                <c:pt idx="7">
                  <c:v>0.15054010006907892</c:v>
                </c:pt>
                <c:pt idx="8">
                  <c:v>0.10334325236780728</c:v>
                </c:pt>
                <c:pt idx="9">
                  <c:v>5.0645608826690891E-2</c:v>
                </c:pt>
                <c:pt idx="10">
                  <c:v>4.9189911361591232E-2</c:v>
                </c:pt>
                <c:pt idx="11">
                  <c:v>2.8185565509758925E-2</c:v>
                </c:pt>
                <c:pt idx="12">
                  <c:v>5.2829368260071341E-2</c:v>
                </c:pt>
                <c:pt idx="13">
                  <c:v>8.6847821233852152E-2</c:v>
                </c:pt>
                <c:pt idx="14">
                  <c:v>0.118692396869716</c:v>
                </c:pt>
                <c:pt idx="15">
                  <c:v>3.9069373220697923E-2</c:v>
                </c:pt>
                <c:pt idx="16">
                  <c:v>5.1331553909127026E-2</c:v>
                </c:pt>
                <c:pt idx="17">
                  <c:v>4.437575513036518E-2</c:v>
                </c:pt>
                <c:pt idx="18">
                  <c:v>4.0941489363115924E-2</c:v>
                </c:pt>
                <c:pt idx="19">
                  <c:v>5.2909479045779362E-2</c:v>
                </c:pt>
                <c:pt idx="20">
                  <c:v>0.11038442406481419</c:v>
                </c:pt>
                <c:pt idx="21">
                  <c:v>0.10639013193397706</c:v>
                </c:pt>
                <c:pt idx="22">
                  <c:v>8.0223729084740292E-2</c:v>
                </c:pt>
                <c:pt idx="23">
                  <c:v>8.7305190432976909E-2</c:v>
                </c:pt>
                <c:pt idx="24">
                  <c:v>7.0901171129581053E-2</c:v>
                </c:pt>
                <c:pt idx="25">
                  <c:v>6.2295911305527474E-2</c:v>
                </c:pt>
                <c:pt idx="26">
                  <c:v>6.8297965224308088E-2</c:v>
                </c:pt>
                <c:pt idx="27">
                  <c:v>8.0219684911441602E-2</c:v>
                </c:pt>
                <c:pt idx="28">
                  <c:v>7.2788068860947241E-2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A-4DAC-BC53-0BBDEC67117E}"/>
            </c:ext>
          </c:extLst>
        </c:ser>
        <c:ser>
          <c:idx val="2"/>
          <c:order val="3"/>
          <c:tx>
            <c:strRef>
              <c:f>'ABP PFZW Returns from 1993'!$F$5</c:f>
              <c:strCache>
                <c:ptCount val="1"/>
                <c:pt idx="0">
                  <c:v>10 Year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1993'!$B$6:$B$56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1993'!$F$6:$F$56</c:f>
              <c:numCache>
                <c:formatCode>0.0%</c:formatCode>
                <c:ptCount val="29"/>
                <c:pt idx="9">
                  <c:v>8.689791370458444E-2</c:v>
                </c:pt>
                <c:pt idx="10">
                  <c:v>8.6144689711801892E-2</c:v>
                </c:pt>
                <c:pt idx="11">
                  <c:v>9.7440132223914455E-2</c:v>
                </c:pt>
                <c:pt idx="12">
                  <c:v>0.10060092981680135</c:v>
                </c:pt>
                <c:pt idx="13">
                  <c:v>9.5064477512180057E-2</c:v>
                </c:pt>
                <c:pt idx="14">
                  <c:v>8.4135256505835088E-2</c:v>
                </c:pt>
                <c:pt idx="15">
                  <c:v>4.4117380177137067E-2</c:v>
                </c:pt>
                <c:pt idx="16">
                  <c:v>3.9694151322546167E-2</c:v>
                </c:pt>
                <c:pt idx="17">
                  <c:v>4.8594042754409816E-2</c:v>
                </c:pt>
                <c:pt idx="18">
                  <c:v>6.3647023098463595E-2</c:v>
                </c:pt>
                <c:pt idx="19">
                  <c:v>8.5302643874309858E-2</c:v>
                </c:pt>
                <c:pt idx="20">
                  <c:v>7.4135209155277604E-2</c:v>
                </c:pt>
                <c:pt idx="21">
                  <c:v>7.8509553335468718E-2</c:v>
                </c:pt>
                <c:pt idx="22">
                  <c:v>6.2148517285889993E-2</c:v>
                </c:pt>
                <c:pt idx="23">
                  <c:v>6.3870802457492548E-2</c:v>
                </c:pt>
                <c:pt idx="24">
                  <c:v>6.1867220608849083E-2</c:v>
                </c:pt>
                <c:pt idx="25">
                  <c:v>8.6074046122728731E-2</c:v>
                </c:pt>
                <c:pt idx="26">
                  <c:v>8.7177228739326429E-2</c:v>
                </c:pt>
                <c:pt idx="27">
                  <c:v>8.022170699619835E-2</c:v>
                </c:pt>
                <c:pt idx="28">
                  <c:v>8.0022238431726844E-2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0A-4DAC-BC53-0BBDEC671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339439"/>
        <c:axId val="292170159"/>
      </c:lineChart>
      <c:catAx>
        <c:axId val="20653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2170159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921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53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Backwards Moving 10Y Average Return</a:t>
            </a:r>
            <a:r>
              <a:rPr lang="nl-NL" baseline="0"/>
              <a:t> PFZW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'ABP PFZW Returns from 1993'!$F$5</c:f>
              <c:strCache>
                <c:ptCount val="1"/>
                <c:pt idx="0">
                  <c:v>10 Year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1993'!$B$6:$B$56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1993'!$F$6:$F$56</c:f>
              <c:numCache>
                <c:formatCode>0.0%</c:formatCode>
                <c:ptCount val="29"/>
                <c:pt idx="9">
                  <c:v>8.689791370458444E-2</c:v>
                </c:pt>
                <c:pt idx="10">
                  <c:v>8.6144689711801892E-2</c:v>
                </c:pt>
                <c:pt idx="11">
                  <c:v>9.7440132223914455E-2</c:v>
                </c:pt>
                <c:pt idx="12">
                  <c:v>0.10060092981680135</c:v>
                </c:pt>
                <c:pt idx="13">
                  <c:v>9.5064477512180057E-2</c:v>
                </c:pt>
                <c:pt idx="14">
                  <c:v>8.4135256505835088E-2</c:v>
                </c:pt>
                <c:pt idx="15">
                  <c:v>4.4117380177137067E-2</c:v>
                </c:pt>
                <c:pt idx="16">
                  <c:v>3.9694151322546167E-2</c:v>
                </c:pt>
                <c:pt idx="17">
                  <c:v>4.8594042754409816E-2</c:v>
                </c:pt>
                <c:pt idx="18">
                  <c:v>6.3647023098463595E-2</c:v>
                </c:pt>
                <c:pt idx="19">
                  <c:v>8.5302643874309858E-2</c:v>
                </c:pt>
                <c:pt idx="20">
                  <c:v>7.4135209155277604E-2</c:v>
                </c:pt>
                <c:pt idx="21">
                  <c:v>7.8509553335468718E-2</c:v>
                </c:pt>
                <c:pt idx="22">
                  <c:v>6.2148517285889993E-2</c:v>
                </c:pt>
                <c:pt idx="23">
                  <c:v>6.3870802457492548E-2</c:v>
                </c:pt>
                <c:pt idx="24">
                  <c:v>6.1867220608849083E-2</c:v>
                </c:pt>
                <c:pt idx="25">
                  <c:v>8.6074046122728731E-2</c:v>
                </c:pt>
                <c:pt idx="26">
                  <c:v>8.7177228739326429E-2</c:v>
                </c:pt>
                <c:pt idx="27">
                  <c:v>8.022170699619835E-2</c:v>
                </c:pt>
                <c:pt idx="28">
                  <c:v>8.0022238431726844E-2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2-4FDD-8694-FF8825F9A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339439"/>
        <c:axId val="292170159"/>
      </c:lineChart>
      <c:catAx>
        <c:axId val="20653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2170159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921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53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Backwards Moving 10Y Average Return</a:t>
            </a:r>
            <a:r>
              <a:rPr lang="nl-NL" baseline="0"/>
              <a:t> ABP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'ABP PFZW Returns from 1993'!$L$5</c:f>
              <c:strCache>
                <c:ptCount val="1"/>
                <c:pt idx="0">
                  <c:v>10 Year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1993'!$H$6:$H$56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1993'!$L$6:$L$56</c:f>
              <c:numCache>
                <c:formatCode>0.0%</c:formatCode>
                <c:ptCount val="29"/>
                <c:pt idx="9">
                  <c:v>7.0890223925691886E-2</c:v>
                </c:pt>
                <c:pt idx="10">
                  <c:v>6.572378682728508E-2</c:v>
                </c:pt>
                <c:pt idx="11">
                  <c:v>7.8180861588153183E-2</c:v>
                </c:pt>
                <c:pt idx="12">
                  <c:v>7.4798942569022087E-2</c:v>
                </c:pt>
                <c:pt idx="13">
                  <c:v>7.2567077269042768E-2</c:v>
                </c:pt>
                <c:pt idx="14">
                  <c:v>6.4538049063571412E-2</c:v>
                </c:pt>
                <c:pt idx="15">
                  <c:v>2.8234292074811096E-2</c:v>
                </c:pt>
                <c:pt idx="16">
                  <c:v>3.7392877588370954E-2</c:v>
                </c:pt>
                <c:pt idx="17">
                  <c:v>4.7309103030004351E-2</c:v>
                </c:pt>
                <c:pt idx="18">
                  <c:v>5.1453293416835466E-2</c:v>
                </c:pt>
                <c:pt idx="19">
                  <c:v>7.3028444123583114E-2</c:v>
                </c:pt>
                <c:pt idx="20">
                  <c:v>6.829547367153177E-2</c:v>
                </c:pt>
                <c:pt idx="21">
                  <c:v>7.1424216772894233E-2</c:v>
                </c:pt>
                <c:pt idx="22">
                  <c:v>6.142079675397083E-2</c:v>
                </c:pt>
                <c:pt idx="23">
                  <c:v>6.142079675397083E-2</c:v>
                </c:pt>
                <c:pt idx="24">
                  <c:v>6.4946595475799285E-2</c:v>
                </c:pt>
                <c:pt idx="25">
                  <c:v>8.6718340590146825E-2</c:v>
                </c:pt>
                <c:pt idx="26">
                  <c:v>8.3604585664827535E-2</c:v>
                </c:pt>
                <c:pt idx="27">
                  <c:v>7.6829559289573801E-2</c:v>
                </c:pt>
                <c:pt idx="28">
                  <c:v>9.0137352758637546E-2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7-4606-B1A1-0472B35DE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339439"/>
        <c:axId val="292170159"/>
      </c:lineChart>
      <c:catAx>
        <c:axId val="20653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2170159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921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53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/>
              <a:t>Backward Moving 10Y Average Return</a:t>
            </a:r>
            <a:r>
              <a:rPr lang="nl-NL" sz="1800" baseline="0"/>
              <a:t> PFZW &amp; ABP</a:t>
            </a:r>
            <a:endParaRPr lang="nl-NL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3364141824841161E-2"/>
          <c:y val="9.0801742565684448E-2"/>
          <c:w val="0.90324295735073423"/>
          <c:h val="0.73188877163550436"/>
        </c:manualLayout>
      </c:layout>
      <c:lineChart>
        <c:grouping val="standard"/>
        <c:varyColors val="0"/>
        <c:ser>
          <c:idx val="2"/>
          <c:order val="0"/>
          <c:tx>
            <c:strRef>
              <c:f>'ABP PFZW Returns from 1993'!$B$2:$F$2</c:f>
              <c:strCache>
                <c:ptCount val="1"/>
                <c:pt idx="0">
                  <c:v>Pension Fund 'Zorg en Welzijn'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1993'!$H$28:$H$56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1993'!$F$6:$F$56</c:f>
              <c:numCache>
                <c:formatCode>0.0%</c:formatCode>
                <c:ptCount val="29"/>
                <c:pt idx="9">
                  <c:v>8.689791370458444E-2</c:v>
                </c:pt>
                <c:pt idx="10">
                  <c:v>8.6144689711801892E-2</c:v>
                </c:pt>
                <c:pt idx="11">
                  <c:v>9.7440132223914455E-2</c:v>
                </c:pt>
                <c:pt idx="12">
                  <c:v>0.10060092981680135</c:v>
                </c:pt>
                <c:pt idx="13">
                  <c:v>9.5064477512180057E-2</c:v>
                </c:pt>
                <c:pt idx="14">
                  <c:v>8.4135256505835088E-2</c:v>
                </c:pt>
                <c:pt idx="15">
                  <c:v>4.4117380177137067E-2</c:v>
                </c:pt>
                <c:pt idx="16">
                  <c:v>3.9694151322546167E-2</c:v>
                </c:pt>
                <c:pt idx="17">
                  <c:v>4.8594042754409816E-2</c:v>
                </c:pt>
                <c:pt idx="18">
                  <c:v>6.3647023098463595E-2</c:v>
                </c:pt>
                <c:pt idx="19">
                  <c:v>8.5302643874309858E-2</c:v>
                </c:pt>
                <c:pt idx="20">
                  <c:v>7.4135209155277604E-2</c:v>
                </c:pt>
                <c:pt idx="21">
                  <c:v>7.8509553335468718E-2</c:v>
                </c:pt>
                <c:pt idx="22">
                  <c:v>6.2148517285889993E-2</c:v>
                </c:pt>
                <c:pt idx="23">
                  <c:v>6.3870802457492548E-2</c:v>
                </c:pt>
                <c:pt idx="24">
                  <c:v>6.1867220608849083E-2</c:v>
                </c:pt>
                <c:pt idx="25">
                  <c:v>8.6074046122728731E-2</c:v>
                </c:pt>
                <c:pt idx="26">
                  <c:v>8.7177228739326429E-2</c:v>
                </c:pt>
                <c:pt idx="27">
                  <c:v>8.022170699619835E-2</c:v>
                </c:pt>
                <c:pt idx="28">
                  <c:v>8.0022238431726844E-2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7-4D1D-9E38-E1B8246FE98F}"/>
            </c:ext>
          </c:extLst>
        </c:ser>
        <c:ser>
          <c:idx val="0"/>
          <c:order val="1"/>
          <c:tx>
            <c:strRef>
              <c:f>'ABP PFZW Returns from 1993'!$H$2:$L$2</c:f>
              <c:strCache>
                <c:ptCount val="1"/>
                <c:pt idx="0">
                  <c:v>Pension Fund 'ABP'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1993'!$H$28:$H$56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1993'!$L$28:$L$56</c:f>
              <c:numCache>
                <c:formatCode>0.0%</c:formatCode>
                <c:ptCount val="29"/>
                <c:pt idx="9">
                  <c:v>7.0890223925691886E-2</c:v>
                </c:pt>
                <c:pt idx="10">
                  <c:v>6.572378682728508E-2</c:v>
                </c:pt>
                <c:pt idx="11">
                  <c:v>7.8180861588153183E-2</c:v>
                </c:pt>
                <c:pt idx="12">
                  <c:v>7.4798942569022087E-2</c:v>
                </c:pt>
                <c:pt idx="13">
                  <c:v>7.2567077269042768E-2</c:v>
                </c:pt>
                <c:pt idx="14">
                  <c:v>6.4538049063571412E-2</c:v>
                </c:pt>
                <c:pt idx="15">
                  <c:v>2.8234292074811096E-2</c:v>
                </c:pt>
                <c:pt idx="16">
                  <c:v>3.7392877588370954E-2</c:v>
                </c:pt>
                <c:pt idx="17">
                  <c:v>4.7309103030004351E-2</c:v>
                </c:pt>
                <c:pt idx="18">
                  <c:v>5.1453293416835466E-2</c:v>
                </c:pt>
                <c:pt idx="19">
                  <c:v>7.3028444123583114E-2</c:v>
                </c:pt>
                <c:pt idx="20">
                  <c:v>6.829547367153177E-2</c:v>
                </c:pt>
                <c:pt idx="21">
                  <c:v>7.1424216772894233E-2</c:v>
                </c:pt>
                <c:pt idx="22">
                  <c:v>6.142079675397083E-2</c:v>
                </c:pt>
                <c:pt idx="23">
                  <c:v>6.142079675397083E-2</c:v>
                </c:pt>
                <c:pt idx="24">
                  <c:v>6.4946595475799285E-2</c:v>
                </c:pt>
                <c:pt idx="25">
                  <c:v>8.6718340590146825E-2</c:v>
                </c:pt>
                <c:pt idx="26">
                  <c:v>8.3604585664827535E-2</c:v>
                </c:pt>
                <c:pt idx="27">
                  <c:v>7.6829559289573801E-2</c:v>
                </c:pt>
                <c:pt idx="28">
                  <c:v>9.0137352758637546E-2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F7-4D1D-9E38-E1B8246FE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339439"/>
        <c:axId val="292170159"/>
      </c:lineChart>
      <c:catAx>
        <c:axId val="20653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2170159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921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53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/>
              <a:t>Pension Fund PFZW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9.0345345975451755E-2"/>
          <c:y val="0.11285171102661597"/>
          <c:w val="0.88038541447789576"/>
          <c:h val="0.56233948072180961"/>
        </c:manualLayout>
      </c:layout>
      <c:lineChart>
        <c:grouping val="standard"/>
        <c:varyColors val="0"/>
        <c:ser>
          <c:idx val="1"/>
          <c:order val="0"/>
          <c:tx>
            <c:strRef>
              <c:f>'ABP PFZW Returns from 1993'!$P$3:$P$5</c:f>
              <c:strCache>
                <c:ptCount val="3"/>
                <c:pt idx="0">
                  <c:v>Yearly 
Return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1993'!$O$6:$O$56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1993'!$P$6:$P$56</c:f>
              <c:numCache>
                <c:formatCode>0.0%</c:formatCode>
                <c:ptCount val="29"/>
                <c:pt idx="0">
                  <c:v>0.158</c:v>
                </c:pt>
                <c:pt idx="1">
                  <c:v>0</c:v>
                </c:pt>
                <c:pt idx="2">
                  <c:v>0.13100000000000001</c:v>
                </c:pt>
                <c:pt idx="3">
                  <c:v>0.159</c:v>
                </c:pt>
                <c:pt idx="4">
                  <c:v>0.184</c:v>
                </c:pt>
                <c:pt idx="5">
                  <c:v>0.158</c:v>
                </c:pt>
                <c:pt idx="6">
                  <c:v>0.22699999999999998</c:v>
                </c:pt>
                <c:pt idx="7">
                  <c:v>3.4000000000000002E-2</c:v>
                </c:pt>
                <c:pt idx="8">
                  <c:v>-0.06</c:v>
                </c:pt>
                <c:pt idx="9">
                  <c:v>-7.2999999999999995E-2</c:v>
                </c:pt>
                <c:pt idx="10">
                  <c:v>0.15</c:v>
                </c:pt>
                <c:pt idx="11">
                  <c:v>0.109</c:v>
                </c:pt>
                <c:pt idx="12">
                  <c:v>0.16400000000000001</c:v>
                </c:pt>
                <c:pt idx="13">
                  <c:v>0.10199999999999999</c:v>
                </c:pt>
                <c:pt idx="14">
                  <c:v>7.0999999999999994E-2</c:v>
                </c:pt>
                <c:pt idx="15">
                  <c:v>-0.20499999999999999</c:v>
                </c:pt>
                <c:pt idx="16">
                  <c:v>0.17599999999999999</c:v>
                </c:pt>
                <c:pt idx="17">
                  <c:v>0.126</c:v>
                </c:pt>
                <c:pt idx="18">
                  <c:v>8.4000000000000005E-2</c:v>
                </c:pt>
                <c:pt idx="19">
                  <c:v>0.13400000000000001</c:v>
                </c:pt>
                <c:pt idx="20">
                  <c:v>3.6999999999999998E-2</c:v>
                </c:pt>
                <c:pt idx="21">
                  <c:v>0.155</c:v>
                </c:pt>
                <c:pt idx="22">
                  <c:v>-1E-3</c:v>
                </c:pt>
                <c:pt idx="23">
                  <c:v>0.12</c:v>
                </c:pt>
                <c:pt idx="24">
                  <c:v>5.0999999999999997E-2</c:v>
                </c:pt>
                <c:pt idx="25">
                  <c:v>-4.0000000000000001E-3</c:v>
                </c:pt>
                <c:pt idx="26">
                  <c:v>0.188</c:v>
                </c:pt>
                <c:pt idx="27">
                  <c:v>5.6000000000000001E-2</c:v>
                </c:pt>
                <c:pt idx="28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3-4C63-B7B0-E05F92CC0879}"/>
            </c:ext>
          </c:extLst>
        </c:ser>
        <c:ser>
          <c:idx val="2"/>
          <c:order val="1"/>
          <c:tx>
            <c:strRef>
              <c:f>'ABP PFZW Returns from 1993'!$Q$3:$Q$5</c:f>
              <c:strCache>
                <c:ptCount val="3"/>
                <c:pt idx="0">
                  <c:v>Backward
Average
Return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1993'!$O$6:$O$56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1993'!$Q$6:$Q$56</c:f>
              <c:numCache>
                <c:formatCode>0.0%</c:formatCode>
                <c:ptCount val="29"/>
                <c:pt idx="0">
                  <c:v>8.2388343113257267E-2</c:v>
                </c:pt>
                <c:pt idx="1">
                  <c:v>7.9781217663480009E-2</c:v>
                </c:pt>
                <c:pt idx="2">
                  <c:v>8.2855301054728825E-2</c:v>
                </c:pt>
                <c:pt idx="3">
                  <c:v>8.1045080317406759E-2</c:v>
                </c:pt>
                <c:pt idx="4">
                  <c:v>7.8038371829963538E-2</c:v>
                </c:pt>
                <c:pt idx="5">
                  <c:v>7.3835253811130208E-2</c:v>
                </c:pt>
                <c:pt idx="6">
                  <c:v>7.0318016384538717E-2</c:v>
                </c:pt>
                <c:pt idx="7">
                  <c:v>6.3692113257983962E-2</c:v>
                </c:pt>
                <c:pt idx="8">
                  <c:v>6.5127099675817979E-2</c:v>
                </c:pt>
                <c:pt idx="9">
                  <c:v>7.1803358264959538E-2</c:v>
                </c:pt>
                <c:pt idx="10">
                  <c:v>8.0022405070699021E-2</c:v>
                </c:pt>
                <c:pt idx="11">
                  <c:v>7.6262078984592474E-2</c:v>
                </c:pt>
                <c:pt idx="12">
                  <c:v>7.4366698172182666E-2</c:v>
                </c:pt>
                <c:pt idx="13">
                  <c:v>6.8999520823503246E-2</c:v>
                </c:pt>
                <c:pt idx="14">
                  <c:v>6.6834958194156968E-2</c:v>
                </c:pt>
                <c:pt idx="15">
                  <c:v>6.6538075759604132E-2</c:v>
                </c:pt>
                <c:pt idx="16">
                  <c:v>9.091888412723681E-2</c:v>
                </c:pt>
                <c:pt idx="17">
                  <c:v>8.4113005407759456E-2</c:v>
                </c:pt>
                <c:pt idx="18">
                  <c:v>8.0383249152927938E-2</c:v>
                </c:pt>
                <c:pt idx="19">
                  <c:v>8.0022238431726844E-2</c:v>
                </c:pt>
                <c:pt idx="20">
                  <c:v>7.4185597334869513E-2</c:v>
                </c:pt>
                <c:pt idx="21">
                  <c:v>7.8926589479908937E-2</c:v>
                </c:pt>
                <c:pt idx="22">
                  <c:v>6.8475924169837388E-2</c:v>
                </c:pt>
                <c:pt idx="23">
                  <c:v>8.0516200537741112E-2</c:v>
                </c:pt>
                <c:pt idx="24">
                  <c:v>7.2788068860947241E-2</c:v>
                </c:pt>
                <c:pt idx="25">
                  <c:v>7.8305299218012658E-2</c:v>
                </c:pt>
                <c:pt idx="26">
                  <c:v>0.10722497465578251</c:v>
                </c:pt>
                <c:pt idx="27">
                  <c:v>6.8920951240081241E-2</c:v>
                </c:pt>
                <c:pt idx="28">
                  <c:v>8.2000000000000073E-2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3-4C63-B7B0-E05F92CC0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2320"/>
        <c:axId val="1312705632"/>
      </c:lineChart>
      <c:catAx>
        <c:axId val="1981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12705632"/>
        <c:crosses val="autoZero"/>
        <c:auto val="1"/>
        <c:lblAlgn val="ctr"/>
        <c:lblOffset val="100"/>
        <c:tickLblSkip val="5"/>
        <c:noMultiLvlLbl val="0"/>
      </c:catAx>
      <c:valAx>
        <c:axId val="131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17882361629025"/>
          <c:y val="0.83678201547451847"/>
          <c:w val="0.77298682133149133"/>
          <c:h val="0.15267216848394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/>
              <a:t>Pension Fund ABP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9.5828241469816278E-2"/>
          <c:y val="0.11616525610993504"/>
          <c:w val="0.87757858267716538"/>
          <c:h val="0.51986131336356689"/>
        </c:manualLayout>
      </c:layout>
      <c:lineChart>
        <c:grouping val="standard"/>
        <c:varyColors val="0"/>
        <c:ser>
          <c:idx val="1"/>
          <c:order val="0"/>
          <c:tx>
            <c:strRef>
              <c:f>'ABP PFZW Returns from 1993'!$U$3:$U$5</c:f>
              <c:strCache>
                <c:ptCount val="3"/>
                <c:pt idx="0">
                  <c:v>Yearly 
Return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1993'!$T$6:$T$56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8">
                  <c:v>2019</c:v>
                </c:pt>
              </c:numCache>
            </c:numRef>
          </c:cat>
          <c:val>
            <c:numRef>
              <c:f>'ABP PFZW Returns from 1993'!$U$6:$U$56</c:f>
              <c:numCache>
                <c:formatCode>0.0%</c:formatCode>
                <c:ptCount val="29"/>
                <c:pt idx="0">
                  <c:v>0.16500000000000001</c:v>
                </c:pt>
                <c:pt idx="1">
                  <c:v>-0.01</c:v>
                </c:pt>
                <c:pt idx="2">
                  <c:v>0.16400000000000001</c:v>
                </c:pt>
                <c:pt idx="3">
                  <c:v>0.11799999999999999</c:v>
                </c:pt>
                <c:pt idx="4">
                  <c:v>0.11899999999999999</c:v>
                </c:pt>
                <c:pt idx="5">
                  <c:v>0.129</c:v>
                </c:pt>
                <c:pt idx="6">
                  <c:v>0.1</c:v>
                </c:pt>
                <c:pt idx="7">
                  <c:v>3.2000000000000001E-2</c:v>
                </c:pt>
                <c:pt idx="8">
                  <c:v>-7.0000000000000001E-3</c:v>
                </c:pt>
                <c:pt idx="9">
                  <c:v>-7.1999999999999995E-2</c:v>
                </c:pt>
                <c:pt idx="10">
                  <c:v>0.11</c:v>
                </c:pt>
                <c:pt idx="11">
                  <c:v>0.112</c:v>
                </c:pt>
                <c:pt idx="12">
                  <c:v>0.128</c:v>
                </c:pt>
                <c:pt idx="13">
                  <c:v>9.5000000000000001E-2</c:v>
                </c:pt>
                <c:pt idx="14">
                  <c:v>3.7999999999999999E-2</c:v>
                </c:pt>
                <c:pt idx="15">
                  <c:v>-0.20200000000000001</c:v>
                </c:pt>
                <c:pt idx="16">
                  <c:v>0.20200000000000001</c:v>
                </c:pt>
                <c:pt idx="17">
                  <c:v>0.13500000000000001</c:v>
                </c:pt>
                <c:pt idx="18">
                  <c:v>3.3000000000000002E-2</c:v>
                </c:pt>
                <c:pt idx="19">
                  <c:v>0.13700000000000001</c:v>
                </c:pt>
                <c:pt idx="20">
                  <c:v>6.2E-2</c:v>
                </c:pt>
                <c:pt idx="21">
                  <c:v>0.14499999999999999</c:v>
                </c:pt>
                <c:pt idx="22">
                  <c:v>2.7E-2</c:v>
                </c:pt>
                <c:pt idx="23">
                  <c:v>9.5000000000000001E-2</c:v>
                </c:pt>
                <c:pt idx="24">
                  <c:v>7.2999999999999995E-2</c:v>
                </c:pt>
                <c:pt idx="25">
                  <c:v>-2.3E-2</c:v>
                </c:pt>
                <c:pt idx="28">
                  <c:v>0.16800000000000001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8-4877-B1D3-9BC38C793E1B}"/>
            </c:ext>
          </c:extLst>
        </c:ser>
        <c:ser>
          <c:idx val="2"/>
          <c:order val="1"/>
          <c:tx>
            <c:strRef>
              <c:f>'ABP PFZW Returns from 1993'!$V$3:$V$5</c:f>
              <c:strCache>
                <c:ptCount val="3"/>
                <c:pt idx="0">
                  <c:v>Backward
Average
Return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1993'!$T$6:$T$56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8">
                  <c:v>2019</c:v>
                </c:pt>
              </c:numCache>
            </c:numRef>
          </c:cat>
          <c:val>
            <c:numRef>
              <c:f>'ABP PFZW Returns from 1993'!$V$6:$V$56</c:f>
              <c:numCache>
                <c:formatCode>0.0%</c:formatCode>
                <c:ptCount val="29"/>
                <c:pt idx="0">
                  <c:v>7.3111743060174206E-2</c:v>
                </c:pt>
                <c:pt idx="1">
                  <c:v>6.9726124353629571E-2</c:v>
                </c:pt>
                <c:pt idx="2">
                  <c:v>7.3045403061634095E-2</c:v>
                </c:pt>
                <c:pt idx="3">
                  <c:v>6.9413867890788961E-2</c:v>
                </c:pt>
                <c:pt idx="4">
                  <c:v>6.7350002527784669E-2</c:v>
                </c:pt>
                <c:pt idx="5">
                  <c:v>6.5059771760432872E-2</c:v>
                </c:pt>
                <c:pt idx="6">
                  <c:v>6.2106994522789005E-2</c:v>
                </c:pt>
                <c:pt idx="7">
                  <c:v>6.0246989757947844E-2</c:v>
                </c:pt>
                <c:pt idx="8">
                  <c:v>6.1754907680818372E-2</c:v>
                </c:pt>
                <c:pt idx="9">
                  <c:v>6.5711264935695679E-2</c:v>
                </c:pt>
                <c:pt idx="10">
                  <c:v>7.4420671146694595E-2</c:v>
                </c:pt>
                <c:pt idx="11">
                  <c:v>7.2235214568897588E-2</c:v>
                </c:pt>
                <c:pt idx="12">
                  <c:v>6.9635360460946316E-2</c:v>
                </c:pt>
                <c:pt idx="13">
                  <c:v>6.5583912783532261E-2</c:v>
                </c:pt>
                <c:pt idx="14">
                  <c:v>6.3354142532461521E-2</c:v>
                </c:pt>
                <c:pt idx="15">
                  <c:v>6.5494735989953812E-2</c:v>
                </c:pt>
                <c:pt idx="16">
                  <c:v>9.3867705916248489E-2</c:v>
                </c:pt>
                <c:pt idx="17">
                  <c:v>8.3604585664827535E-2</c:v>
                </c:pt>
                <c:pt idx="18">
                  <c:v>7.803961455451125E-2</c:v>
                </c:pt>
                <c:pt idx="19">
                  <c:v>8.3805922539564204E-2</c:v>
                </c:pt>
                <c:pt idx="20">
                  <c:v>7.6412700989346716E-2</c:v>
                </c:pt>
                <c:pt idx="21">
                  <c:v>7.8833763127029499E-2</c:v>
                </c:pt>
                <c:pt idx="22">
                  <c:v>6.6066602906213356E-2</c:v>
                </c:pt>
                <c:pt idx="23">
                  <c:v>7.6063280728146498E-2</c:v>
                </c:pt>
                <c:pt idx="24">
                  <c:v>6.9824097791058248E-2</c:v>
                </c:pt>
                <c:pt idx="25">
                  <c:v>6.8239673481564678E-2</c:v>
                </c:pt>
                <c:pt idx="28">
                  <c:v>0.16799999999999993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58-4877-B1D3-9BC38C79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2320"/>
        <c:axId val="1312705632"/>
      </c:lineChart>
      <c:catAx>
        <c:axId val="1981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12705632"/>
        <c:crosses val="autoZero"/>
        <c:auto val="1"/>
        <c:lblAlgn val="ctr"/>
        <c:lblOffset val="100"/>
        <c:tickLblSkip val="5"/>
        <c:noMultiLvlLbl val="0"/>
      </c:catAx>
      <c:valAx>
        <c:axId val="131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044437445319336"/>
          <c:y val="0.72104652497507316"/>
          <c:w val="0.55511111111111111"/>
          <c:h val="0.27133442892949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Backwards Moving Average Return</a:t>
            </a:r>
            <a:r>
              <a:rPr lang="nl-NL" baseline="0"/>
              <a:t> PFZW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'ABP PFZW Returns from 1993'!$C$5</c:f>
              <c:strCache>
                <c:ptCount val="1"/>
                <c:pt idx="0">
                  <c:v>1 Year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1993'!$B$6:$B$56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1993'!$C$6:$C$56</c:f>
              <c:numCache>
                <c:formatCode>0.0%</c:formatCode>
                <c:ptCount val="29"/>
                <c:pt idx="0">
                  <c:v>0.158</c:v>
                </c:pt>
                <c:pt idx="1">
                  <c:v>0</c:v>
                </c:pt>
                <c:pt idx="2">
                  <c:v>0.13100000000000001</c:v>
                </c:pt>
                <c:pt idx="3">
                  <c:v>0.159</c:v>
                </c:pt>
                <c:pt idx="4">
                  <c:v>0.184</c:v>
                </c:pt>
                <c:pt idx="5">
                  <c:v>0.158</c:v>
                </c:pt>
                <c:pt idx="6">
                  <c:v>0.22699999999999998</c:v>
                </c:pt>
                <c:pt idx="7">
                  <c:v>3.4000000000000002E-2</c:v>
                </c:pt>
                <c:pt idx="8">
                  <c:v>-0.06</c:v>
                </c:pt>
                <c:pt idx="9">
                  <c:v>-7.2999999999999995E-2</c:v>
                </c:pt>
                <c:pt idx="10">
                  <c:v>0.15</c:v>
                </c:pt>
                <c:pt idx="11">
                  <c:v>0.109</c:v>
                </c:pt>
                <c:pt idx="12">
                  <c:v>0.16400000000000001</c:v>
                </c:pt>
                <c:pt idx="13">
                  <c:v>0.10199999999999999</c:v>
                </c:pt>
                <c:pt idx="14">
                  <c:v>7.0999999999999994E-2</c:v>
                </c:pt>
                <c:pt idx="15">
                  <c:v>-0.20499999999999999</c:v>
                </c:pt>
                <c:pt idx="16">
                  <c:v>0.17599999999999999</c:v>
                </c:pt>
                <c:pt idx="17">
                  <c:v>0.126</c:v>
                </c:pt>
                <c:pt idx="18">
                  <c:v>8.4000000000000005E-2</c:v>
                </c:pt>
                <c:pt idx="19">
                  <c:v>0.13400000000000001</c:v>
                </c:pt>
                <c:pt idx="20">
                  <c:v>3.6999999999999998E-2</c:v>
                </c:pt>
                <c:pt idx="21">
                  <c:v>0.155</c:v>
                </c:pt>
                <c:pt idx="22">
                  <c:v>-1E-3</c:v>
                </c:pt>
                <c:pt idx="23">
                  <c:v>0.12</c:v>
                </c:pt>
                <c:pt idx="24">
                  <c:v>5.0999999999999997E-2</c:v>
                </c:pt>
                <c:pt idx="25" formatCode="0.00%">
                  <c:v>-4.0000000000000001E-3</c:v>
                </c:pt>
                <c:pt idx="26" formatCode="0.00%">
                  <c:v>0.188</c:v>
                </c:pt>
                <c:pt idx="27" formatCode="0.00%">
                  <c:v>5.6000000000000001E-2</c:v>
                </c:pt>
                <c:pt idx="28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5-42C0-82EF-E44DC300CCEE}"/>
            </c:ext>
          </c:extLst>
        </c:ser>
        <c:ser>
          <c:idx val="3"/>
          <c:order val="1"/>
          <c:tx>
            <c:strRef>
              <c:f>'ABP PFZW Returns from 1993'!$E$5</c:f>
              <c:strCache>
                <c:ptCount val="1"/>
                <c:pt idx="0">
                  <c:v>5 Year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1993'!$B$6:$B$56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1993'!$E$6:$E$56</c:f>
              <c:numCache>
                <c:formatCode>0.0%</c:formatCode>
                <c:ptCount val="29"/>
                <c:pt idx="4">
                  <c:v>0.12440109670724131</c:v>
                </c:pt>
                <c:pt idx="5">
                  <c:v>0.12440109670724131</c:v>
                </c:pt>
                <c:pt idx="6">
                  <c:v>0.17135941625336093</c:v>
                </c:pt>
                <c:pt idx="7">
                  <c:v>0.15054010006907892</c:v>
                </c:pt>
                <c:pt idx="8">
                  <c:v>0.10334325236780728</c:v>
                </c:pt>
                <c:pt idx="9">
                  <c:v>5.0645608826690891E-2</c:v>
                </c:pt>
                <c:pt idx="10">
                  <c:v>4.9189911361591232E-2</c:v>
                </c:pt>
                <c:pt idx="11">
                  <c:v>2.8185565509758925E-2</c:v>
                </c:pt>
                <c:pt idx="12">
                  <c:v>5.2829368260071341E-2</c:v>
                </c:pt>
                <c:pt idx="13">
                  <c:v>8.6847821233852152E-2</c:v>
                </c:pt>
                <c:pt idx="14">
                  <c:v>0.118692396869716</c:v>
                </c:pt>
                <c:pt idx="15">
                  <c:v>3.9069373220697923E-2</c:v>
                </c:pt>
                <c:pt idx="16">
                  <c:v>5.1331553909127026E-2</c:v>
                </c:pt>
                <c:pt idx="17">
                  <c:v>4.437575513036518E-2</c:v>
                </c:pt>
                <c:pt idx="18">
                  <c:v>4.0941489363115924E-2</c:v>
                </c:pt>
                <c:pt idx="19">
                  <c:v>5.2909479045779362E-2</c:v>
                </c:pt>
                <c:pt idx="20">
                  <c:v>0.11038442406481419</c:v>
                </c:pt>
                <c:pt idx="21">
                  <c:v>0.10639013193397706</c:v>
                </c:pt>
                <c:pt idx="22">
                  <c:v>8.0223729084740292E-2</c:v>
                </c:pt>
                <c:pt idx="23">
                  <c:v>8.7305190432976909E-2</c:v>
                </c:pt>
                <c:pt idx="24">
                  <c:v>7.0901171129581053E-2</c:v>
                </c:pt>
                <c:pt idx="25">
                  <c:v>6.2295911305527474E-2</c:v>
                </c:pt>
                <c:pt idx="26">
                  <c:v>6.8297965224308088E-2</c:v>
                </c:pt>
                <c:pt idx="27">
                  <c:v>8.0219684911441602E-2</c:v>
                </c:pt>
                <c:pt idx="28">
                  <c:v>7.2788068860947241E-2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65-42C0-82EF-E44DC300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339439"/>
        <c:axId val="292170159"/>
      </c:lineChart>
      <c:dateAx>
        <c:axId val="20653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2170159"/>
        <c:crosses val="autoZero"/>
        <c:auto val="0"/>
        <c:lblOffset val="100"/>
        <c:baseTimeUnit val="days"/>
        <c:majorUnit val="5"/>
        <c:minorUnit val="1"/>
      </c:dateAx>
      <c:valAx>
        <c:axId val="2921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53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Backwards Moving Average Return</a:t>
            </a:r>
            <a:r>
              <a:rPr lang="nl-NL" baseline="0"/>
              <a:t> ABP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'ABP PFZW Returns from 1993'!$I$5</c:f>
              <c:strCache>
                <c:ptCount val="1"/>
                <c:pt idx="0">
                  <c:v>1 Year 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1993'!$H$6:$H$56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1993'!$I$6:$I$56</c:f>
              <c:numCache>
                <c:formatCode>0.0%</c:formatCode>
                <c:ptCount val="29"/>
                <c:pt idx="0">
                  <c:v>0.16500000000000001</c:v>
                </c:pt>
                <c:pt idx="1">
                  <c:v>-0.01</c:v>
                </c:pt>
                <c:pt idx="2">
                  <c:v>0.16400000000000001</c:v>
                </c:pt>
                <c:pt idx="3">
                  <c:v>0.11799999999999999</c:v>
                </c:pt>
                <c:pt idx="4">
                  <c:v>0.11899999999999999</c:v>
                </c:pt>
                <c:pt idx="5">
                  <c:v>0.129</c:v>
                </c:pt>
                <c:pt idx="6">
                  <c:v>0.1</c:v>
                </c:pt>
                <c:pt idx="7">
                  <c:v>3.2000000000000001E-2</c:v>
                </c:pt>
                <c:pt idx="8">
                  <c:v>-7.0000000000000001E-3</c:v>
                </c:pt>
                <c:pt idx="9">
                  <c:v>-7.1999999999999995E-2</c:v>
                </c:pt>
                <c:pt idx="10">
                  <c:v>0.11</c:v>
                </c:pt>
                <c:pt idx="11">
                  <c:v>0.112</c:v>
                </c:pt>
                <c:pt idx="12">
                  <c:v>0.128</c:v>
                </c:pt>
                <c:pt idx="13">
                  <c:v>9.5000000000000001E-2</c:v>
                </c:pt>
                <c:pt idx="14">
                  <c:v>3.7999999999999999E-2</c:v>
                </c:pt>
                <c:pt idx="15">
                  <c:v>-0.20200000000000001</c:v>
                </c:pt>
                <c:pt idx="16">
                  <c:v>0.20200000000000001</c:v>
                </c:pt>
                <c:pt idx="17">
                  <c:v>0.13500000000000001</c:v>
                </c:pt>
                <c:pt idx="18">
                  <c:v>3.3000000000000002E-2</c:v>
                </c:pt>
                <c:pt idx="19">
                  <c:v>0.13700000000000001</c:v>
                </c:pt>
                <c:pt idx="20">
                  <c:v>6.2E-2</c:v>
                </c:pt>
                <c:pt idx="21">
                  <c:v>0.14499999999999999</c:v>
                </c:pt>
                <c:pt idx="22">
                  <c:v>2.7E-2</c:v>
                </c:pt>
                <c:pt idx="23">
                  <c:v>9.5000000000000001E-2</c:v>
                </c:pt>
                <c:pt idx="24">
                  <c:v>7.2999999999999995E-2</c:v>
                </c:pt>
                <c:pt idx="25">
                  <c:v>-2.3E-2</c:v>
                </c:pt>
                <c:pt idx="26">
                  <c:v>0.16800000000000001</c:v>
                </c:pt>
                <c:pt idx="27">
                  <c:v>6.6000000000000003E-2</c:v>
                </c:pt>
                <c:pt idx="28">
                  <c:v>0.16800000000000001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0-4AEB-BD48-7CDF73156DE5}"/>
            </c:ext>
          </c:extLst>
        </c:ser>
        <c:ser>
          <c:idx val="3"/>
          <c:order val="1"/>
          <c:tx>
            <c:strRef>
              <c:f>'ABP PFZW Returns from 1993'!$K$5</c:f>
              <c:strCache>
                <c:ptCount val="1"/>
                <c:pt idx="0">
                  <c:v>5 Year 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'ABP PFZW Returns from 1993'!$H$6:$H$56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'ABP PFZW Returns from 1993'!$K$6:$K$56</c:f>
              <c:numCache>
                <c:formatCode>0.0%</c:formatCode>
                <c:ptCount val="29"/>
                <c:pt idx="4">
                  <c:v>0.1092698220645596</c:v>
                </c:pt>
                <c:pt idx="5">
                  <c:v>0.10232790458172603</c:v>
                </c:pt>
                <c:pt idx="6">
                  <c:v>0.12580273527060992</c:v>
                </c:pt>
                <c:pt idx="7">
                  <c:v>9.902518035369412E-2</c:v>
                </c:pt>
                <c:pt idx="8">
                  <c:v>7.3270350260344452E-2</c:v>
                </c:pt>
                <c:pt idx="9">
                  <c:v>3.3838520519017923E-2</c:v>
                </c:pt>
                <c:pt idx="10">
                  <c:v>3.0335152624528128E-2</c:v>
                </c:pt>
                <c:pt idx="11">
                  <c:v>3.2573410843195205E-2</c:v>
                </c:pt>
                <c:pt idx="12">
                  <c:v>5.1106733128460258E-2</c:v>
                </c:pt>
                <c:pt idx="13">
                  <c:v>7.1864265105621383E-2</c:v>
                </c:pt>
                <c:pt idx="14">
                  <c:v>9.6149191012106838E-2</c:v>
                </c:pt>
                <c:pt idx="15">
                  <c:v>2.6137715194381794E-2</c:v>
                </c:pt>
                <c:pt idx="16">
                  <c:v>4.2234838869493752E-2</c:v>
                </c:pt>
                <c:pt idx="17">
                  <c:v>4.3525193702151688E-2</c:v>
                </c:pt>
                <c:pt idx="18">
                  <c:v>3.1430997588270504E-2</c:v>
                </c:pt>
                <c:pt idx="19">
                  <c:v>5.0395376230826239E-2</c:v>
                </c:pt>
                <c:pt idx="20">
                  <c:v>0.11218523807098713</c:v>
                </c:pt>
                <c:pt idx="21">
                  <c:v>0.10143108776960919</c:v>
                </c:pt>
                <c:pt idx="22">
                  <c:v>7.9623294752381835E-2</c:v>
                </c:pt>
                <c:pt idx="23">
                  <c:v>9.2282576746407941E-2</c:v>
                </c:pt>
                <c:pt idx="24">
                  <c:v>7.9699394036815363E-2</c:v>
                </c:pt>
                <c:pt idx="25">
                  <c:v>6.1834585957367016E-2</c:v>
                </c:pt>
                <c:pt idx="26">
                  <c:v>6.6066602906213356E-2</c:v>
                </c:pt>
                <c:pt idx="27">
                  <c:v>7.4043053161177319E-2</c:v>
                </c:pt>
                <c:pt idx="28">
                  <c:v>8.7996341953477275E-2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10-4AEB-BD48-7CDF73156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339439"/>
        <c:axId val="292170159"/>
      </c:lineChart>
      <c:catAx>
        <c:axId val="20653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2170159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921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53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2000"/>
              <a:t>Pension Fund PFZW Returns</a:t>
            </a:r>
            <a:r>
              <a:rPr lang="nl-NL" sz="2000" baseline="0"/>
              <a:t> </a:t>
            </a:r>
            <a:r>
              <a:rPr lang="nl-NL" sz="2000"/>
              <a:t>1971-2019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2388063950211426E-2"/>
          <c:y val="0.10949151104765405"/>
          <c:w val="0.90300285450380735"/>
          <c:h val="0.65781214511561281"/>
        </c:manualLayout>
      </c:layout>
      <c:lineChart>
        <c:grouping val="standard"/>
        <c:varyColors val="0"/>
        <c:ser>
          <c:idx val="0"/>
          <c:order val="0"/>
          <c:tx>
            <c:strRef>
              <c:f>'PFZW return from 1971'!$C$5</c:f>
              <c:strCache>
                <c:ptCount val="1"/>
                <c:pt idx="0">
                  <c:v>1 Year                 
Yearly return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 return from 1971'!$B$6:$B$56</c:f>
              <c:numCache>
                <c:formatCode>General</c:formatCode>
                <c:ptCount val="51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</c:numCache>
            </c:numRef>
          </c:cat>
          <c:val>
            <c:numRef>
              <c:f>'PFZW return from 1971'!$C$6:$C$56</c:f>
              <c:numCache>
                <c:formatCode>0.0%</c:formatCode>
                <c:ptCount val="51"/>
                <c:pt idx="0">
                  <c:v>7.2000000000000008E-2</c:v>
                </c:pt>
                <c:pt idx="1">
                  <c:v>7.6999999999999999E-2</c:v>
                </c:pt>
                <c:pt idx="2">
                  <c:v>7.0999999999999994E-2</c:v>
                </c:pt>
                <c:pt idx="3">
                  <c:v>7.6999999999999999E-2</c:v>
                </c:pt>
                <c:pt idx="4">
                  <c:v>7.400000000000001E-2</c:v>
                </c:pt>
                <c:pt idx="5">
                  <c:v>7.8E-2</c:v>
                </c:pt>
                <c:pt idx="6">
                  <c:v>6.8000000000000005E-2</c:v>
                </c:pt>
                <c:pt idx="7">
                  <c:v>7.8E-2</c:v>
                </c:pt>
                <c:pt idx="8">
                  <c:v>8.5999999999999993E-2</c:v>
                </c:pt>
                <c:pt idx="9">
                  <c:v>0.09</c:v>
                </c:pt>
                <c:pt idx="10">
                  <c:v>9.5000000000000001E-2</c:v>
                </c:pt>
                <c:pt idx="11">
                  <c:v>9.6999999999999989E-2</c:v>
                </c:pt>
                <c:pt idx="12">
                  <c:v>9.6000000000000002E-2</c:v>
                </c:pt>
                <c:pt idx="13">
                  <c:v>9.1999999999999998E-2</c:v>
                </c:pt>
                <c:pt idx="14">
                  <c:v>8.6999999999999994E-2</c:v>
                </c:pt>
                <c:pt idx="15">
                  <c:v>8.199999999999999E-2</c:v>
                </c:pt>
                <c:pt idx="16">
                  <c:v>5.2999999999999999E-2</c:v>
                </c:pt>
                <c:pt idx="17">
                  <c:v>0.111</c:v>
                </c:pt>
                <c:pt idx="18">
                  <c:v>9.4E-2</c:v>
                </c:pt>
                <c:pt idx="19">
                  <c:v>1.1000000000000001E-2</c:v>
                </c:pt>
                <c:pt idx="20">
                  <c:v>9.6000000000000002E-2</c:v>
                </c:pt>
                <c:pt idx="21">
                  <c:v>7.6999999999999999E-2</c:v>
                </c:pt>
                <c:pt idx="22">
                  <c:v>0.158</c:v>
                </c:pt>
                <c:pt idx="23">
                  <c:v>0</c:v>
                </c:pt>
                <c:pt idx="24">
                  <c:v>0.13100000000000001</c:v>
                </c:pt>
                <c:pt idx="25">
                  <c:v>0.159</c:v>
                </c:pt>
                <c:pt idx="26">
                  <c:v>0.184</c:v>
                </c:pt>
                <c:pt idx="27">
                  <c:v>0.158</c:v>
                </c:pt>
                <c:pt idx="28">
                  <c:v>0.22699999999999998</c:v>
                </c:pt>
                <c:pt idx="29">
                  <c:v>3.4000000000000002E-2</c:v>
                </c:pt>
                <c:pt idx="30">
                  <c:v>-0.06</c:v>
                </c:pt>
                <c:pt idx="31">
                  <c:v>-7.2999999999999995E-2</c:v>
                </c:pt>
                <c:pt idx="32">
                  <c:v>0.15</c:v>
                </c:pt>
                <c:pt idx="33">
                  <c:v>0.109</c:v>
                </c:pt>
                <c:pt idx="34">
                  <c:v>0.16400000000000001</c:v>
                </c:pt>
                <c:pt idx="35">
                  <c:v>0.10199999999999999</c:v>
                </c:pt>
                <c:pt idx="36">
                  <c:v>7.0999999999999994E-2</c:v>
                </c:pt>
                <c:pt idx="37">
                  <c:v>-0.20499999999999999</c:v>
                </c:pt>
                <c:pt idx="38">
                  <c:v>0.17599999999999999</c:v>
                </c:pt>
                <c:pt idx="39">
                  <c:v>0.126</c:v>
                </c:pt>
                <c:pt idx="40">
                  <c:v>8.4000000000000005E-2</c:v>
                </c:pt>
                <c:pt idx="41">
                  <c:v>0.13400000000000001</c:v>
                </c:pt>
                <c:pt idx="42">
                  <c:v>3.6999999999999998E-2</c:v>
                </c:pt>
                <c:pt idx="43">
                  <c:v>0.155</c:v>
                </c:pt>
                <c:pt idx="44">
                  <c:v>-1E-3</c:v>
                </c:pt>
                <c:pt idx="45">
                  <c:v>0.12</c:v>
                </c:pt>
                <c:pt idx="46">
                  <c:v>5.0999999999999997E-2</c:v>
                </c:pt>
                <c:pt idx="47">
                  <c:v>-4.0000000000000001E-3</c:v>
                </c:pt>
                <c:pt idx="48">
                  <c:v>0.188</c:v>
                </c:pt>
                <c:pt idx="49">
                  <c:v>5.6000000000000001E-2</c:v>
                </c:pt>
                <c:pt idx="50" formatCode="0.00%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A-4BFB-ABDC-0D932D6041D6}"/>
            </c:ext>
          </c:extLst>
        </c:ser>
        <c:ser>
          <c:idx val="2"/>
          <c:order val="1"/>
          <c:tx>
            <c:strRef>
              <c:f>'PFZW return from 1971'!$E$5</c:f>
              <c:strCache>
                <c:ptCount val="1"/>
                <c:pt idx="0">
                  <c:v>5 Year                         
Backward Moving Average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 return from 1971'!$B$6:$B$56</c:f>
              <c:numCache>
                <c:formatCode>General</c:formatCode>
                <c:ptCount val="51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</c:numCache>
            </c:numRef>
          </c:cat>
          <c:val>
            <c:numRef>
              <c:f>'PFZW return from 1971'!$E$6:$E$56</c:f>
              <c:numCache>
                <c:formatCode>0.0%</c:formatCode>
                <c:ptCount val="51"/>
                <c:pt idx="4">
                  <c:v>7.4197132771377072E-2</c:v>
                </c:pt>
                <c:pt idx="5">
                  <c:v>7.5396909180179161E-2</c:v>
                </c:pt>
                <c:pt idx="6">
                  <c:v>7.3593550383464823E-2</c:v>
                </c:pt>
                <c:pt idx="7">
                  <c:v>7.4993285973964374E-2</c:v>
                </c:pt>
                <c:pt idx="8">
                  <c:v>7.6783956568008627E-2</c:v>
                </c:pt>
                <c:pt idx="9">
                  <c:v>7.9973302208086627E-2</c:v>
                </c:pt>
                <c:pt idx="10">
                  <c:v>8.3358240683306883E-2</c:v>
                </c:pt>
                <c:pt idx="11">
                  <c:v>8.9178766408472443E-2</c:v>
                </c:pt>
                <c:pt idx="12">
                  <c:v>9.2792044809564933E-2</c:v>
                </c:pt>
                <c:pt idx="13">
                  <c:v>9.3996890123921428E-2</c:v>
                </c:pt>
                <c:pt idx="14">
                  <c:v>9.3394025931374136E-2</c:v>
                </c:pt>
                <c:pt idx="15">
                  <c:v>9.078542172089521E-2</c:v>
                </c:pt>
                <c:pt idx="16">
                  <c:v>8.1891412778867245E-2</c:v>
                </c:pt>
                <c:pt idx="17">
                  <c:v>8.4836714305093874E-2</c:v>
                </c:pt>
                <c:pt idx="18">
                  <c:v>8.5233799592408621E-2</c:v>
                </c:pt>
                <c:pt idx="19">
                  <c:v>6.9615366891812469E-2</c:v>
                </c:pt>
                <c:pt idx="20">
                  <c:v>7.2369102343701197E-2</c:v>
                </c:pt>
                <c:pt idx="21">
                  <c:v>7.7213428807735074E-2</c:v>
                </c:pt>
                <c:pt idx="22">
                  <c:v>8.6177141551679881E-2</c:v>
                </c:pt>
                <c:pt idx="23">
                  <c:v>6.6834850633886722E-2</c:v>
                </c:pt>
                <c:pt idx="24">
                  <c:v>9.1037013616781959E-2</c:v>
                </c:pt>
                <c:pt idx="25">
                  <c:v>0.10330112424033211</c:v>
                </c:pt>
                <c:pt idx="26">
                  <c:v>0.12440109670724131</c:v>
                </c:pt>
                <c:pt idx="27">
                  <c:v>0.12440109670724131</c:v>
                </c:pt>
                <c:pt idx="28">
                  <c:v>0.17135941625336093</c:v>
                </c:pt>
                <c:pt idx="29">
                  <c:v>0.15054010006907892</c:v>
                </c:pt>
                <c:pt idx="30">
                  <c:v>0.10334325236780728</c:v>
                </c:pt>
                <c:pt idx="31">
                  <c:v>5.0645608826690891E-2</c:v>
                </c:pt>
                <c:pt idx="32">
                  <c:v>4.9189911361591232E-2</c:v>
                </c:pt>
                <c:pt idx="33">
                  <c:v>2.8185565509758925E-2</c:v>
                </c:pt>
                <c:pt idx="34">
                  <c:v>5.2829368260071341E-2</c:v>
                </c:pt>
                <c:pt idx="35">
                  <c:v>8.6847821233852152E-2</c:v>
                </c:pt>
                <c:pt idx="36">
                  <c:v>0.118692396869716</c:v>
                </c:pt>
                <c:pt idx="37">
                  <c:v>3.9069373220697923E-2</c:v>
                </c:pt>
                <c:pt idx="38">
                  <c:v>5.1331553909127026E-2</c:v>
                </c:pt>
                <c:pt idx="39">
                  <c:v>4.437575513036518E-2</c:v>
                </c:pt>
                <c:pt idx="40">
                  <c:v>4.0941489363115924E-2</c:v>
                </c:pt>
                <c:pt idx="41">
                  <c:v>5.2909479045779362E-2</c:v>
                </c:pt>
                <c:pt idx="42">
                  <c:v>0.11038442406481419</c:v>
                </c:pt>
                <c:pt idx="43">
                  <c:v>0.10639013193397706</c:v>
                </c:pt>
                <c:pt idx="44">
                  <c:v>8.0223729084740292E-2</c:v>
                </c:pt>
                <c:pt idx="45">
                  <c:v>8.7305190432976909E-2</c:v>
                </c:pt>
                <c:pt idx="46">
                  <c:v>7.0901171129581053E-2</c:v>
                </c:pt>
                <c:pt idx="47">
                  <c:v>6.2295911305527474E-2</c:v>
                </c:pt>
                <c:pt idx="48">
                  <c:v>6.8297965224308088E-2</c:v>
                </c:pt>
                <c:pt idx="49">
                  <c:v>8.0219684911441602E-2</c:v>
                </c:pt>
                <c:pt idx="50">
                  <c:v>7.2788068860947241E-2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9A-4BFB-ABDC-0D932D6041D6}"/>
            </c:ext>
          </c:extLst>
        </c:ser>
        <c:ser>
          <c:idx val="3"/>
          <c:order val="2"/>
          <c:tx>
            <c:strRef>
              <c:f>'PFZW return from 1971'!$F$5</c:f>
              <c:strCache>
                <c:ptCount val="1"/>
                <c:pt idx="0">
                  <c:v>10 Year                         
Backward Moving Average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 return from 1971'!$B$6:$B$56</c:f>
              <c:numCache>
                <c:formatCode>General</c:formatCode>
                <c:ptCount val="51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</c:numCache>
            </c:numRef>
          </c:cat>
          <c:val>
            <c:numRef>
              <c:f>'PFZW return from 1971'!$F$6:$F$56</c:f>
              <c:numCache>
                <c:formatCode>0.0%</c:formatCode>
                <c:ptCount val="51"/>
                <c:pt idx="9">
                  <c:v>7.7081345443120508E-2</c:v>
                </c:pt>
                <c:pt idx="10">
                  <c:v>7.9370234704341236E-2</c:v>
                </c:pt>
                <c:pt idx="11">
                  <c:v>8.1358080762683471E-2</c:v>
                </c:pt>
                <c:pt idx="12">
                  <c:v>8.385613027562E-2</c:v>
                </c:pt>
                <c:pt idx="13">
                  <c:v>8.5356300861948897E-2</c:v>
                </c:pt>
                <c:pt idx="14">
                  <c:v>8.666294535136343E-2</c:v>
                </c:pt>
                <c:pt idx="15">
                  <c:v>8.7065488109409062E-2</c:v>
                </c:pt>
                <c:pt idx="16">
                  <c:v>8.552897444444385E-2</c:v>
                </c:pt>
                <c:pt idx="17">
                  <c:v>8.8807113914100677E-2</c:v>
                </c:pt>
                <c:pt idx="18">
                  <c:v>8.9606535319728176E-2</c:v>
                </c:pt>
                <c:pt idx="19">
                  <c:v>8.1439342822288152E-2</c:v>
                </c:pt>
                <c:pt idx="20">
                  <c:v>8.1538063842614861E-2</c:v>
                </c:pt>
                <c:pt idx="21">
                  <c:v>7.9549886923790281E-2</c:v>
                </c:pt>
                <c:pt idx="22">
                  <c:v>8.5506721026739285E-2</c:v>
                </c:pt>
                <c:pt idx="23">
                  <c:v>7.5994999287177123E-2</c:v>
                </c:pt>
                <c:pt idx="24">
                  <c:v>8.0273093070572399E-2</c:v>
                </c:pt>
                <c:pt idx="25">
                  <c:v>8.7725165754843237E-2</c:v>
                </c:pt>
                <c:pt idx="26">
                  <c:v>0.10055438790601579</c:v>
                </c:pt>
                <c:pt idx="27">
                  <c:v>0.10512387051363858</c:v>
                </c:pt>
                <c:pt idx="28">
                  <c:v>0.1178761326181228</c:v>
                </c:pt>
                <c:pt idx="29">
                  <c:v>0.12039360709784552</c:v>
                </c:pt>
                <c:pt idx="30">
                  <c:v>0.10332218810299754</c:v>
                </c:pt>
                <c:pt idx="31">
                  <c:v>8.689791370458444E-2</c:v>
                </c:pt>
                <c:pt idx="32">
                  <c:v>8.6144689711801892E-2</c:v>
                </c:pt>
                <c:pt idx="33">
                  <c:v>9.7440132223914455E-2</c:v>
                </c:pt>
                <c:pt idx="34">
                  <c:v>0.10060092981680135</c:v>
                </c:pt>
                <c:pt idx="35">
                  <c:v>9.5064477512180057E-2</c:v>
                </c:pt>
                <c:pt idx="36">
                  <c:v>8.4135256505835088E-2</c:v>
                </c:pt>
                <c:pt idx="37">
                  <c:v>4.4117380177137067E-2</c:v>
                </c:pt>
                <c:pt idx="38">
                  <c:v>3.9694151322546167E-2</c:v>
                </c:pt>
                <c:pt idx="39">
                  <c:v>4.8594042754409816E-2</c:v>
                </c:pt>
                <c:pt idx="40">
                  <c:v>6.3647023098463595E-2</c:v>
                </c:pt>
                <c:pt idx="41">
                  <c:v>8.5302643874309858E-2</c:v>
                </c:pt>
                <c:pt idx="42">
                  <c:v>7.4135209155277604E-2</c:v>
                </c:pt>
                <c:pt idx="43">
                  <c:v>7.8509553335468718E-2</c:v>
                </c:pt>
                <c:pt idx="44">
                  <c:v>6.2148517285889993E-2</c:v>
                </c:pt>
                <c:pt idx="45">
                  <c:v>6.3870802457492548E-2</c:v>
                </c:pt>
                <c:pt idx="46">
                  <c:v>6.1867220608849083E-2</c:v>
                </c:pt>
                <c:pt idx="47">
                  <c:v>8.6074046122728731E-2</c:v>
                </c:pt>
                <c:pt idx="48">
                  <c:v>8.7177228739326429E-2</c:v>
                </c:pt>
                <c:pt idx="49">
                  <c:v>8.022170699619835E-2</c:v>
                </c:pt>
                <c:pt idx="50">
                  <c:v>8.0022238431726844E-2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9A-4BFB-ABDC-0D932D604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2320"/>
        <c:axId val="1312705632"/>
      </c:lineChart>
      <c:dateAx>
        <c:axId val="1981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12705632"/>
        <c:crosses val="autoZero"/>
        <c:auto val="0"/>
        <c:lblOffset val="100"/>
        <c:baseTimeUnit val="days"/>
        <c:majorUnit val="3"/>
        <c:majorTimeUnit val="days"/>
      </c:dateAx>
      <c:valAx>
        <c:axId val="131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4072869146389761E-2"/>
          <c:y val="0.83959155015856413"/>
          <c:w val="0.83636039784663763"/>
          <c:h val="0.160408449841435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2000"/>
              <a:t>Pension Fund PFZW Returns</a:t>
            </a:r>
            <a:r>
              <a:rPr lang="nl-NL" sz="2000" baseline="0"/>
              <a:t> </a:t>
            </a:r>
            <a:r>
              <a:rPr lang="nl-NL" sz="2000"/>
              <a:t>1971-2019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2388063950211426E-2"/>
          <c:y val="0.10949151104765405"/>
          <c:w val="0.90300285450380735"/>
          <c:h val="0.65781214511561281"/>
        </c:manualLayout>
      </c:layout>
      <c:lineChart>
        <c:grouping val="standard"/>
        <c:varyColors val="0"/>
        <c:ser>
          <c:idx val="0"/>
          <c:order val="0"/>
          <c:tx>
            <c:strRef>
              <c:f>'PFZW return from 1971'!$C$5</c:f>
              <c:strCache>
                <c:ptCount val="1"/>
                <c:pt idx="0">
                  <c:v>1 Year                 
Yearly return</c:v>
                </c:pt>
              </c:strCache>
            </c:strRef>
          </c:tx>
          <c:spPr>
            <a:ln w="28575" cap="rnd">
              <a:solidFill>
                <a:srgbClr val="E6E6E6"/>
              </a:solidFill>
              <a:round/>
            </a:ln>
            <a:effectLst/>
          </c:spPr>
          <c:marker>
            <c:symbol val="none"/>
          </c:marker>
          <c:cat>
            <c:numRef>
              <c:f>'PFZW return from 1971'!$B$6:$B$56</c:f>
              <c:numCache>
                <c:formatCode>General</c:formatCode>
                <c:ptCount val="51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</c:numCache>
            </c:numRef>
          </c:cat>
          <c:val>
            <c:numRef>
              <c:f>'PFZW return from 1971'!$C$6:$C$56</c:f>
              <c:numCache>
                <c:formatCode>0.0%</c:formatCode>
                <c:ptCount val="51"/>
                <c:pt idx="0">
                  <c:v>7.2000000000000008E-2</c:v>
                </c:pt>
                <c:pt idx="1">
                  <c:v>7.6999999999999999E-2</c:v>
                </c:pt>
                <c:pt idx="2">
                  <c:v>7.0999999999999994E-2</c:v>
                </c:pt>
                <c:pt idx="3">
                  <c:v>7.6999999999999999E-2</c:v>
                </c:pt>
                <c:pt idx="4">
                  <c:v>7.400000000000001E-2</c:v>
                </c:pt>
                <c:pt idx="5">
                  <c:v>7.8E-2</c:v>
                </c:pt>
                <c:pt idx="6">
                  <c:v>6.8000000000000005E-2</c:v>
                </c:pt>
                <c:pt idx="7">
                  <c:v>7.8E-2</c:v>
                </c:pt>
                <c:pt idx="8">
                  <c:v>8.5999999999999993E-2</c:v>
                </c:pt>
                <c:pt idx="9">
                  <c:v>0.09</c:v>
                </c:pt>
                <c:pt idx="10">
                  <c:v>9.5000000000000001E-2</c:v>
                </c:pt>
                <c:pt idx="11">
                  <c:v>9.6999999999999989E-2</c:v>
                </c:pt>
                <c:pt idx="12">
                  <c:v>9.6000000000000002E-2</c:v>
                </c:pt>
                <c:pt idx="13">
                  <c:v>9.1999999999999998E-2</c:v>
                </c:pt>
                <c:pt idx="14">
                  <c:v>8.6999999999999994E-2</c:v>
                </c:pt>
                <c:pt idx="15">
                  <c:v>8.199999999999999E-2</c:v>
                </c:pt>
                <c:pt idx="16">
                  <c:v>5.2999999999999999E-2</c:v>
                </c:pt>
                <c:pt idx="17">
                  <c:v>0.111</c:v>
                </c:pt>
                <c:pt idx="18">
                  <c:v>9.4E-2</c:v>
                </c:pt>
                <c:pt idx="19">
                  <c:v>1.1000000000000001E-2</c:v>
                </c:pt>
                <c:pt idx="20">
                  <c:v>9.6000000000000002E-2</c:v>
                </c:pt>
                <c:pt idx="21">
                  <c:v>7.6999999999999999E-2</c:v>
                </c:pt>
                <c:pt idx="22">
                  <c:v>0.158</c:v>
                </c:pt>
                <c:pt idx="23">
                  <c:v>0</c:v>
                </c:pt>
                <c:pt idx="24">
                  <c:v>0.13100000000000001</c:v>
                </c:pt>
                <c:pt idx="25">
                  <c:v>0.159</c:v>
                </c:pt>
                <c:pt idx="26">
                  <c:v>0.184</c:v>
                </c:pt>
                <c:pt idx="27">
                  <c:v>0.158</c:v>
                </c:pt>
                <c:pt idx="28">
                  <c:v>0.22699999999999998</c:v>
                </c:pt>
                <c:pt idx="29">
                  <c:v>3.4000000000000002E-2</c:v>
                </c:pt>
                <c:pt idx="30">
                  <c:v>-0.06</c:v>
                </c:pt>
                <c:pt idx="31">
                  <c:v>-7.2999999999999995E-2</c:v>
                </c:pt>
                <c:pt idx="32">
                  <c:v>0.15</c:v>
                </c:pt>
                <c:pt idx="33">
                  <c:v>0.109</c:v>
                </c:pt>
                <c:pt idx="34">
                  <c:v>0.16400000000000001</c:v>
                </c:pt>
                <c:pt idx="35">
                  <c:v>0.10199999999999999</c:v>
                </c:pt>
                <c:pt idx="36">
                  <c:v>7.0999999999999994E-2</c:v>
                </c:pt>
                <c:pt idx="37">
                  <c:v>-0.20499999999999999</c:v>
                </c:pt>
                <c:pt idx="38">
                  <c:v>0.17599999999999999</c:v>
                </c:pt>
                <c:pt idx="39">
                  <c:v>0.126</c:v>
                </c:pt>
                <c:pt idx="40">
                  <c:v>8.4000000000000005E-2</c:v>
                </c:pt>
                <c:pt idx="41">
                  <c:v>0.13400000000000001</c:v>
                </c:pt>
                <c:pt idx="42">
                  <c:v>3.6999999999999998E-2</c:v>
                </c:pt>
                <c:pt idx="43">
                  <c:v>0.155</c:v>
                </c:pt>
                <c:pt idx="44">
                  <c:v>-1E-3</c:v>
                </c:pt>
                <c:pt idx="45">
                  <c:v>0.12</c:v>
                </c:pt>
                <c:pt idx="46">
                  <c:v>5.0999999999999997E-2</c:v>
                </c:pt>
                <c:pt idx="47">
                  <c:v>-4.0000000000000001E-3</c:v>
                </c:pt>
                <c:pt idx="48">
                  <c:v>0.188</c:v>
                </c:pt>
                <c:pt idx="49">
                  <c:v>5.6000000000000001E-2</c:v>
                </c:pt>
                <c:pt idx="50" formatCode="0.00%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4-4EEE-B895-66D55AB7A309}"/>
            </c:ext>
          </c:extLst>
        </c:ser>
        <c:ser>
          <c:idx val="2"/>
          <c:order val="1"/>
          <c:tx>
            <c:strRef>
              <c:f>'PFZW return from 1971'!$E$5</c:f>
              <c:strCache>
                <c:ptCount val="1"/>
                <c:pt idx="0">
                  <c:v>5 Year                         
Backward Moving Average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 return from 1971'!$B$6:$B$56</c:f>
              <c:numCache>
                <c:formatCode>General</c:formatCode>
                <c:ptCount val="51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</c:numCache>
            </c:numRef>
          </c:cat>
          <c:val>
            <c:numRef>
              <c:f>'PFZW return from 1971'!$E$6:$E$56</c:f>
              <c:numCache>
                <c:formatCode>0.0%</c:formatCode>
                <c:ptCount val="51"/>
                <c:pt idx="4">
                  <c:v>7.4197132771377072E-2</c:v>
                </c:pt>
                <c:pt idx="5">
                  <c:v>7.5396909180179161E-2</c:v>
                </c:pt>
                <c:pt idx="6">
                  <c:v>7.3593550383464823E-2</c:v>
                </c:pt>
                <c:pt idx="7">
                  <c:v>7.4993285973964374E-2</c:v>
                </c:pt>
                <c:pt idx="8">
                  <c:v>7.6783956568008627E-2</c:v>
                </c:pt>
                <c:pt idx="9">
                  <c:v>7.9973302208086627E-2</c:v>
                </c:pt>
                <c:pt idx="10">
                  <c:v>8.3358240683306883E-2</c:v>
                </c:pt>
                <c:pt idx="11">
                  <c:v>8.9178766408472443E-2</c:v>
                </c:pt>
                <c:pt idx="12">
                  <c:v>9.2792044809564933E-2</c:v>
                </c:pt>
                <c:pt idx="13">
                  <c:v>9.3996890123921428E-2</c:v>
                </c:pt>
                <c:pt idx="14">
                  <c:v>9.3394025931374136E-2</c:v>
                </c:pt>
                <c:pt idx="15">
                  <c:v>9.078542172089521E-2</c:v>
                </c:pt>
                <c:pt idx="16">
                  <c:v>8.1891412778867245E-2</c:v>
                </c:pt>
                <c:pt idx="17">
                  <c:v>8.4836714305093874E-2</c:v>
                </c:pt>
                <c:pt idx="18">
                  <c:v>8.5233799592408621E-2</c:v>
                </c:pt>
                <c:pt idx="19">
                  <c:v>6.9615366891812469E-2</c:v>
                </c:pt>
                <c:pt idx="20">
                  <c:v>7.2369102343701197E-2</c:v>
                </c:pt>
                <c:pt idx="21">
                  <c:v>7.7213428807735074E-2</c:v>
                </c:pt>
                <c:pt idx="22">
                  <c:v>8.6177141551679881E-2</c:v>
                </c:pt>
                <c:pt idx="23">
                  <c:v>6.6834850633886722E-2</c:v>
                </c:pt>
                <c:pt idx="24">
                  <c:v>9.1037013616781959E-2</c:v>
                </c:pt>
                <c:pt idx="25">
                  <c:v>0.10330112424033211</c:v>
                </c:pt>
                <c:pt idx="26">
                  <c:v>0.12440109670724131</c:v>
                </c:pt>
                <c:pt idx="27">
                  <c:v>0.12440109670724131</c:v>
                </c:pt>
                <c:pt idx="28">
                  <c:v>0.17135941625336093</c:v>
                </c:pt>
                <c:pt idx="29">
                  <c:v>0.15054010006907892</c:v>
                </c:pt>
                <c:pt idx="30">
                  <c:v>0.10334325236780728</c:v>
                </c:pt>
                <c:pt idx="31">
                  <c:v>5.0645608826690891E-2</c:v>
                </c:pt>
                <c:pt idx="32">
                  <c:v>4.9189911361591232E-2</c:v>
                </c:pt>
                <c:pt idx="33">
                  <c:v>2.8185565509758925E-2</c:v>
                </c:pt>
                <c:pt idx="34">
                  <c:v>5.2829368260071341E-2</c:v>
                </c:pt>
                <c:pt idx="35">
                  <c:v>8.6847821233852152E-2</c:v>
                </c:pt>
                <c:pt idx="36">
                  <c:v>0.118692396869716</c:v>
                </c:pt>
                <c:pt idx="37">
                  <c:v>3.9069373220697923E-2</c:v>
                </c:pt>
                <c:pt idx="38">
                  <c:v>5.1331553909127026E-2</c:v>
                </c:pt>
                <c:pt idx="39">
                  <c:v>4.437575513036518E-2</c:v>
                </c:pt>
                <c:pt idx="40">
                  <c:v>4.0941489363115924E-2</c:v>
                </c:pt>
                <c:pt idx="41">
                  <c:v>5.2909479045779362E-2</c:v>
                </c:pt>
                <c:pt idx="42">
                  <c:v>0.11038442406481419</c:v>
                </c:pt>
                <c:pt idx="43">
                  <c:v>0.10639013193397706</c:v>
                </c:pt>
                <c:pt idx="44">
                  <c:v>8.0223729084740292E-2</c:v>
                </c:pt>
                <c:pt idx="45">
                  <c:v>8.7305190432976909E-2</c:v>
                </c:pt>
                <c:pt idx="46">
                  <c:v>7.0901171129581053E-2</c:v>
                </c:pt>
                <c:pt idx="47">
                  <c:v>6.2295911305527474E-2</c:v>
                </c:pt>
                <c:pt idx="48">
                  <c:v>6.8297965224308088E-2</c:v>
                </c:pt>
                <c:pt idx="49">
                  <c:v>8.0219684911441602E-2</c:v>
                </c:pt>
                <c:pt idx="50">
                  <c:v>7.2788068860947241E-2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24-4EEE-B895-66D55AB7A309}"/>
            </c:ext>
          </c:extLst>
        </c:ser>
        <c:ser>
          <c:idx val="3"/>
          <c:order val="2"/>
          <c:tx>
            <c:strRef>
              <c:f>'PFZW return from 1971'!$F$5</c:f>
              <c:strCache>
                <c:ptCount val="1"/>
                <c:pt idx="0">
                  <c:v>10 Year                         
Backward Moving Average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 return from 1971'!$B$6:$B$56</c:f>
              <c:numCache>
                <c:formatCode>General</c:formatCode>
                <c:ptCount val="51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</c:numCache>
            </c:numRef>
          </c:cat>
          <c:val>
            <c:numRef>
              <c:f>'PFZW return from 1971'!$F$6:$F$56</c:f>
              <c:numCache>
                <c:formatCode>0.0%</c:formatCode>
                <c:ptCount val="51"/>
                <c:pt idx="9">
                  <c:v>7.7081345443120508E-2</c:v>
                </c:pt>
                <c:pt idx="10">
                  <c:v>7.9370234704341236E-2</c:v>
                </c:pt>
                <c:pt idx="11">
                  <c:v>8.1358080762683471E-2</c:v>
                </c:pt>
                <c:pt idx="12">
                  <c:v>8.385613027562E-2</c:v>
                </c:pt>
                <c:pt idx="13">
                  <c:v>8.5356300861948897E-2</c:v>
                </c:pt>
                <c:pt idx="14">
                  <c:v>8.666294535136343E-2</c:v>
                </c:pt>
                <c:pt idx="15">
                  <c:v>8.7065488109409062E-2</c:v>
                </c:pt>
                <c:pt idx="16">
                  <c:v>8.552897444444385E-2</c:v>
                </c:pt>
                <c:pt idx="17">
                  <c:v>8.8807113914100677E-2</c:v>
                </c:pt>
                <c:pt idx="18">
                  <c:v>8.9606535319728176E-2</c:v>
                </c:pt>
                <c:pt idx="19">
                  <c:v>8.1439342822288152E-2</c:v>
                </c:pt>
                <c:pt idx="20">
                  <c:v>8.1538063842614861E-2</c:v>
                </c:pt>
                <c:pt idx="21">
                  <c:v>7.9549886923790281E-2</c:v>
                </c:pt>
                <c:pt idx="22">
                  <c:v>8.5506721026739285E-2</c:v>
                </c:pt>
                <c:pt idx="23">
                  <c:v>7.5994999287177123E-2</c:v>
                </c:pt>
                <c:pt idx="24">
                  <c:v>8.0273093070572399E-2</c:v>
                </c:pt>
                <c:pt idx="25">
                  <c:v>8.7725165754843237E-2</c:v>
                </c:pt>
                <c:pt idx="26">
                  <c:v>0.10055438790601579</c:v>
                </c:pt>
                <c:pt idx="27">
                  <c:v>0.10512387051363858</c:v>
                </c:pt>
                <c:pt idx="28">
                  <c:v>0.1178761326181228</c:v>
                </c:pt>
                <c:pt idx="29">
                  <c:v>0.12039360709784552</c:v>
                </c:pt>
                <c:pt idx="30">
                  <c:v>0.10332218810299754</c:v>
                </c:pt>
                <c:pt idx="31">
                  <c:v>8.689791370458444E-2</c:v>
                </c:pt>
                <c:pt idx="32">
                  <c:v>8.6144689711801892E-2</c:v>
                </c:pt>
                <c:pt idx="33">
                  <c:v>9.7440132223914455E-2</c:v>
                </c:pt>
                <c:pt idx="34">
                  <c:v>0.10060092981680135</c:v>
                </c:pt>
                <c:pt idx="35">
                  <c:v>9.5064477512180057E-2</c:v>
                </c:pt>
                <c:pt idx="36">
                  <c:v>8.4135256505835088E-2</c:v>
                </c:pt>
                <c:pt idx="37">
                  <c:v>4.4117380177137067E-2</c:v>
                </c:pt>
                <c:pt idx="38">
                  <c:v>3.9694151322546167E-2</c:v>
                </c:pt>
                <c:pt idx="39">
                  <c:v>4.8594042754409816E-2</c:v>
                </c:pt>
                <c:pt idx="40">
                  <c:v>6.3647023098463595E-2</c:v>
                </c:pt>
                <c:pt idx="41">
                  <c:v>8.5302643874309858E-2</c:v>
                </c:pt>
                <c:pt idx="42">
                  <c:v>7.4135209155277604E-2</c:v>
                </c:pt>
                <c:pt idx="43">
                  <c:v>7.8509553335468718E-2</c:v>
                </c:pt>
                <c:pt idx="44">
                  <c:v>6.2148517285889993E-2</c:v>
                </c:pt>
                <c:pt idx="45">
                  <c:v>6.3870802457492548E-2</c:v>
                </c:pt>
                <c:pt idx="46">
                  <c:v>6.1867220608849083E-2</c:v>
                </c:pt>
                <c:pt idx="47">
                  <c:v>8.6074046122728731E-2</c:v>
                </c:pt>
                <c:pt idx="48">
                  <c:v>8.7177228739326429E-2</c:v>
                </c:pt>
                <c:pt idx="49">
                  <c:v>8.022170699619835E-2</c:v>
                </c:pt>
                <c:pt idx="50">
                  <c:v>8.0022238431726844E-2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24-4EEE-B895-66D55AB7A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2320"/>
        <c:axId val="1312705632"/>
      </c:lineChart>
      <c:catAx>
        <c:axId val="1981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12705632"/>
        <c:crosses val="autoZero"/>
        <c:auto val="1"/>
        <c:lblAlgn val="ctr"/>
        <c:lblOffset val="100"/>
        <c:noMultiLvlLbl val="0"/>
      </c:catAx>
      <c:valAx>
        <c:axId val="131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515950004297077E-2"/>
          <c:y val="0.83480399779470993"/>
          <c:w val="0.83291731698873028"/>
          <c:h val="0.165196002205289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Pension Fund PFZW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'PFZW-from-1971-FW-BW'!$C$5</c:f>
              <c:strCache>
                <c:ptCount val="1"/>
                <c:pt idx="0">
                  <c:v>1 Year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'PFZW-from-1971-FW-BW'!$B$6:$B$54</c:f>
              <c:numCache>
                <c:formatCode>General</c:formatCode>
                <c:ptCount val="49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</c:numCache>
            </c:numRef>
          </c:cat>
          <c:val>
            <c:numRef>
              <c:f>'PFZW-from-1971-FW-BW'!$C$6:$C$54</c:f>
              <c:numCache>
                <c:formatCode>0.0%</c:formatCode>
                <c:ptCount val="49"/>
                <c:pt idx="0">
                  <c:v>7.2000000000000008E-2</c:v>
                </c:pt>
                <c:pt idx="1">
                  <c:v>7.6999999999999999E-2</c:v>
                </c:pt>
                <c:pt idx="2">
                  <c:v>7.0999999999999994E-2</c:v>
                </c:pt>
                <c:pt idx="3">
                  <c:v>7.6999999999999999E-2</c:v>
                </c:pt>
                <c:pt idx="4">
                  <c:v>7.400000000000001E-2</c:v>
                </c:pt>
                <c:pt idx="5">
                  <c:v>7.8E-2</c:v>
                </c:pt>
                <c:pt idx="6">
                  <c:v>6.8000000000000005E-2</c:v>
                </c:pt>
                <c:pt idx="7">
                  <c:v>7.8E-2</c:v>
                </c:pt>
                <c:pt idx="8">
                  <c:v>8.5999999999999993E-2</c:v>
                </c:pt>
                <c:pt idx="9">
                  <c:v>0.09</c:v>
                </c:pt>
                <c:pt idx="10">
                  <c:v>9.5000000000000001E-2</c:v>
                </c:pt>
                <c:pt idx="11">
                  <c:v>9.6999999999999989E-2</c:v>
                </c:pt>
                <c:pt idx="12">
                  <c:v>9.6000000000000002E-2</c:v>
                </c:pt>
                <c:pt idx="13">
                  <c:v>9.1999999999999998E-2</c:v>
                </c:pt>
                <c:pt idx="14">
                  <c:v>8.6999999999999994E-2</c:v>
                </c:pt>
                <c:pt idx="15">
                  <c:v>8.199999999999999E-2</c:v>
                </c:pt>
                <c:pt idx="16">
                  <c:v>5.2999999999999999E-2</c:v>
                </c:pt>
                <c:pt idx="17">
                  <c:v>0.111</c:v>
                </c:pt>
                <c:pt idx="18">
                  <c:v>9.4E-2</c:v>
                </c:pt>
                <c:pt idx="19">
                  <c:v>1.1000000000000001E-2</c:v>
                </c:pt>
                <c:pt idx="20">
                  <c:v>9.6000000000000002E-2</c:v>
                </c:pt>
                <c:pt idx="21">
                  <c:v>7.6999999999999999E-2</c:v>
                </c:pt>
                <c:pt idx="22">
                  <c:v>0.158</c:v>
                </c:pt>
                <c:pt idx="23">
                  <c:v>0</c:v>
                </c:pt>
                <c:pt idx="24">
                  <c:v>0.13100000000000001</c:v>
                </c:pt>
                <c:pt idx="25">
                  <c:v>0.159</c:v>
                </c:pt>
                <c:pt idx="26">
                  <c:v>0.184</c:v>
                </c:pt>
                <c:pt idx="27">
                  <c:v>0.158</c:v>
                </c:pt>
                <c:pt idx="28">
                  <c:v>0.22699999999999998</c:v>
                </c:pt>
                <c:pt idx="29">
                  <c:v>3.4000000000000002E-2</c:v>
                </c:pt>
                <c:pt idx="30">
                  <c:v>-0.06</c:v>
                </c:pt>
                <c:pt idx="31">
                  <c:v>-7.2999999999999995E-2</c:v>
                </c:pt>
                <c:pt idx="32">
                  <c:v>0.15</c:v>
                </c:pt>
                <c:pt idx="33">
                  <c:v>0.109</c:v>
                </c:pt>
                <c:pt idx="34">
                  <c:v>0.16400000000000001</c:v>
                </c:pt>
                <c:pt idx="35">
                  <c:v>0.10199999999999999</c:v>
                </c:pt>
                <c:pt idx="36">
                  <c:v>7.0999999999999994E-2</c:v>
                </c:pt>
                <c:pt idx="37">
                  <c:v>-0.20499999999999999</c:v>
                </c:pt>
                <c:pt idx="38">
                  <c:v>0.17599999999999999</c:v>
                </c:pt>
                <c:pt idx="39">
                  <c:v>0.126</c:v>
                </c:pt>
                <c:pt idx="40">
                  <c:v>8.4000000000000005E-2</c:v>
                </c:pt>
                <c:pt idx="41">
                  <c:v>0.13400000000000001</c:v>
                </c:pt>
                <c:pt idx="42">
                  <c:v>3.6999999999999998E-2</c:v>
                </c:pt>
                <c:pt idx="43">
                  <c:v>0.155</c:v>
                </c:pt>
                <c:pt idx="44">
                  <c:v>-1E-3</c:v>
                </c:pt>
                <c:pt idx="45">
                  <c:v>0.12</c:v>
                </c:pt>
                <c:pt idx="46">
                  <c:v>5.0999999999999997E-2</c:v>
                </c:pt>
                <c:pt idx="47">
                  <c:v>-4.0000000000000001E-3</c:v>
                </c:pt>
                <c:pt idx="48" formatCode="0.00%">
                  <c:v>0.188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A-4901-86C5-9142AC2A4080}"/>
            </c:ext>
          </c:extLst>
        </c:ser>
        <c:ser>
          <c:idx val="1"/>
          <c:order val="1"/>
          <c:tx>
            <c:strRef>
              <c:f>'PFZW-from-1971-FW-BW'!$D$5</c:f>
              <c:strCache>
                <c:ptCount val="1"/>
                <c:pt idx="0">
                  <c:v>1 Year Forward                    
Moving Average (as of 1971)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'PFZW-from-1971-FW-BW'!$B$6:$B$54</c:f>
              <c:numCache>
                <c:formatCode>General</c:formatCode>
                <c:ptCount val="49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</c:numCache>
            </c:numRef>
          </c:cat>
          <c:val>
            <c:numRef>
              <c:f>'PFZW-from-1971-FW-BW'!$D$6:$D$54</c:f>
              <c:numCache>
                <c:formatCode>0.0%</c:formatCode>
                <c:ptCount val="49"/>
                <c:pt idx="0">
                  <c:v>7.2000000000000064E-2</c:v>
                </c:pt>
                <c:pt idx="1">
                  <c:v>7.4497091666608561E-2</c:v>
                </c:pt>
                <c:pt idx="2">
                  <c:v>7.3330127514654508E-2</c:v>
                </c:pt>
                <c:pt idx="3">
                  <c:v>7.4246421617670144E-2</c:v>
                </c:pt>
                <c:pt idx="4">
                  <c:v>7.4197132771377072E-2</c:v>
                </c:pt>
                <c:pt idx="5">
                  <c:v>7.4830011070748492E-2</c:v>
                </c:pt>
                <c:pt idx="6">
                  <c:v>7.3851627478748849E-2</c:v>
                </c:pt>
                <c:pt idx="7">
                  <c:v>7.4369299760249863E-2</c:v>
                </c:pt>
                <c:pt idx="8">
                  <c:v>7.5655424091355172E-2</c:v>
                </c:pt>
                <c:pt idx="9">
                  <c:v>7.7081345443120508E-2</c:v>
                </c:pt>
                <c:pt idx="10">
                  <c:v>7.86981247003673E-2</c:v>
                </c:pt>
                <c:pt idx="11">
                  <c:v>8.0211547782792714E-2</c:v>
                </c:pt>
                <c:pt idx="12">
                  <c:v>8.1417927210671648E-2</c:v>
                </c:pt>
                <c:pt idx="13">
                  <c:v>8.2170376962434455E-2</c:v>
                </c:pt>
                <c:pt idx="14">
                  <c:v>8.2491683180505815E-2</c:v>
                </c:pt>
                <c:pt idx="15">
                  <c:v>8.2460946436947014E-2</c:v>
                </c:pt>
                <c:pt idx="16">
                  <c:v>8.0705354778806804E-2</c:v>
                </c:pt>
                <c:pt idx="17">
                  <c:v>8.2366508107014846E-2</c:v>
                </c:pt>
                <c:pt idx="18">
                  <c:v>8.2975701414165659E-2</c:v>
                </c:pt>
                <c:pt idx="19">
                  <c:v>7.9258144459495972E-2</c:v>
                </c:pt>
                <c:pt idx="20">
                  <c:v>8.00495454319472E-2</c:v>
                </c:pt>
                <c:pt idx="21">
                  <c:v>7.9910742588902073E-2</c:v>
                </c:pt>
                <c:pt idx="22">
                  <c:v>8.3193767823926734E-2</c:v>
                </c:pt>
                <c:pt idx="23">
                  <c:v>7.9593007390671433E-2</c:v>
                </c:pt>
                <c:pt idx="24">
                  <c:v>8.1603700893495112E-2</c:v>
                </c:pt>
                <c:pt idx="25">
                  <c:v>8.4482624387502758E-2</c:v>
                </c:pt>
                <c:pt idx="26">
                  <c:v>8.8014760340410225E-2</c:v>
                </c:pt>
                <c:pt idx="27">
                  <c:v>9.043983305452441E-2</c:v>
                </c:pt>
                <c:pt idx="28">
                  <c:v>9.4885495816021237E-2</c:v>
                </c:pt>
                <c:pt idx="29">
                  <c:v>9.2799356208876249E-2</c:v>
                </c:pt>
                <c:pt idx="30">
                  <c:v>8.7502708730305967E-2</c:v>
                </c:pt>
                <c:pt idx="31">
                  <c:v>8.2089394836760476E-2</c:v>
                </c:pt>
                <c:pt idx="32">
                  <c:v>8.4087138939283212E-2</c:v>
                </c:pt>
                <c:pt idx="33">
                  <c:v>8.4811819792435905E-2</c:v>
                </c:pt>
                <c:pt idx="34">
                  <c:v>8.699777070366288E-2</c:v>
                </c:pt>
                <c:pt idx="35">
                  <c:v>8.7411728541724187E-2</c:v>
                </c:pt>
                <c:pt idx="36">
                  <c:v>8.696487887391724E-2</c:v>
                </c:pt>
                <c:pt idx="37">
                  <c:v>7.8054096750285629E-2</c:v>
                </c:pt>
                <c:pt idx="38">
                  <c:v>8.0460595992849271E-2</c:v>
                </c:pt>
                <c:pt idx="39">
                  <c:v>8.1576317792358299E-2</c:v>
                </c:pt>
                <c:pt idx="40">
                  <c:v>8.1635367469304665E-2</c:v>
                </c:pt>
                <c:pt idx="41">
                  <c:v>8.2853590177609515E-2</c:v>
                </c:pt>
                <c:pt idx="42">
                  <c:v>8.1764539664825442E-2</c:v>
                </c:pt>
                <c:pt idx="43">
                  <c:v>8.3376260412635794E-2</c:v>
                </c:pt>
                <c:pt idx="44">
                  <c:v>8.1425946561031859E-2</c:v>
                </c:pt>
                <c:pt idx="45">
                  <c:v>8.2250217632622302E-2</c:v>
                </c:pt>
                <c:pt idx="46">
                  <c:v>8.1575741212689845E-2</c:v>
                </c:pt>
                <c:pt idx="47">
                  <c:v>7.972002118406829E-2</c:v>
                </c:pt>
                <c:pt idx="48">
                  <c:v>8.1827958864924888E-2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A-4901-86C5-9142AC2A4080}"/>
            </c:ext>
          </c:extLst>
        </c:ser>
        <c:ser>
          <c:idx val="2"/>
          <c:order val="2"/>
          <c:tx>
            <c:strRef>
              <c:f>'PFZW-from-1971-FW-BW'!$E$5</c:f>
              <c:strCache>
                <c:ptCount val="1"/>
                <c:pt idx="0">
                  <c:v>1 Year Backward                         
Backward Moving Average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'PFZW-from-1971-FW-BW'!$B$6:$B$54</c:f>
              <c:numCache>
                <c:formatCode>General</c:formatCode>
                <c:ptCount val="49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</c:numCache>
            </c:numRef>
          </c:cat>
          <c:val>
            <c:numRef>
              <c:f>'PFZW-from-1971-FW-BW'!$E$6:$E$54</c:f>
              <c:numCache>
                <c:formatCode>0.0%</c:formatCode>
                <c:ptCount val="49"/>
                <c:pt idx="0">
                  <c:v>8.1827958864924888E-2</c:v>
                </c:pt>
                <c:pt idx="1">
                  <c:v>8.2033663264179157E-2</c:v>
                </c:pt>
                <c:pt idx="2">
                  <c:v>8.2141017698015739E-2</c:v>
                </c:pt>
                <c:pt idx="3">
                  <c:v>8.2384496491769044E-2</c:v>
                </c:pt>
                <c:pt idx="4">
                  <c:v>8.2504457229995776E-2</c:v>
                </c:pt>
                <c:pt idx="5">
                  <c:v>8.2698520985170942E-2</c:v>
                </c:pt>
                <c:pt idx="6">
                  <c:v>8.2808032232895679E-2</c:v>
                </c:pt>
                <c:pt idx="7">
                  <c:v>8.3163095653407959E-2</c:v>
                </c:pt>
                <c:pt idx="8">
                  <c:v>8.3289333260726517E-2</c:v>
                </c:pt>
                <c:pt idx="9">
                  <c:v>8.3221653350118441E-2</c:v>
                </c:pt>
                <c:pt idx="10">
                  <c:v>8.304840498338395E-2</c:v>
                </c:pt>
                <c:pt idx="11">
                  <c:v>8.2735657190107448E-2</c:v>
                </c:pt>
                <c:pt idx="12">
                  <c:v>8.2352719565978116E-2</c:v>
                </c:pt>
                <c:pt idx="13">
                  <c:v>8.1976064055336195E-2</c:v>
                </c:pt>
                <c:pt idx="14">
                  <c:v>8.1691021965063282E-2</c:v>
                </c:pt>
                <c:pt idx="15">
                  <c:v>8.1535268703723851E-2</c:v>
                </c:pt>
                <c:pt idx="16">
                  <c:v>8.1521189053603837E-2</c:v>
                </c:pt>
                <c:pt idx="17">
                  <c:v>8.2424816517302935E-2</c:v>
                </c:pt>
                <c:pt idx="18">
                  <c:v>8.1515375829825709E-2</c:v>
                </c:pt>
                <c:pt idx="19">
                  <c:v>8.1101684472116853E-2</c:v>
                </c:pt>
                <c:pt idx="20">
                  <c:v>8.3603808938073065E-2</c:v>
                </c:pt>
                <c:pt idx="21">
                  <c:v>8.3163690400473111E-2</c:v>
                </c:pt>
                <c:pt idx="22">
                  <c:v>8.3392651422283137E-2</c:v>
                </c:pt>
                <c:pt idx="23">
                  <c:v>8.0621178875791788E-2</c:v>
                </c:pt>
                <c:pt idx="24">
                  <c:v>8.3977865007522023E-2</c:v>
                </c:pt>
                <c:pt idx="25">
                  <c:v>8.2061610362369919E-2</c:v>
                </c:pt>
                <c:pt idx="26">
                  <c:v>7.8834856724533386E-2</c:v>
                </c:pt>
                <c:pt idx="27">
                  <c:v>7.4283127358058199E-2</c:v>
                </c:pt>
                <c:pt idx="28">
                  <c:v>7.04511654010056E-2</c:v>
                </c:pt>
                <c:pt idx="29">
                  <c:v>6.3170638313216232E-2</c:v>
                </c:pt>
                <c:pt idx="30">
                  <c:v>6.4728531008412915E-2</c:v>
                </c:pt>
                <c:pt idx="31">
                  <c:v>7.2124105118009485E-2</c:v>
                </c:pt>
                <c:pt idx="32">
                  <c:v>8.133601543288882E-2</c:v>
                </c:pt>
                <c:pt idx="33">
                  <c:v>7.7183257844058328E-2</c:v>
                </c:pt>
                <c:pt idx="34">
                  <c:v>7.509489089979704E-2</c:v>
                </c:pt>
                <c:pt idx="35">
                  <c:v>6.9010745521137506E-2</c:v>
                </c:pt>
                <c:pt idx="36">
                  <c:v>6.6514397700052408E-2</c:v>
                </c:pt>
                <c:pt idx="37">
                  <c:v>6.6141446609620846E-2</c:v>
                </c:pt>
                <c:pt idx="38">
                  <c:v>9.4966875874633816E-2</c:v>
                </c:pt>
                <c:pt idx="39">
                  <c:v>8.7177228739326429E-2</c:v>
                </c:pt>
                <c:pt idx="40">
                  <c:v>8.2947072169577085E-2</c:v>
                </c:pt>
                <c:pt idx="41">
                  <c:v>8.2815528123007631E-2</c:v>
                </c:pt>
                <c:pt idx="42">
                  <c:v>7.5694538906485365E-2</c:v>
                </c:pt>
                <c:pt idx="43">
                  <c:v>8.2282571948404382E-2</c:v>
                </c:pt>
                <c:pt idx="44">
                  <c:v>6.8297965224308088E-2</c:v>
                </c:pt>
                <c:pt idx="45">
                  <c:v>8.6360908081067222E-2</c:v>
                </c:pt>
                <c:pt idx="46">
                  <c:v>7.537391658159831E-2</c:v>
                </c:pt>
                <c:pt idx="47">
                  <c:v>8.777203494114505E-2</c:v>
                </c:pt>
                <c:pt idx="48">
                  <c:v>0.18799999999999994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5A-4901-86C5-9142AC2A4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2320"/>
        <c:axId val="1312705632"/>
      </c:lineChart>
      <c:catAx>
        <c:axId val="1981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12705632"/>
        <c:crosses val="autoZero"/>
        <c:auto val="1"/>
        <c:lblAlgn val="ctr"/>
        <c:lblOffset val="100"/>
        <c:noMultiLvlLbl val="0"/>
      </c:catAx>
      <c:valAx>
        <c:axId val="131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Pension Fund PFZW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'PFZW-from-1971-FW-BW'!$D$5</c:f>
              <c:strCache>
                <c:ptCount val="1"/>
                <c:pt idx="0">
                  <c:v>1 Year Forward                    
Moving Average (as of 1971)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'PFZW-from-1971-FW-BW'!$B$6:$B$54</c:f>
              <c:numCache>
                <c:formatCode>General</c:formatCode>
                <c:ptCount val="49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</c:numCache>
            </c:numRef>
          </c:cat>
          <c:val>
            <c:numRef>
              <c:f>'PFZW-from-1971-FW-BW'!$D$6:$D$54</c:f>
              <c:numCache>
                <c:formatCode>0.0%</c:formatCode>
                <c:ptCount val="49"/>
                <c:pt idx="0">
                  <c:v>7.2000000000000064E-2</c:v>
                </c:pt>
                <c:pt idx="1">
                  <c:v>7.4497091666608561E-2</c:v>
                </c:pt>
                <c:pt idx="2">
                  <c:v>7.3330127514654508E-2</c:v>
                </c:pt>
                <c:pt idx="3">
                  <c:v>7.4246421617670144E-2</c:v>
                </c:pt>
                <c:pt idx="4">
                  <c:v>7.4197132771377072E-2</c:v>
                </c:pt>
                <c:pt idx="5">
                  <c:v>7.4830011070748492E-2</c:v>
                </c:pt>
                <c:pt idx="6">
                  <c:v>7.3851627478748849E-2</c:v>
                </c:pt>
                <c:pt idx="7">
                  <c:v>7.4369299760249863E-2</c:v>
                </c:pt>
                <c:pt idx="8">
                  <c:v>7.5655424091355172E-2</c:v>
                </c:pt>
                <c:pt idx="9">
                  <c:v>7.7081345443120508E-2</c:v>
                </c:pt>
                <c:pt idx="10">
                  <c:v>7.86981247003673E-2</c:v>
                </c:pt>
                <c:pt idx="11">
                  <c:v>8.0211547782792714E-2</c:v>
                </c:pt>
                <c:pt idx="12">
                  <c:v>8.1417927210671648E-2</c:v>
                </c:pt>
                <c:pt idx="13">
                  <c:v>8.2170376962434455E-2</c:v>
                </c:pt>
                <c:pt idx="14">
                  <c:v>8.2491683180505815E-2</c:v>
                </c:pt>
                <c:pt idx="15">
                  <c:v>8.2460946436947014E-2</c:v>
                </c:pt>
                <c:pt idx="16">
                  <c:v>8.0705354778806804E-2</c:v>
                </c:pt>
                <c:pt idx="17">
                  <c:v>8.2366508107014846E-2</c:v>
                </c:pt>
                <c:pt idx="18">
                  <c:v>8.2975701414165659E-2</c:v>
                </c:pt>
                <c:pt idx="19">
                  <c:v>7.9258144459495972E-2</c:v>
                </c:pt>
                <c:pt idx="20">
                  <c:v>8.00495454319472E-2</c:v>
                </c:pt>
                <c:pt idx="21">
                  <c:v>7.9910742588902073E-2</c:v>
                </c:pt>
                <c:pt idx="22">
                  <c:v>8.3193767823926734E-2</c:v>
                </c:pt>
                <c:pt idx="23">
                  <c:v>7.9593007390671433E-2</c:v>
                </c:pt>
                <c:pt idx="24">
                  <c:v>8.1603700893495112E-2</c:v>
                </c:pt>
                <c:pt idx="25">
                  <c:v>8.4482624387502758E-2</c:v>
                </c:pt>
                <c:pt idx="26">
                  <c:v>8.8014760340410225E-2</c:v>
                </c:pt>
                <c:pt idx="27">
                  <c:v>9.043983305452441E-2</c:v>
                </c:pt>
                <c:pt idx="28">
                  <c:v>9.4885495816021237E-2</c:v>
                </c:pt>
                <c:pt idx="29">
                  <c:v>9.2799356208876249E-2</c:v>
                </c:pt>
                <c:pt idx="30">
                  <c:v>8.7502708730305967E-2</c:v>
                </c:pt>
                <c:pt idx="31">
                  <c:v>8.2089394836760476E-2</c:v>
                </c:pt>
                <c:pt idx="32">
                  <c:v>8.4087138939283212E-2</c:v>
                </c:pt>
                <c:pt idx="33">
                  <c:v>8.4811819792435905E-2</c:v>
                </c:pt>
                <c:pt idx="34">
                  <c:v>8.699777070366288E-2</c:v>
                </c:pt>
                <c:pt idx="35">
                  <c:v>8.7411728541724187E-2</c:v>
                </c:pt>
                <c:pt idx="36">
                  <c:v>8.696487887391724E-2</c:v>
                </c:pt>
                <c:pt idx="37">
                  <c:v>7.8054096750285629E-2</c:v>
                </c:pt>
                <c:pt idx="38">
                  <c:v>8.0460595992849271E-2</c:v>
                </c:pt>
                <c:pt idx="39">
                  <c:v>8.1576317792358299E-2</c:v>
                </c:pt>
                <c:pt idx="40">
                  <c:v>8.1635367469304665E-2</c:v>
                </c:pt>
                <c:pt idx="41">
                  <c:v>8.2853590177609515E-2</c:v>
                </c:pt>
                <c:pt idx="42">
                  <c:v>8.1764539664825442E-2</c:v>
                </c:pt>
                <c:pt idx="43">
                  <c:v>8.3376260412635794E-2</c:v>
                </c:pt>
                <c:pt idx="44">
                  <c:v>8.1425946561031859E-2</c:v>
                </c:pt>
                <c:pt idx="45">
                  <c:v>8.2250217632622302E-2</c:v>
                </c:pt>
                <c:pt idx="46">
                  <c:v>8.1575741212689845E-2</c:v>
                </c:pt>
                <c:pt idx="47">
                  <c:v>7.972002118406829E-2</c:v>
                </c:pt>
                <c:pt idx="48">
                  <c:v>8.1827958864924888E-2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5-4282-A13F-2F7F85E6A613}"/>
            </c:ext>
          </c:extLst>
        </c:ser>
        <c:ser>
          <c:idx val="2"/>
          <c:order val="1"/>
          <c:tx>
            <c:strRef>
              <c:f>'PFZW-from-1971-FW-BW'!$E$5</c:f>
              <c:strCache>
                <c:ptCount val="1"/>
                <c:pt idx="0">
                  <c:v>1 Year Backward                         
Backward Moving Average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'PFZW-from-1971-FW-BW'!$B$6:$B$54</c:f>
              <c:numCache>
                <c:formatCode>General</c:formatCode>
                <c:ptCount val="49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</c:numCache>
            </c:numRef>
          </c:cat>
          <c:val>
            <c:numRef>
              <c:f>'PFZW-from-1971-FW-BW'!$E$6:$E$54</c:f>
              <c:numCache>
                <c:formatCode>0.0%</c:formatCode>
                <c:ptCount val="49"/>
                <c:pt idx="0">
                  <c:v>8.1827958864924888E-2</c:v>
                </c:pt>
                <c:pt idx="1">
                  <c:v>8.2033663264179157E-2</c:v>
                </c:pt>
                <c:pt idx="2">
                  <c:v>8.2141017698015739E-2</c:v>
                </c:pt>
                <c:pt idx="3">
                  <c:v>8.2384496491769044E-2</c:v>
                </c:pt>
                <c:pt idx="4">
                  <c:v>8.2504457229995776E-2</c:v>
                </c:pt>
                <c:pt idx="5">
                  <c:v>8.2698520985170942E-2</c:v>
                </c:pt>
                <c:pt idx="6">
                  <c:v>8.2808032232895679E-2</c:v>
                </c:pt>
                <c:pt idx="7">
                  <c:v>8.3163095653407959E-2</c:v>
                </c:pt>
                <c:pt idx="8">
                  <c:v>8.3289333260726517E-2</c:v>
                </c:pt>
                <c:pt idx="9">
                  <c:v>8.3221653350118441E-2</c:v>
                </c:pt>
                <c:pt idx="10">
                  <c:v>8.304840498338395E-2</c:v>
                </c:pt>
                <c:pt idx="11">
                  <c:v>8.2735657190107448E-2</c:v>
                </c:pt>
                <c:pt idx="12">
                  <c:v>8.2352719565978116E-2</c:v>
                </c:pt>
                <c:pt idx="13">
                  <c:v>8.1976064055336195E-2</c:v>
                </c:pt>
                <c:pt idx="14">
                  <c:v>8.1691021965063282E-2</c:v>
                </c:pt>
                <c:pt idx="15">
                  <c:v>8.1535268703723851E-2</c:v>
                </c:pt>
                <c:pt idx="16">
                  <c:v>8.1521189053603837E-2</c:v>
                </c:pt>
                <c:pt idx="17">
                  <c:v>8.2424816517302935E-2</c:v>
                </c:pt>
                <c:pt idx="18">
                  <c:v>8.1515375829825709E-2</c:v>
                </c:pt>
                <c:pt idx="19">
                  <c:v>8.1101684472116853E-2</c:v>
                </c:pt>
                <c:pt idx="20">
                  <c:v>8.3603808938073065E-2</c:v>
                </c:pt>
                <c:pt idx="21">
                  <c:v>8.3163690400473111E-2</c:v>
                </c:pt>
                <c:pt idx="22">
                  <c:v>8.3392651422283137E-2</c:v>
                </c:pt>
                <c:pt idx="23">
                  <c:v>8.0621178875791788E-2</c:v>
                </c:pt>
                <c:pt idx="24">
                  <c:v>8.3977865007522023E-2</c:v>
                </c:pt>
                <c:pt idx="25">
                  <c:v>8.2061610362369919E-2</c:v>
                </c:pt>
                <c:pt idx="26">
                  <c:v>7.8834856724533386E-2</c:v>
                </c:pt>
                <c:pt idx="27">
                  <c:v>7.4283127358058199E-2</c:v>
                </c:pt>
                <c:pt idx="28">
                  <c:v>7.04511654010056E-2</c:v>
                </c:pt>
                <c:pt idx="29">
                  <c:v>6.3170638313216232E-2</c:v>
                </c:pt>
                <c:pt idx="30">
                  <c:v>6.4728531008412915E-2</c:v>
                </c:pt>
                <c:pt idx="31">
                  <c:v>7.2124105118009485E-2</c:v>
                </c:pt>
                <c:pt idx="32">
                  <c:v>8.133601543288882E-2</c:v>
                </c:pt>
                <c:pt idx="33">
                  <c:v>7.7183257844058328E-2</c:v>
                </c:pt>
                <c:pt idx="34">
                  <c:v>7.509489089979704E-2</c:v>
                </c:pt>
                <c:pt idx="35">
                  <c:v>6.9010745521137506E-2</c:v>
                </c:pt>
                <c:pt idx="36">
                  <c:v>6.6514397700052408E-2</c:v>
                </c:pt>
                <c:pt idx="37">
                  <c:v>6.6141446609620846E-2</c:v>
                </c:pt>
                <c:pt idx="38">
                  <c:v>9.4966875874633816E-2</c:v>
                </c:pt>
                <c:pt idx="39">
                  <c:v>8.7177228739326429E-2</c:v>
                </c:pt>
                <c:pt idx="40">
                  <c:v>8.2947072169577085E-2</c:v>
                </c:pt>
                <c:pt idx="41">
                  <c:v>8.2815528123007631E-2</c:v>
                </c:pt>
                <c:pt idx="42">
                  <c:v>7.5694538906485365E-2</c:v>
                </c:pt>
                <c:pt idx="43">
                  <c:v>8.2282571948404382E-2</c:v>
                </c:pt>
                <c:pt idx="44">
                  <c:v>6.8297965224308088E-2</c:v>
                </c:pt>
                <c:pt idx="45">
                  <c:v>8.6360908081067222E-2</c:v>
                </c:pt>
                <c:pt idx="46">
                  <c:v>7.537391658159831E-2</c:v>
                </c:pt>
                <c:pt idx="47">
                  <c:v>8.777203494114505E-2</c:v>
                </c:pt>
                <c:pt idx="48">
                  <c:v>0.18799999999999994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5-4282-A13F-2F7F85E6A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2320"/>
        <c:axId val="1312705632"/>
      </c:lineChart>
      <c:catAx>
        <c:axId val="1981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12705632"/>
        <c:crosses val="autoZero"/>
        <c:auto val="1"/>
        <c:lblAlgn val="ctr"/>
        <c:lblOffset val="100"/>
        <c:noMultiLvlLbl val="0"/>
      </c:catAx>
      <c:valAx>
        <c:axId val="131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81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68</xdr:row>
      <xdr:rowOff>0</xdr:rowOff>
    </xdr:from>
    <xdr:to>
      <xdr:col>12</xdr:col>
      <xdr:colOff>22860</xdr:colOff>
      <xdr:row>79</xdr:row>
      <xdr:rowOff>121920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BFC238D-9B4B-46BB-8D7B-643C7839C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68</xdr:row>
      <xdr:rowOff>0</xdr:rowOff>
    </xdr:from>
    <xdr:to>
      <xdr:col>6</xdr:col>
      <xdr:colOff>60960</xdr:colOff>
      <xdr:row>79</xdr:row>
      <xdr:rowOff>121920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B41AC48-1EEC-4897-B434-3E82B394F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6</xdr:col>
      <xdr:colOff>60960</xdr:colOff>
      <xdr:row>92</xdr:row>
      <xdr:rowOff>121920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60CD80BB-1DEA-4D79-81D8-6F0021D5A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81</xdr:row>
      <xdr:rowOff>0</xdr:rowOff>
    </xdr:from>
    <xdr:to>
      <xdr:col>12</xdr:col>
      <xdr:colOff>22860</xdr:colOff>
      <xdr:row>92</xdr:row>
      <xdr:rowOff>121920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9DF813D3-1FB2-4880-B6FC-1B8CA19A6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81</xdr:row>
      <xdr:rowOff>0</xdr:rowOff>
    </xdr:from>
    <xdr:to>
      <xdr:col>20</xdr:col>
      <xdr:colOff>447675</xdr:colOff>
      <xdr:row>104</xdr:row>
      <xdr:rowOff>66675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463A184A-A415-45EB-8A3D-FF18AA45E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638174</xdr:colOff>
      <xdr:row>59</xdr:row>
      <xdr:rowOff>0</xdr:rowOff>
    </xdr:from>
    <xdr:to>
      <xdr:col>18</xdr:col>
      <xdr:colOff>2466975</xdr:colOff>
      <xdr:row>80</xdr:row>
      <xdr:rowOff>38100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A1438577-FD61-433F-A489-5AB456EF3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58</xdr:row>
      <xdr:rowOff>238124</xdr:rowOff>
    </xdr:from>
    <xdr:to>
      <xdr:col>27</xdr:col>
      <xdr:colOff>609600</xdr:colOff>
      <xdr:row>80</xdr:row>
      <xdr:rowOff>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D37F81ED-7BCF-46E7-A160-2108549D8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6</xdr:col>
      <xdr:colOff>60960</xdr:colOff>
      <xdr:row>105</xdr:row>
      <xdr:rowOff>121920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BB8A129A-8531-4422-ACDF-1E135908D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94</xdr:row>
      <xdr:rowOff>0</xdr:rowOff>
    </xdr:from>
    <xdr:to>
      <xdr:col>12</xdr:col>
      <xdr:colOff>22860</xdr:colOff>
      <xdr:row>105</xdr:row>
      <xdr:rowOff>121920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D4D4C1A2-3FB3-4ED7-987D-6D6DE8507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638174</xdr:colOff>
      <xdr:row>1</xdr:row>
      <xdr:rowOff>0</xdr:rowOff>
    </xdr:from>
    <xdr:to>
      <xdr:col>20</xdr:col>
      <xdr:colOff>419099</xdr:colOff>
      <xdr:row>23</xdr:row>
      <xdr:rowOff>152400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4DFE0195-CC4C-4C7E-95F7-691F223E7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25</xdr:row>
      <xdr:rowOff>0</xdr:rowOff>
    </xdr:from>
    <xdr:to>
      <xdr:col>18</xdr:col>
      <xdr:colOff>357189</xdr:colOff>
      <xdr:row>47</xdr:row>
      <xdr:rowOff>66675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3422FC0-9619-400B-B05D-F4983D827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0</xdr:colOff>
      <xdr:row>55</xdr:row>
      <xdr:rowOff>0</xdr:rowOff>
    </xdr:from>
    <xdr:to>
      <xdr:col>18</xdr:col>
      <xdr:colOff>410612</xdr:colOff>
      <xdr:row>64</xdr:row>
      <xdr:rowOff>133668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725A3C26-F8E9-4AC0-A100-81A6B350D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4325" y="12382500"/>
          <a:ext cx="7430537" cy="22767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357189</xdr:colOff>
      <xdr:row>21</xdr:row>
      <xdr:rowOff>85724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C739A7F-1DC9-4259-BCAA-E1432A3F4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17</xdr:col>
      <xdr:colOff>357189</xdr:colOff>
      <xdr:row>42</xdr:row>
      <xdr:rowOff>238124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C6A328E-5DF0-45B2-A5D8-EE670FB14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fzw.nl/content/dam/pfzw/web/over-ons/dit-presteren-we/kwartaalberichten/2019/kwartaalbericht-4e-kwartaal-2019.pdf" TargetMode="External"/><Relationship Id="rId1" Type="http://schemas.openxmlformats.org/officeDocument/2006/relationships/hyperlink" Target="https://www.abp.nl/over-abp/duurzaam-en-verantwoord-beleggen/resultaten.aspx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estatiespfzw.nl/totale-rapport/meerjarenoverzich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9FD1-DAF6-4005-AE22-D397810B0B9B}">
  <dimension ref="B1:AD67"/>
  <sheetViews>
    <sheetView tabSelected="1" zoomScale="130" zoomScaleNormal="130" workbookViewId="0">
      <selection activeCell="B59" sqref="B59:F67"/>
    </sheetView>
  </sheetViews>
  <sheetFormatPr defaultColWidth="6.69921875" defaultRowHeight="18.75" x14ac:dyDescent="0.3"/>
  <cols>
    <col min="1" max="1" width="1.3984375" customWidth="1"/>
    <col min="2" max="2" width="15.796875" customWidth="1"/>
    <col min="3" max="6" width="7.69921875" customWidth="1"/>
    <col min="7" max="7" width="2.296875" customWidth="1"/>
    <col min="8" max="8" width="15.8984375" customWidth="1"/>
    <col min="9" max="12" width="7.69921875" customWidth="1"/>
    <col min="13" max="13" width="1.796875" customWidth="1"/>
    <col min="14" max="14" width="6.69921875" customWidth="1"/>
    <col min="16" max="18" width="11.69921875" customWidth="1"/>
    <col min="19" max="19" width="26.19921875" customWidth="1"/>
    <col min="21" max="23" width="11.69921875" customWidth="1"/>
    <col min="24" max="24" width="6.69921875" customWidth="1"/>
    <col min="28" max="28" width="6.69921875" customWidth="1"/>
    <col min="29" max="29" width="7.69921875" bestFit="1" customWidth="1"/>
  </cols>
  <sheetData>
    <row r="1" spans="2:26" ht="7.15" customHeight="1" x14ac:dyDescent="0.3"/>
    <row r="2" spans="2:26" x14ac:dyDescent="0.3">
      <c r="B2" s="83" t="s">
        <v>0</v>
      </c>
      <c r="C2" s="84"/>
      <c r="D2" s="84"/>
      <c r="E2" s="84"/>
      <c r="F2" s="85"/>
      <c r="H2" s="83" t="s">
        <v>1</v>
      </c>
      <c r="I2" s="84"/>
      <c r="J2" s="84"/>
      <c r="K2" s="84"/>
      <c r="L2" s="85"/>
      <c r="O2" s="83" t="s">
        <v>0</v>
      </c>
      <c r="P2" s="84"/>
      <c r="Q2" s="85"/>
      <c r="R2" s="7"/>
      <c r="T2" s="83" t="s">
        <v>1</v>
      </c>
      <c r="U2" s="84"/>
      <c r="V2" s="85"/>
      <c r="W2" s="7"/>
      <c r="Z2" t="s">
        <v>2</v>
      </c>
    </row>
    <row r="3" spans="2:26" ht="18.75" customHeight="1" x14ac:dyDescent="0.3">
      <c r="B3" s="86" t="s">
        <v>3</v>
      </c>
      <c r="C3" s="88" t="s">
        <v>4</v>
      </c>
      <c r="D3" s="90" t="s">
        <v>5</v>
      </c>
      <c r="E3" s="91"/>
      <c r="F3" s="92"/>
      <c r="H3" s="86" t="s">
        <v>3</v>
      </c>
      <c r="I3" s="88" t="s">
        <v>4</v>
      </c>
      <c r="J3" s="17" t="s">
        <v>5</v>
      </c>
      <c r="K3" s="2"/>
      <c r="L3" s="18"/>
      <c r="O3" s="102" t="s">
        <v>3</v>
      </c>
      <c r="P3" s="96" t="s">
        <v>6</v>
      </c>
      <c r="Q3" s="99" t="s">
        <v>7</v>
      </c>
      <c r="R3" s="7"/>
      <c r="T3" s="102" t="s">
        <v>3</v>
      </c>
      <c r="U3" s="96" t="s">
        <v>6</v>
      </c>
      <c r="V3" s="99" t="s">
        <v>7</v>
      </c>
      <c r="W3" s="7"/>
    </row>
    <row r="4" spans="2:26" ht="18.75" customHeight="1" x14ac:dyDescent="0.3">
      <c r="B4" s="87"/>
      <c r="C4" s="89"/>
      <c r="D4" s="93" t="s">
        <v>8</v>
      </c>
      <c r="E4" s="94"/>
      <c r="F4" s="95"/>
      <c r="H4" s="87"/>
      <c r="I4" s="89"/>
      <c r="J4" s="3" t="s">
        <v>8</v>
      </c>
      <c r="K4" s="4"/>
      <c r="L4" s="19"/>
      <c r="O4" s="103"/>
      <c r="P4" s="97"/>
      <c r="Q4" s="100"/>
      <c r="R4" s="7"/>
      <c r="T4" s="103"/>
      <c r="U4" s="97"/>
      <c r="V4" s="100"/>
      <c r="W4" s="7"/>
    </row>
    <row r="5" spans="2:26" x14ac:dyDescent="0.3">
      <c r="B5" s="23" t="s">
        <v>9</v>
      </c>
      <c r="C5" s="57">
        <v>1</v>
      </c>
      <c r="D5" s="57">
        <v>3</v>
      </c>
      <c r="E5" s="57">
        <v>5</v>
      </c>
      <c r="F5" s="57">
        <v>10</v>
      </c>
      <c r="H5" s="23" t="s">
        <v>9</v>
      </c>
      <c r="I5" s="56">
        <v>1</v>
      </c>
      <c r="J5" s="56">
        <v>3</v>
      </c>
      <c r="K5" s="56">
        <v>5</v>
      </c>
      <c r="L5" s="56">
        <v>10</v>
      </c>
      <c r="O5" s="23" t="s">
        <v>9</v>
      </c>
      <c r="P5" s="98"/>
      <c r="Q5" s="101"/>
      <c r="R5" s="7" t="s">
        <v>10</v>
      </c>
      <c r="S5" t="s">
        <v>10</v>
      </c>
      <c r="T5" s="23" t="s">
        <v>9</v>
      </c>
      <c r="U5" s="98"/>
      <c r="V5" s="101"/>
      <c r="W5" s="7"/>
      <c r="X5" t="s">
        <v>10</v>
      </c>
    </row>
    <row r="6" spans="2:26" ht="18" hidden="1" customHeight="1" x14ac:dyDescent="0.3">
      <c r="B6" s="5">
        <v>1971</v>
      </c>
      <c r="C6" s="21">
        <v>7.2000000000000008E-2</v>
      </c>
      <c r="D6" s="7"/>
      <c r="E6" s="7"/>
      <c r="F6" s="13"/>
      <c r="H6" s="10">
        <v>1971</v>
      </c>
      <c r="I6" s="22"/>
      <c r="J6" s="12" t="str">
        <f>IF($H6-J$5&gt;=1992,-1+(#REF!/VLOOKUP($H6-J$5,$H$6:$I$50,3,FALSE))^(1/J$5),"")</f>
        <v/>
      </c>
      <c r="K6" s="7" t="str">
        <f>IF($H6-K$5&gt;=1992,-1+(#REF!/VLOOKUP($H6-K$5,$H$6:$I$50,3,FALSE))^(1/K$5),"")</f>
        <v/>
      </c>
      <c r="L6" s="13" t="str">
        <f>IF($H6-L$5&gt;=1992,-1+(#REF!/VLOOKUP($H6-L$5,$H$6:$I$50,3,FALSE))^(1/L$5),"")</f>
        <v/>
      </c>
      <c r="O6" s="5">
        <v>1971</v>
      </c>
      <c r="P6" s="21">
        <v>7.2000000000000008E-2</v>
      </c>
      <c r="Q6" s="8"/>
      <c r="R6" s="7"/>
      <c r="T6" s="10">
        <v>1971</v>
      </c>
      <c r="U6" s="22"/>
      <c r="V6" s="13" t="str">
        <f>IF($H6-V$5&gt;=1992,-1+(#REF!/VLOOKUP($H6-V$5,$H$6:$I$50,3,FALSE))^(1/V$5),"")</f>
        <v/>
      </c>
      <c r="W6" s="7"/>
    </row>
    <row r="7" spans="2:26" ht="18" hidden="1" customHeight="1" x14ac:dyDescent="0.3">
      <c r="B7" s="5">
        <v>1972</v>
      </c>
      <c r="C7" s="21">
        <v>7.6999999999999999E-2</v>
      </c>
      <c r="D7" s="7"/>
      <c r="E7" s="7"/>
      <c r="F7" s="8"/>
      <c r="H7" s="5">
        <v>1972</v>
      </c>
      <c r="I7" s="21"/>
      <c r="J7" s="7" t="str">
        <f>IF($H7-J$5&gt;=1992,-1+(#REF!/VLOOKUP($H7-J$5,$H$6:$I$50,3,FALSE))^(1/J$5),"")</f>
        <v/>
      </c>
      <c r="K7" s="7" t="str">
        <f>IF($H7-K$5&gt;=1992,-1+(#REF!/VLOOKUP($H7-K$5,$H$6:$I$50,3,FALSE))^(1/K$5),"")</f>
        <v/>
      </c>
      <c r="L7" s="8" t="str">
        <f>IF($H7-L$5&gt;=1992,-1+(#REF!/VLOOKUP($H7-L$5,$H$6:$I$50,3,FALSE))^(1/L$5),"")</f>
        <v/>
      </c>
      <c r="O7" s="5">
        <v>1972</v>
      </c>
      <c r="P7" s="21">
        <v>7.6999999999999999E-2</v>
      </c>
      <c r="Q7" s="8"/>
      <c r="R7" s="7"/>
      <c r="T7" s="5">
        <v>1972</v>
      </c>
      <c r="U7" s="21"/>
      <c r="V7" s="8" t="str">
        <f>IF($H7-V$5&gt;=1992,-1+(#REF!/VLOOKUP($H7-V$5,$H$6:$I$50,3,FALSE))^(1/V$5),"")</f>
        <v/>
      </c>
      <c r="W7" s="7"/>
    </row>
    <row r="8" spans="2:26" ht="18" hidden="1" customHeight="1" x14ac:dyDescent="0.3">
      <c r="B8" s="5">
        <v>1973</v>
      </c>
      <c r="C8" s="21">
        <v>7.0999999999999994E-2</v>
      </c>
      <c r="D8" s="7"/>
      <c r="E8" s="7"/>
      <c r="F8" s="8"/>
      <c r="H8" s="5">
        <v>1973</v>
      </c>
      <c r="I8" s="21"/>
      <c r="J8" s="7" t="str">
        <f>IF($H8-J$5&gt;=1992,-1+(#REF!/VLOOKUP($H8-J$5,$H$6:$I$50,3,FALSE))^(1/J$5),"")</f>
        <v/>
      </c>
      <c r="K8" s="7" t="str">
        <f>IF($H8-K$5&gt;=1992,-1+(#REF!/VLOOKUP($H8-K$5,$H$6:$I$50,3,FALSE))^(1/K$5),"")</f>
        <v/>
      </c>
      <c r="L8" s="8" t="str">
        <f>IF($H8-L$5&gt;=1992,-1+(#REF!/VLOOKUP($H8-L$5,$H$6:$I$50,3,FALSE))^(1/L$5),"")</f>
        <v/>
      </c>
      <c r="O8" s="5">
        <v>1973</v>
      </c>
      <c r="P8" s="21">
        <v>7.0999999999999994E-2</v>
      </c>
      <c r="Q8" s="8"/>
      <c r="R8" s="7"/>
      <c r="T8" s="5">
        <v>1973</v>
      </c>
      <c r="U8" s="21"/>
      <c r="V8" s="8" t="str">
        <f>IF($H8-V$5&gt;=1992,-1+(#REF!/VLOOKUP($H8-V$5,$H$6:$I$50,3,FALSE))^(1/V$5),"")</f>
        <v/>
      </c>
      <c r="W8" s="7"/>
    </row>
    <row r="9" spans="2:26" ht="23.45" hidden="1" customHeight="1" x14ac:dyDescent="0.3">
      <c r="B9" s="5">
        <v>1974</v>
      </c>
      <c r="C9" s="21">
        <v>7.6999999999999999E-2</v>
      </c>
      <c r="D9" s="7"/>
      <c r="E9" s="7"/>
      <c r="F9" s="8"/>
      <c r="H9" s="5">
        <v>1974</v>
      </c>
      <c r="I9" s="21"/>
      <c r="J9" s="7" t="str">
        <f>IF($H9-J$5&gt;=1992,-1+(#REF!/VLOOKUP($H9-J$5,$H$6:$I$50,3,FALSE))^(1/J$5),"")</f>
        <v/>
      </c>
      <c r="K9" s="7" t="str">
        <f>IF($H9-K$5&gt;=1992,-1+(#REF!/VLOOKUP($H9-K$5,$H$6:$I$50,3,FALSE))^(1/K$5),"")</f>
        <v/>
      </c>
      <c r="L9" s="8" t="str">
        <f>IF($H9-L$5&gt;=1992,-1+(#REF!/VLOOKUP($H9-L$5,$H$6:$I$50,3,FALSE))^(1/L$5),"")</f>
        <v/>
      </c>
      <c r="O9" s="5">
        <v>1974</v>
      </c>
      <c r="P9" s="21">
        <v>7.6999999999999999E-2</v>
      </c>
      <c r="Q9" s="8"/>
      <c r="R9" s="7"/>
      <c r="T9" s="5">
        <v>1974</v>
      </c>
      <c r="U9" s="21"/>
      <c r="V9" s="8" t="str">
        <f>IF($H9-V$5&gt;=1992,-1+(#REF!/VLOOKUP($H9-V$5,$H$6:$I$50,3,FALSE))^(1/V$5),"")</f>
        <v/>
      </c>
      <c r="W9" s="7"/>
    </row>
    <row r="10" spans="2:26" ht="18" hidden="1" customHeight="1" x14ac:dyDescent="0.3">
      <c r="B10" s="5">
        <v>1975</v>
      </c>
      <c r="C10" s="21">
        <v>7.400000000000001E-2</v>
      </c>
      <c r="D10" s="7"/>
      <c r="E10" s="7"/>
      <c r="F10" s="8"/>
      <c r="H10" s="5">
        <v>1975</v>
      </c>
      <c r="I10" s="21"/>
      <c r="J10" s="7" t="str">
        <f>IF($H10-J$5&gt;=1992,-1+(#REF!/VLOOKUP($H10-J$5,$H$6:$I$50,3,FALSE))^(1/J$5),"")</f>
        <v/>
      </c>
      <c r="K10" s="7" t="str">
        <f>IF($H10-K$5&gt;=1992,-1+(#REF!/VLOOKUP($H10-K$5,$H$6:$I$50,3,FALSE))^(1/K$5),"")</f>
        <v/>
      </c>
      <c r="L10" s="8" t="str">
        <f>IF($H10-L$5&gt;=1992,-1+(#REF!/VLOOKUP($H10-L$5,$H$6:$I$50,3,FALSE))^(1/L$5),"")</f>
        <v/>
      </c>
      <c r="O10" s="5">
        <v>1975</v>
      </c>
      <c r="P10" s="21">
        <v>7.400000000000001E-2</v>
      </c>
      <c r="Q10" s="8"/>
      <c r="R10" s="7"/>
      <c r="T10" s="5">
        <v>1975</v>
      </c>
      <c r="U10" s="21"/>
      <c r="V10" s="8" t="str">
        <f>IF($H10-V$5&gt;=1992,-1+(#REF!/VLOOKUP($H10-V$5,$H$6:$I$50,3,FALSE))^(1/V$5),"")</f>
        <v/>
      </c>
      <c r="W10" s="7"/>
    </row>
    <row r="11" spans="2:26" ht="18" hidden="1" customHeight="1" x14ac:dyDescent="0.3">
      <c r="B11" s="5">
        <v>1976</v>
      </c>
      <c r="C11" s="21">
        <v>7.8E-2</v>
      </c>
      <c r="D11" s="7"/>
      <c r="E11" s="7"/>
      <c r="F11" s="8"/>
      <c r="H11" s="5">
        <v>1976</v>
      </c>
      <c r="I11" s="21"/>
      <c r="J11" s="7" t="str">
        <f>IF($H11-J$5&gt;=1992,-1+(#REF!/VLOOKUP($H11-J$5,$H$6:$I$50,3,FALSE))^(1/J$5),"")</f>
        <v/>
      </c>
      <c r="K11" s="7" t="str">
        <f>IF($H11-K$5&gt;=1992,-1+(#REF!/VLOOKUP($H11-K$5,$H$6:$I$50,3,FALSE))^(1/K$5),"")</f>
        <v/>
      </c>
      <c r="L11" s="8" t="str">
        <f>IF($H11-L$5&gt;=1992,-1+(#REF!/VLOOKUP($H11-L$5,$H$6:$I$50,3,FALSE))^(1/L$5),"")</f>
        <v/>
      </c>
      <c r="O11" s="5">
        <v>1976</v>
      </c>
      <c r="P11" s="21">
        <v>7.8E-2</v>
      </c>
      <c r="Q11" s="8"/>
      <c r="R11" s="7"/>
      <c r="T11" s="5">
        <v>1976</v>
      </c>
      <c r="U11" s="21"/>
      <c r="V11" s="8" t="str">
        <f>IF($H11-V$5&gt;=1992,-1+(#REF!/VLOOKUP($H11-V$5,$H$6:$I$50,3,FALSE))^(1/V$5),"")</f>
        <v/>
      </c>
      <c r="W11" s="7"/>
    </row>
    <row r="12" spans="2:26" ht="18" hidden="1" customHeight="1" x14ac:dyDescent="0.3">
      <c r="B12" s="5">
        <v>1977</v>
      </c>
      <c r="C12" s="21">
        <v>6.8000000000000005E-2</v>
      </c>
      <c r="D12" s="7"/>
      <c r="E12" s="7"/>
      <c r="F12" s="8"/>
      <c r="H12" s="5">
        <v>1977</v>
      </c>
      <c r="I12" s="21"/>
      <c r="J12" s="7" t="str">
        <f>IF($H12-J$5&gt;=1992,-1+(#REF!/VLOOKUP($H12-J$5,$H$6:$I$50,3,FALSE))^(1/J$5),"")</f>
        <v/>
      </c>
      <c r="K12" s="7" t="str">
        <f>IF($H12-K$5&gt;=1992,-1+(#REF!/VLOOKUP($H12-K$5,$H$6:$I$50,3,FALSE))^(1/K$5),"")</f>
        <v/>
      </c>
      <c r="L12" s="8" t="str">
        <f>IF($H12-L$5&gt;=1992,-1+(#REF!/VLOOKUP($H12-L$5,$H$6:$I$50,3,FALSE))^(1/L$5),"")</f>
        <v/>
      </c>
      <c r="O12" s="5">
        <v>1977</v>
      </c>
      <c r="P12" s="21">
        <v>6.8000000000000005E-2</v>
      </c>
      <c r="Q12" s="8"/>
      <c r="R12" s="7"/>
      <c r="T12" s="5">
        <v>1977</v>
      </c>
      <c r="U12" s="21"/>
      <c r="V12" s="8" t="str">
        <f>IF($H12-V$5&gt;=1992,-1+(#REF!/VLOOKUP($H12-V$5,$H$6:$I$50,3,FALSE))^(1/V$5),"")</f>
        <v/>
      </c>
      <c r="W12" s="7"/>
    </row>
    <row r="13" spans="2:26" ht="18" hidden="1" customHeight="1" x14ac:dyDescent="0.3">
      <c r="B13" s="5">
        <v>1978</v>
      </c>
      <c r="C13" s="21">
        <v>7.8E-2</v>
      </c>
      <c r="D13" s="25"/>
      <c r="E13" s="7"/>
      <c r="F13" s="8"/>
      <c r="H13" s="5">
        <v>1978</v>
      </c>
      <c r="I13" s="21"/>
      <c r="J13" s="7" t="str">
        <f>IF($H13-J$5&gt;=1992,-1+(#REF!/VLOOKUP($H13-J$5,$H$6:$I$50,3,FALSE))^(1/J$5),"")</f>
        <v/>
      </c>
      <c r="K13" s="7" t="str">
        <f>IF($H13-K$5&gt;=1992,-1+(#REF!/VLOOKUP($H13-K$5,$H$6:$I$50,3,FALSE))^(1/K$5),"")</f>
        <v/>
      </c>
      <c r="L13" s="8" t="str">
        <f>IF($H13-L$5&gt;=1992,-1+(#REF!/VLOOKUP($H13-L$5,$H$6:$I$50,3,FALSE))^(1/L$5),"")</f>
        <v/>
      </c>
      <c r="O13" s="5">
        <v>1978</v>
      </c>
      <c r="P13" s="21">
        <v>7.8E-2</v>
      </c>
      <c r="Q13" s="61"/>
      <c r="R13" s="7"/>
      <c r="T13" s="5">
        <v>1978</v>
      </c>
      <c r="U13" s="21"/>
      <c r="V13" s="8" t="str">
        <f>IF($H13-V$5&gt;=1992,-1+(#REF!/VLOOKUP($H13-V$5,$H$6:$I$50,3,FALSE))^(1/V$5),"")</f>
        <v/>
      </c>
      <c r="W13" s="7"/>
    </row>
    <row r="14" spans="2:26" ht="18" hidden="1" customHeight="1" x14ac:dyDescent="0.3">
      <c r="B14" s="5">
        <v>1979</v>
      </c>
      <c r="C14" s="21">
        <v>8.5999999999999993E-2</v>
      </c>
      <c r="D14" s="25"/>
      <c r="E14" s="7"/>
      <c r="F14" s="8"/>
      <c r="H14" s="5">
        <v>1979</v>
      </c>
      <c r="I14" s="21"/>
      <c r="J14" s="7" t="str">
        <f>IF($H14-J$5&gt;=1992,-1+(#REF!/VLOOKUP($H14-J$5,$H$6:$I$50,3,FALSE))^(1/J$5),"")</f>
        <v/>
      </c>
      <c r="K14" s="7" t="str">
        <f>IF($H14-K$5&gt;=1992,-1+(#REF!/VLOOKUP($H14-K$5,$H$6:$I$50,3,FALSE))^(1/K$5),"")</f>
        <v/>
      </c>
      <c r="L14" s="8" t="str">
        <f>IF($H14-L$5&gt;=1992,-1+(#REF!/VLOOKUP($H14-L$5,$H$6:$I$50,3,FALSE))^(1/L$5),"")</f>
        <v/>
      </c>
      <c r="O14" s="5">
        <v>1979</v>
      </c>
      <c r="P14" s="21">
        <v>8.5999999999999993E-2</v>
      </c>
      <c r="Q14" s="61"/>
      <c r="R14" s="7"/>
      <c r="T14" s="5">
        <v>1979</v>
      </c>
      <c r="U14" s="21"/>
      <c r="V14" s="8" t="str">
        <f>IF($H14-V$5&gt;=1992,-1+(#REF!/VLOOKUP($H14-V$5,$H$6:$I$50,3,FALSE))^(1/V$5),"")</f>
        <v/>
      </c>
      <c r="W14" s="7"/>
    </row>
    <row r="15" spans="2:26" ht="18.75" hidden="1" customHeight="1" x14ac:dyDescent="0.3">
      <c r="B15" s="5">
        <v>1980</v>
      </c>
      <c r="C15" s="21">
        <v>0.09</v>
      </c>
      <c r="D15" s="25"/>
      <c r="E15" s="7"/>
      <c r="F15" s="8"/>
      <c r="H15" s="5">
        <v>1980</v>
      </c>
      <c r="I15" s="21"/>
      <c r="J15" s="7" t="str">
        <f>IF($H15-J$5&gt;=1992,-1+(#REF!/VLOOKUP($H15-J$5,$H$6:$I$50,3,FALSE))^(1/J$5),"")</f>
        <v/>
      </c>
      <c r="K15" s="7" t="str">
        <f>IF($H15-K$5&gt;=1992,-1+(#REF!/VLOOKUP($H15-K$5,$H$6:$I$50,3,FALSE))^(1/K$5),"")</f>
        <v/>
      </c>
      <c r="L15" s="8" t="str">
        <f>IF($H15-L$5&gt;=1992,-1+(#REF!/VLOOKUP($H15-L$5,$H$6:$I$50,3,FALSE))^(1/L$5),"")</f>
        <v/>
      </c>
      <c r="O15" s="5">
        <v>1980</v>
      </c>
      <c r="P15" s="21">
        <v>0.09</v>
      </c>
      <c r="Q15" s="61"/>
      <c r="R15" s="7"/>
      <c r="T15" s="5">
        <v>1980</v>
      </c>
      <c r="U15" s="21"/>
      <c r="V15" s="8" t="str">
        <f>IF($H15-V$5&gt;=1992,-1+(#REF!/VLOOKUP($H15-V$5,$H$6:$I$50,3,FALSE))^(1/V$5),"")</f>
        <v/>
      </c>
      <c r="W15" s="7"/>
    </row>
    <row r="16" spans="2:26" ht="18.75" hidden="1" customHeight="1" x14ac:dyDescent="0.3">
      <c r="B16" s="5">
        <v>1981</v>
      </c>
      <c r="C16" s="21">
        <v>9.5000000000000001E-2</v>
      </c>
      <c r="D16" s="25"/>
      <c r="E16" s="7"/>
      <c r="F16" s="8"/>
      <c r="H16" s="5">
        <v>1981</v>
      </c>
      <c r="I16" s="21"/>
      <c r="J16" s="7" t="str">
        <f>IF($H16-J$5&gt;=1992,-1+(#REF!/VLOOKUP($H16-J$5,$H$6:$I$50,3,FALSE))^(1/J$5),"")</f>
        <v/>
      </c>
      <c r="K16" s="7" t="str">
        <f>IF($H16-K$5&gt;=1992,-1+(#REF!/VLOOKUP($H16-K$5,$H$6:$I$50,3,FALSE))^(1/K$5),"")</f>
        <v/>
      </c>
      <c r="L16" s="8" t="str">
        <f>IF($H16-L$5&gt;=1992,-1+(#REF!/VLOOKUP($H16-L$5,$H$6:$I$50,3,FALSE))^(1/L$5),"")</f>
        <v/>
      </c>
      <c r="O16" s="5">
        <v>1981</v>
      </c>
      <c r="P16" s="21">
        <v>9.5000000000000001E-2</v>
      </c>
      <c r="Q16" s="61"/>
      <c r="R16" s="7"/>
      <c r="T16" s="5">
        <v>1981</v>
      </c>
      <c r="U16" s="21"/>
      <c r="V16" s="8" t="str">
        <f>IF($H16-V$5&gt;=1992,-1+(#REF!/VLOOKUP($H16-V$5,$H$6:$I$50,3,FALSE))^(1/V$5),"")</f>
        <v/>
      </c>
      <c r="W16" s="7"/>
    </row>
    <row r="17" spans="2:24" ht="18.75" hidden="1" customHeight="1" x14ac:dyDescent="0.3">
      <c r="B17" s="5">
        <v>1982</v>
      </c>
      <c r="C17" s="21">
        <v>9.6999999999999989E-2</v>
      </c>
      <c r="D17" s="25"/>
      <c r="E17" s="7"/>
      <c r="F17" s="8"/>
      <c r="H17" s="5">
        <v>1982</v>
      </c>
      <c r="I17" s="21"/>
      <c r="J17" s="7" t="str">
        <f>IF($H17-J$5&gt;=1992,-1+(#REF!/VLOOKUP($H17-J$5,$H$6:$I$50,3,FALSE))^(1/J$5),"")</f>
        <v/>
      </c>
      <c r="K17" s="7" t="str">
        <f>IF($H17-K$5&gt;=1992,-1+(#REF!/VLOOKUP($H17-K$5,$H$6:$I$50,3,FALSE))^(1/K$5),"")</f>
        <v/>
      </c>
      <c r="L17" s="8" t="str">
        <f>IF($H17-L$5&gt;=1992,-1+(#REF!/VLOOKUP($H17-L$5,$H$6:$I$50,3,FALSE))^(1/L$5),"")</f>
        <v/>
      </c>
      <c r="O17" s="5">
        <v>1982</v>
      </c>
      <c r="P17" s="21">
        <v>9.6999999999999989E-2</v>
      </c>
      <c r="Q17" s="61"/>
      <c r="R17" s="7"/>
      <c r="T17" s="5">
        <v>1982</v>
      </c>
      <c r="U17" s="21"/>
      <c r="V17" s="8" t="str">
        <f>IF($H17-V$5&gt;=1992,-1+(#REF!/VLOOKUP($H17-V$5,$H$6:$I$50,3,FALSE))^(1/V$5),"")</f>
        <v/>
      </c>
      <c r="W17" s="7"/>
    </row>
    <row r="18" spans="2:24" ht="18.75" hidden="1" customHeight="1" x14ac:dyDescent="0.3">
      <c r="B18" s="5">
        <v>1983</v>
      </c>
      <c r="C18" s="21">
        <v>9.6000000000000002E-2</v>
      </c>
      <c r="D18" s="25"/>
      <c r="E18" s="7"/>
      <c r="F18" s="8"/>
      <c r="H18" s="5">
        <v>1983</v>
      </c>
      <c r="I18" s="21"/>
      <c r="J18" s="7" t="str">
        <f>IF($H18-J$5&gt;=1992,-1+(#REF!/VLOOKUP($H18-J$5,$H$6:$I$50,3,FALSE))^(1/J$5),"")</f>
        <v/>
      </c>
      <c r="K18" s="7" t="str">
        <f>IF($H18-K$5&gt;=1992,-1+(#REF!/VLOOKUP($H18-K$5,$H$6:$I$50,3,FALSE))^(1/K$5),"")</f>
        <v/>
      </c>
      <c r="L18" s="8" t="str">
        <f>IF($H18-L$5&gt;=1992,-1+(#REF!/VLOOKUP($H18-L$5,$H$6:$I$50,3,FALSE))^(1/L$5),"")</f>
        <v/>
      </c>
      <c r="O18" s="5">
        <v>1983</v>
      </c>
      <c r="P18" s="21">
        <v>9.6000000000000002E-2</v>
      </c>
      <c r="Q18" s="61"/>
      <c r="R18" s="7"/>
      <c r="T18" s="5">
        <v>1983</v>
      </c>
      <c r="U18" s="21"/>
      <c r="V18" s="8" t="str">
        <f>IF($H18-V$5&gt;=1992,-1+(#REF!/VLOOKUP($H18-V$5,$H$6:$I$50,3,FALSE))^(1/V$5),"")</f>
        <v/>
      </c>
      <c r="W18" s="7"/>
    </row>
    <row r="19" spans="2:24" ht="18.75" hidden="1" customHeight="1" x14ac:dyDescent="0.3">
      <c r="B19" s="5">
        <v>1984</v>
      </c>
      <c r="C19" s="21">
        <v>9.1999999999999998E-2</v>
      </c>
      <c r="D19" s="25"/>
      <c r="E19" s="7"/>
      <c r="F19" s="8"/>
      <c r="H19" s="5">
        <v>1984</v>
      </c>
      <c r="I19" s="21"/>
      <c r="J19" s="7" t="str">
        <f>IF($H19-J$5&gt;=1992,-1+(#REF!/VLOOKUP($H19-J$5,$H$6:$I$50,3,FALSE))^(1/J$5),"")</f>
        <v/>
      </c>
      <c r="K19" s="7" t="str">
        <f>IF($H19-K$5&gt;=1992,-1+(#REF!/VLOOKUP($H19-K$5,$H$6:$I$50,3,FALSE))^(1/K$5),"")</f>
        <v/>
      </c>
      <c r="L19" s="8" t="str">
        <f>IF($H19-L$5&gt;=1992,-1+(#REF!/VLOOKUP($H19-L$5,$H$6:$I$50,3,FALSE))^(1/L$5),"")</f>
        <v/>
      </c>
      <c r="O19" s="5">
        <v>1984</v>
      </c>
      <c r="P19" s="21">
        <v>9.1999999999999998E-2</v>
      </c>
      <c r="Q19" s="61"/>
      <c r="R19" s="7"/>
      <c r="T19" s="5">
        <v>1984</v>
      </c>
      <c r="U19" s="21"/>
      <c r="V19" s="8" t="str">
        <f>IF($H19-V$5&gt;=1992,-1+(#REF!/VLOOKUP($H19-V$5,$H$6:$I$50,3,FALSE))^(1/V$5),"")</f>
        <v/>
      </c>
      <c r="W19" s="7"/>
    </row>
    <row r="20" spans="2:24" ht="18.75" hidden="1" customHeight="1" x14ac:dyDescent="0.3">
      <c r="B20" s="5">
        <v>1985</v>
      </c>
      <c r="C20" s="21">
        <v>8.6999999999999994E-2</v>
      </c>
      <c r="D20" s="25"/>
      <c r="E20" s="7"/>
      <c r="F20" s="8"/>
      <c r="H20" s="5">
        <v>1985</v>
      </c>
      <c r="I20" s="21"/>
      <c r="J20" s="7" t="str">
        <f>IF($H20-J$5&gt;=1992,-1+(#REF!/VLOOKUP($H20-J$5,$H$6:$I$50,3,FALSE))^(1/J$5),"")</f>
        <v/>
      </c>
      <c r="K20" s="7" t="str">
        <f>IF($H20-K$5&gt;=1992,-1+(#REF!/VLOOKUP($H20-K$5,$H$6:$I$50,3,FALSE))^(1/K$5),"")</f>
        <v/>
      </c>
      <c r="L20" s="8" t="str">
        <f>IF($H20-L$5&gt;=1992,-1+(#REF!/VLOOKUP($H20-L$5,$H$6:$I$50,3,FALSE))^(1/L$5),"")</f>
        <v/>
      </c>
      <c r="O20" s="5">
        <v>1985</v>
      </c>
      <c r="P20" s="21">
        <v>8.6999999999999994E-2</v>
      </c>
      <c r="Q20" s="61"/>
      <c r="R20" s="7"/>
      <c r="T20" s="5">
        <v>1985</v>
      </c>
      <c r="U20" s="21"/>
      <c r="V20" s="8" t="str">
        <f>IF($H20-V$5&gt;=1992,-1+(#REF!/VLOOKUP($H20-V$5,$H$6:$I$50,3,FALSE))^(1/V$5),"")</f>
        <v/>
      </c>
      <c r="W20" s="7"/>
    </row>
    <row r="21" spans="2:24" ht="18.75" hidden="1" customHeight="1" x14ac:dyDescent="0.3">
      <c r="B21" s="5">
        <v>1986</v>
      </c>
      <c r="C21" s="21">
        <v>8.199999999999999E-2</v>
      </c>
      <c r="D21" s="25"/>
      <c r="E21" s="7"/>
      <c r="F21" s="8"/>
      <c r="H21" s="5">
        <v>1986</v>
      </c>
      <c r="I21" s="21"/>
      <c r="J21" s="7" t="str">
        <f>IF($H21-J$5&gt;=1992,-1+(#REF!/VLOOKUP($H21-J$5,$H$6:$I$50,3,FALSE))^(1/J$5),"")</f>
        <v/>
      </c>
      <c r="K21" s="7" t="str">
        <f>IF($H21-K$5&gt;=1992,-1+(#REF!/VLOOKUP($H21-K$5,$H$6:$I$50,3,FALSE))^(1/K$5),"")</f>
        <v/>
      </c>
      <c r="L21" s="8" t="str">
        <f>IF($H21-L$5&gt;=1992,-1+(#REF!/VLOOKUP($H21-L$5,$H$6:$I$50,3,FALSE))^(1/L$5),"")</f>
        <v/>
      </c>
      <c r="O21" s="5">
        <v>1986</v>
      </c>
      <c r="P21" s="21">
        <v>8.199999999999999E-2</v>
      </c>
      <c r="Q21" s="61"/>
      <c r="R21" s="7"/>
      <c r="T21" s="5">
        <v>1986</v>
      </c>
      <c r="U21" s="21"/>
      <c r="V21" s="8" t="str">
        <f>IF($H21-V$5&gt;=1992,-1+(#REF!/VLOOKUP($H21-V$5,$H$6:$I$50,3,FALSE))^(1/V$5),"")</f>
        <v/>
      </c>
      <c r="W21" s="7"/>
    </row>
    <row r="22" spans="2:24" ht="18.75" hidden="1" customHeight="1" x14ac:dyDescent="0.3">
      <c r="B22" s="5">
        <v>1987</v>
      </c>
      <c r="C22" s="21">
        <v>5.2999999999999999E-2</v>
      </c>
      <c r="D22" s="25"/>
      <c r="E22" s="7"/>
      <c r="F22" s="8"/>
      <c r="H22" s="5">
        <v>1987</v>
      </c>
      <c r="I22" s="21"/>
      <c r="J22" s="7" t="str">
        <f>IF($H22-J$5&gt;=1992,-1+(#REF!/VLOOKUP($H22-J$5,$H$6:$I$50,3,FALSE))^(1/J$5),"")</f>
        <v/>
      </c>
      <c r="K22" s="7" t="str">
        <f>IF($H22-K$5&gt;=1992,-1+(#REF!/VLOOKUP($H22-K$5,$H$6:$I$50,3,FALSE))^(1/K$5),"")</f>
        <v/>
      </c>
      <c r="L22" s="8" t="str">
        <f>IF($H22-L$5&gt;=1992,-1+(#REF!/VLOOKUP($H22-L$5,$H$6:$I$50,3,FALSE))^(1/L$5),"")</f>
        <v/>
      </c>
      <c r="O22" s="5">
        <v>1987</v>
      </c>
      <c r="P22" s="21">
        <v>5.2999999999999999E-2</v>
      </c>
      <c r="Q22" s="61"/>
      <c r="R22" s="7"/>
      <c r="T22" s="5">
        <v>1987</v>
      </c>
      <c r="U22" s="21"/>
      <c r="V22" s="8" t="str">
        <f>IF($H22-V$5&gt;=1992,-1+(#REF!/VLOOKUP($H22-V$5,$H$6:$I$50,3,FALSE))^(1/V$5),"")</f>
        <v/>
      </c>
      <c r="W22" s="7"/>
    </row>
    <row r="23" spans="2:24" ht="18.75" hidden="1" customHeight="1" x14ac:dyDescent="0.3">
      <c r="B23" s="5">
        <v>1988</v>
      </c>
      <c r="C23" s="21">
        <v>0.111</v>
      </c>
      <c r="D23" s="25"/>
      <c r="E23" s="7"/>
      <c r="F23" s="8"/>
      <c r="H23" s="5">
        <v>1988</v>
      </c>
      <c r="I23" s="21"/>
      <c r="J23" s="7" t="str">
        <f>IF($H23-J$5&gt;=1992,-1+(#REF!/VLOOKUP($H23-J$5,$H$6:$I$50,3,FALSE))^(1/J$5),"")</f>
        <v/>
      </c>
      <c r="K23" s="7" t="str">
        <f>IF($H23-K$5&gt;=1992,-1+(#REF!/VLOOKUP($H23-K$5,$H$6:$I$50,3,FALSE))^(1/K$5),"")</f>
        <v/>
      </c>
      <c r="L23" s="8" t="str">
        <f>IF($H23-L$5&gt;=1992,-1+(#REF!/VLOOKUP($H23-L$5,$H$6:$I$50,3,FALSE))^(1/L$5),"")</f>
        <v/>
      </c>
      <c r="O23" s="5">
        <v>1988</v>
      </c>
      <c r="P23" s="21">
        <v>0.111</v>
      </c>
      <c r="Q23" s="61"/>
      <c r="R23" s="7"/>
      <c r="T23" s="5">
        <v>1988</v>
      </c>
      <c r="U23" s="21"/>
      <c r="V23" s="8" t="str">
        <f>IF($H23-V$5&gt;=1992,-1+(#REF!/VLOOKUP($H23-V$5,$H$6:$I$50,3,FALSE))^(1/V$5),"")</f>
        <v/>
      </c>
      <c r="W23" s="7"/>
    </row>
    <row r="24" spans="2:24" ht="18.75" hidden="1" customHeight="1" x14ac:dyDescent="0.3">
      <c r="B24" s="5">
        <v>1989</v>
      </c>
      <c r="C24" s="21">
        <v>9.4E-2</v>
      </c>
      <c r="D24" s="7"/>
      <c r="E24" s="7"/>
      <c r="F24" s="8"/>
      <c r="H24" s="5">
        <v>1989</v>
      </c>
      <c r="I24" s="21"/>
      <c r="J24" s="7" t="str">
        <f>IF($H24-J$5&gt;=1992,-1+(#REF!/VLOOKUP($H24-J$5,$H$6:$I$50,3,FALSE))^(1/J$5),"")</f>
        <v/>
      </c>
      <c r="K24" s="7" t="str">
        <f>IF($H24-K$5&gt;=1992,-1+(#REF!/VLOOKUP($H24-K$5,$H$6:$I$50,3,FALSE))^(1/K$5),"")</f>
        <v/>
      </c>
      <c r="L24" s="8" t="str">
        <f>IF($H24-L$5&gt;=1992,-1+(#REF!/VLOOKUP($H24-L$5,$H$6:$I$50,3,FALSE))^(1/L$5),"")</f>
        <v/>
      </c>
      <c r="O24" s="5">
        <v>1989</v>
      </c>
      <c r="P24" s="21">
        <v>9.4E-2</v>
      </c>
      <c r="Q24" s="8"/>
      <c r="R24" s="7"/>
      <c r="T24" s="5">
        <v>1989</v>
      </c>
      <c r="U24" s="21"/>
      <c r="V24" s="8" t="str">
        <f>IF($H24-V$5&gt;=1992,-1+(#REF!/VLOOKUP($H24-V$5,$H$6:$I$50,3,FALSE))^(1/V$5),"")</f>
        <v/>
      </c>
      <c r="W24" s="7"/>
    </row>
    <row r="25" spans="2:24" ht="18.75" hidden="1" customHeight="1" x14ac:dyDescent="0.3">
      <c r="B25" s="5">
        <v>1990</v>
      </c>
      <c r="C25" s="21">
        <v>1.1000000000000001E-2</v>
      </c>
      <c r="D25" s="7"/>
      <c r="E25" s="7"/>
      <c r="F25" s="8"/>
      <c r="H25" s="5">
        <v>1990</v>
      </c>
      <c r="I25" s="21"/>
      <c r="J25" s="7" t="str">
        <f>IF($H25-J$5&gt;=1992,-1+(#REF!/VLOOKUP($H25-J$5,$H$6:$I$50,3,FALSE))^(1/J$5),"")</f>
        <v/>
      </c>
      <c r="K25" s="7" t="str">
        <f>IF($H25-K$5&gt;=1992,-1+(#REF!/VLOOKUP($H25-K$5,$H$6:$I$50,3,FALSE))^(1/K$5),"")</f>
        <v/>
      </c>
      <c r="L25" s="8" t="str">
        <f>IF($H25-L$5&gt;=1992,-1+(#REF!/VLOOKUP($H25-L$5,$H$6:$I$50,3,FALSE))^(1/L$5),"")</f>
        <v/>
      </c>
      <c r="O25" s="5">
        <v>1990</v>
      </c>
      <c r="P25" s="21">
        <v>1.1000000000000001E-2</v>
      </c>
      <c r="Q25" s="8"/>
      <c r="R25" s="7"/>
      <c r="T25" s="5">
        <v>1990</v>
      </c>
      <c r="U25" s="21"/>
      <c r="V25" s="8" t="str">
        <f>IF($H25-V$5&gt;=1992,-1+(#REF!/VLOOKUP($H25-V$5,$H$6:$I$50,3,FALSE))^(1/V$5),"")</f>
        <v/>
      </c>
      <c r="W25" s="7"/>
    </row>
    <row r="26" spans="2:24" ht="18.75" hidden="1" customHeight="1" x14ac:dyDescent="0.3">
      <c r="B26" s="5">
        <v>1991</v>
      </c>
      <c r="C26" s="21">
        <v>9.6000000000000002E-2</v>
      </c>
      <c r="D26" s="7"/>
      <c r="E26" s="7"/>
      <c r="F26" s="8"/>
      <c r="H26" s="5">
        <v>1991</v>
      </c>
      <c r="I26" s="21"/>
      <c r="J26" s="7" t="str">
        <f>IF($H26-J$5&gt;=1992,-1+(#REF!/VLOOKUP($H26-J$5,$H$6:$I$50,3,FALSE))^(1/J$5),"")</f>
        <v/>
      </c>
      <c r="K26" s="7" t="str">
        <f>IF($H26-K$5&gt;=1992,-1+(#REF!/VLOOKUP($H26-K$5,$H$6:$I$50,3,FALSE))^(1/K$5),"")</f>
        <v/>
      </c>
      <c r="L26" s="8" t="str">
        <f>IF($H26-L$5&gt;=1992,-1+(#REF!/VLOOKUP($H26-L$5,$H$6:$I$50,3,FALSE))^(1/L$5),"")</f>
        <v/>
      </c>
      <c r="O26" s="5">
        <v>1991</v>
      </c>
      <c r="P26" s="21">
        <v>9.6000000000000002E-2</v>
      </c>
      <c r="Q26" s="8"/>
      <c r="R26" s="7"/>
      <c r="T26" s="5">
        <v>1991</v>
      </c>
      <c r="U26" s="21"/>
      <c r="V26" s="8" t="str">
        <f>IF($H26-V$5&gt;=1992,-1+(#REF!/VLOOKUP($H26-V$5,$H$6:$I$50,3,FALSE))^(1/V$5),"")</f>
        <v/>
      </c>
      <c r="W26" s="7"/>
    </row>
    <row r="27" spans="2:24" ht="18.75" hidden="1" customHeight="1" x14ac:dyDescent="0.3">
      <c r="B27" s="5">
        <v>1992</v>
      </c>
      <c r="C27" s="21">
        <v>7.6999999999999999E-2</v>
      </c>
      <c r="D27" s="7"/>
      <c r="E27" s="7"/>
      <c r="F27" s="8"/>
      <c r="H27" s="5">
        <v>1992</v>
      </c>
      <c r="I27" s="21"/>
      <c r="J27" s="7" t="str">
        <f>IF($H27-J$5&gt;=1992,-1+(#REF!/VLOOKUP($H27-J$5,$H$6:$I$50,3,FALSE))^(1/J$5),"")</f>
        <v/>
      </c>
      <c r="K27" s="7" t="str">
        <f>IF($H27-K$5&gt;=1992,-1+(#REF!/VLOOKUP($H27-K$5,$H$6:$I$50,3,FALSE))^(1/K$5),"")</f>
        <v/>
      </c>
      <c r="L27" s="8" t="str">
        <f>IF($H27-L$5&gt;=1992,-1+(#REF!/VLOOKUP($H27-L$5,$H$6:$I$50,3,FALSE))^(1/L$5),"")</f>
        <v/>
      </c>
      <c r="O27" s="5">
        <v>1992</v>
      </c>
      <c r="P27" s="21">
        <v>7.6999999999999999E-2</v>
      </c>
      <c r="Q27" s="8"/>
      <c r="R27" s="7"/>
      <c r="T27" s="5">
        <v>1992</v>
      </c>
      <c r="U27" s="21"/>
      <c r="V27" s="8" t="e">
        <f>IF($H27-V$5&gt;=1992,-1+(#REF!/VLOOKUP($H27-V$5,$H$6:$I$50,3,FALSE))^(1/V$5),"")</f>
        <v>#REF!</v>
      </c>
      <c r="W27" s="7"/>
    </row>
    <row r="28" spans="2:24" x14ac:dyDescent="0.3">
      <c r="B28" s="5">
        <v>1993</v>
      </c>
      <c r="C28" s="21">
        <v>0.158</v>
      </c>
      <c r="D28" s="7"/>
      <c r="E28" s="7"/>
      <c r="F28" s="8"/>
      <c r="H28" s="5">
        <v>1993</v>
      </c>
      <c r="I28" s="21">
        <v>0.16500000000000001</v>
      </c>
      <c r="J28" s="7"/>
      <c r="K28" s="7"/>
      <c r="L28" s="8"/>
      <c r="O28" s="10">
        <v>1993</v>
      </c>
      <c r="P28" s="22">
        <f>+C28</f>
        <v>0.158</v>
      </c>
      <c r="Q28" s="8">
        <f t="array" ref="Q28">-1+PRODUCT(1+(P28:P$56))^(1/(COUNT(P28:P$56)))</f>
        <v>8.2388343113257267E-2</v>
      </c>
      <c r="R28" s="7"/>
      <c r="T28" s="10">
        <v>1993</v>
      </c>
      <c r="U28" s="22">
        <f>+I28</f>
        <v>0.16500000000000001</v>
      </c>
      <c r="V28" s="13">
        <f t="array" ref="V28">-1+PRODUCT(1+(U28:U$56))^(1/(COUNT(U28:U$56)))</f>
        <v>7.3111743060174206E-2</v>
      </c>
      <c r="W28" s="7"/>
      <c r="X28" t="s">
        <v>10</v>
      </c>
    </row>
    <row r="29" spans="2:24" x14ac:dyDescent="0.3">
      <c r="B29" s="5">
        <v>1994</v>
      </c>
      <c r="C29" s="21">
        <v>0</v>
      </c>
      <c r="D29" s="7"/>
      <c r="E29" s="7"/>
      <c r="F29" s="8"/>
      <c r="H29" s="5">
        <v>1994</v>
      </c>
      <c r="I29" s="21">
        <v>-0.01</v>
      </c>
      <c r="J29" s="7"/>
      <c r="K29" s="7"/>
      <c r="L29" s="8"/>
      <c r="O29" s="5">
        <v>1994</v>
      </c>
      <c r="P29" s="21">
        <f t="shared" ref="P29:P56" si="0">+C29</f>
        <v>0</v>
      </c>
      <c r="Q29" s="8">
        <f t="array" ref="Q29">-1+PRODUCT(1+(P29:P$56))^(1/(COUNT(P29:P$56)))</f>
        <v>7.9781217663480009E-2</v>
      </c>
      <c r="R29" s="7"/>
      <c r="T29" s="5">
        <v>1994</v>
      </c>
      <c r="U29" s="21">
        <f t="shared" ref="U29:U53" si="1">+I29</f>
        <v>-0.01</v>
      </c>
      <c r="V29" s="8">
        <f t="array" ref="V29">-1+PRODUCT(1+(U29:U$56))^(1/(COUNT(U29:U$56)))</f>
        <v>6.9726124353629571E-2</v>
      </c>
      <c r="W29" s="7"/>
    </row>
    <row r="30" spans="2:24" x14ac:dyDescent="0.3">
      <c r="B30" s="5">
        <v>1995</v>
      </c>
      <c r="C30" s="21">
        <v>0.13100000000000001</v>
      </c>
      <c r="D30" s="7">
        <f t="array" ref="D30">-1+PRODUCT(1+($C28:$C30))^(1/D$5)</f>
        <v>9.4100092554651349E-2</v>
      </c>
      <c r="E30" s="7"/>
      <c r="F30" s="8"/>
      <c r="H30" s="5">
        <v>1995</v>
      </c>
      <c r="I30" s="21">
        <v>0.16400000000000001</v>
      </c>
      <c r="J30" s="7">
        <f t="array" ref="J30">-1+PRODUCT(1+($I28:$I30))^(1/J$5)</f>
        <v>0.10315879918482262</v>
      </c>
      <c r="K30" s="7"/>
      <c r="L30" s="8"/>
      <c r="O30" s="5">
        <v>1995</v>
      </c>
      <c r="P30" s="21">
        <f t="shared" si="0"/>
        <v>0.13100000000000001</v>
      </c>
      <c r="Q30" s="8">
        <f t="array" ref="Q30">-1+PRODUCT(1+(P30:P$56))^(1/(COUNT(P30:P$56)))</f>
        <v>8.2855301054728825E-2</v>
      </c>
      <c r="R30" s="7"/>
      <c r="T30" s="5">
        <v>1995</v>
      </c>
      <c r="U30" s="21">
        <f t="shared" si="1"/>
        <v>0.16400000000000001</v>
      </c>
      <c r="V30" s="8">
        <f t="array" ref="V30">-1+PRODUCT(1+(U30:U$56))^(1/(COUNT(U30:U$56)))</f>
        <v>7.3045403061634095E-2</v>
      </c>
      <c r="W30" s="7"/>
    </row>
    <row r="31" spans="2:24" x14ac:dyDescent="0.3">
      <c r="B31" s="5">
        <v>1996</v>
      </c>
      <c r="C31" s="21">
        <v>0.159</v>
      </c>
      <c r="D31" s="7">
        <f t="array" ref="D31">-1+PRODUCT(1+($C29:$C31))^(1/D$5)</f>
        <v>9.4414941519528783E-2</v>
      </c>
      <c r="E31" s="7"/>
      <c r="F31" s="8"/>
      <c r="H31" s="5">
        <v>1996</v>
      </c>
      <c r="I31" s="21">
        <v>0.11799999999999999</v>
      </c>
      <c r="J31" s="7">
        <f t="array" ref="J31">-1+PRODUCT(1+($I29:$I31))^(1/J$5)</f>
        <v>8.8119665867526509E-2</v>
      </c>
      <c r="K31" s="7"/>
      <c r="L31" s="8"/>
      <c r="O31" s="5">
        <v>1996</v>
      </c>
      <c r="P31" s="21">
        <f t="shared" si="0"/>
        <v>0.159</v>
      </c>
      <c r="Q31" s="8">
        <f t="array" ref="Q31">-1+PRODUCT(1+(P31:P$56))^(1/(COUNT(P31:P$56)))</f>
        <v>8.1045080317406759E-2</v>
      </c>
      <c r="R31" s="7"/>
      <c r="T31" s="5">
        <v>1996</v>
      </c>
      <c r="U31" s="21">
        <f t="shared" si="1"/>
        <v>0.11799999999999999</v>
      </c>
      <c r="V31" s="8">
        <f t="array" ref="V31">-1+PRODUCT(1+(U31:U$56))^(1/(COUNT(U31:U$56)))</f>
        <v>6.9413867890788961E-2</v>
      </c>
      <c r="W31" s="7"/>
    </row>
    <row r="32" spans="2:24" x14ac:dyDescent="0.3">
      <c r="B32" s="5">
        <v>1997</v>
      </c>
      <c r="C32" s="21">
        <v>0.184</v>
      </c>
      <c r="D32" s="7">
        <f t="array" ref="D32">-1+PRODUCT(1+($C30:$C32))^(1/D$5)</f>
        <v>0.15779742967338795</v>
      </c>
      <c r="E32" s="7">
        <f t="array" ref="E32">-1+PRODUCT(1+($C28:$C32))^(1/E$5)</f>
        <v>0.12440109670724131</v>
      </c>
      <c r="F32" s="8"/>
      <c r="H32" s="5">
        <v>1997</v>
      </c>
      <c r="I32" s="21">
        <v>0.11899999999999999</v>
      </c>
      <c r="J32" s="7">
        <f t="array" ref="J32">-1+PRODUCT(1+($I30:$I32))^(1/J$5)</f>
        <v>0.13346545918265162</v>
      </c>
      <c r="K32" s="7">
        <f t="array" ref="K32">-1+PRODUCT(1+($I28:$I32))^(1/K$5)</f>
        <v>0.1092698220645596</v>
      </c>
      <c r="L32" s="8"/>
      <c r="M32" s="1"/>
      <c r="O32" s="5">
        <v>1997</v>
      </c>
      <c r="P32" s="21">
        <f t="shared" si="0"/>
        <v>0.184</v>
      </c>
      <c r="Q32" s="8">
        <f t="array" ref="Q32">-1+PRODUCT(1+(P32:P$56))^(1/(COUNT(P32:P$56)))</f>
        <v>7.8038371829963538E-2</v>
      </c>
      <c r="R32" s="7"/>
      <c r="T32" s="5">
        <v>1997</v>
      </c>
      <c r="U32" s="21">
        <f t="shared" si="1"/>
        <v>0.11899999999999999</v>
      </c>
      <c r="V32" s="8">
        <f t="array" ref="V32">-1+PRODUCT(1+(U32:U$56))^(1/(COUNT(U32:U$56)))</f>
        <v>6.7350002527784669E-2</v>
      </c>
      <c r="W32" s="7"/>
    </row>
    <row r="33" spans="2:30" x14ac:dyDescent="0.3">
      <c r="B33" s="5">
        <v>1998</v>
      </c>
      <c r="C33" s="21">
        <v>0.158</v>
      </c>
      <c r="D33" s="7">
        <f t="array" ref="D33">-1+PRODUCT(1+($C31:$C33))^(1/D$5)</f>
        <v>0.16693831403253712</v>
      </c>
      <c r="E33" s="7">
        <f t="array" ref="E33">-1+PRODUCT(1+($C29:$C33))^(1/E$5)</f>
        <v>0.12440109670724131</v>
      </c>
      <c r="F33" s="8"/>
      <c r="H33" s="5">
        <v>1998</v>
      </c>
      <c r="I33" s="21">
        <v>0.129</v>
      </c>
      <c r="J33" s="7">
        <f t="array" ref="J33">-1+PRODUCT(1+($I31:$I33))^(1/J$5)</f>
        <v>0.12198902985896587</v>
      </c>
      <c r="K33" s="7">
        <f t="array" ref="K33">-1+PRODUCT(1+($I29:$I33))^(1/K$5)</f>
        <v>0.10232790458172603</v>
      </c>
      <c r="L33" s="8"/>
      <c r="M33" s="1"/>
      <c r="O33" s="5">
        <v>1998</v>
      </c>
      <c r="P33" s="21">
        <f t="shared" si="0"/>
        <v>0.158</v>
      </c>
      <c r="Q33" s="8">
        <f t="array" ref="Q33">-1+PRODUCT(1+(P33:P$56))^(1/(COUNT(P33:P$56)))</f>
        <v>7.3835253811130208E-2</v>
      </c>
      <c r="R33" s="7"/>
      <c r="T33" s="5">
        <v>1998</v>
      </c>
      <c r="U33" s="21">
        <f t="shared" si="1"/>
        <v>0.129</v>
      </c>
      <c r="V33" s="8">
        <f t="array" ref="V33">-1+PRODUCT(1+(U33:U$56))^(1/(COUNT(U33:U$56)))</f>
        <v>6.5059771760432872E-2</v>
      </c>
      <c r="W33" s="7"/>
    </row>
    <row r="34" spans="2:30" x14ac:dyDescent="0.3">
      <c r="B34" s="5">
        <v>1999</v>
      </c>
      <c r="C34" s="21">
        <v>0.22699999999999998</v>
      </c>
      <c r="D34" s="7">
        <f t="array" ref="D34">-1+PRODUCT(1+($C32:$C34))^(1/D$5)</f>
        <v>0.18932790332246197</v>
      </c>
      <c r="E34" s="7">
        <f t="array" ref="E34">-1+PRODUCT(1+($C30:$C34))^(1/E$5)</f>
        <v>0.17135941625336093</v>
      </c>
      <c r="F34" s="8"/>
      <c r="H34" s="5">
        <v>1999</v>
      </c>
      <c r="I34" s="21">
        <v>0.1</v>
      </c>
      <c r="J34" s="7">
        <f t="array" ref="J34">-1+PRODUCT(1+($I32:$I34))^(1/J$5)</f>
        <v>0.11593501439398857</v>
      </c>
      <c r="K34" s="7">
        <f t="array" ref="K34">-1+PRODUCT(1+($I30:$I34))^(1/K$5)</f>
        <v>0.12580273527060992</v>
      </c>
      <c r="L34" s="8"/>
      <c r="M34" s="1"/>
      <c r="O34" s="5">
        <v>1999</v>
      </c>
      <c r="P34" s="21">
        <f t="shared" si="0"/>
        <v>0.22699999999999998</v>
      </c>
      <c r="Q34" s="8">
        <f t="array" ref="Q34">-1+PRODUCT(1+(P34:P$56))^(1/(COUNT(P34:P$56)))</f>
        <v>7.0318016384538717E-2</v>
      </c>
      <c r="R34" s="7"/>
      <c r="T34" s="5">
        <v>1999</v>
      </c>
      <c r="U34" s="21">
        <f t="shared" si="1"/>
        <v>0.1</v>
      </c>
      <c r="V34" s="8">
        <f t="array" ref="V34">-1+PRODUCT(1+(U34:U$56))^(1/(COUNT(U34:U$56)))</f>
        <v>6.2106994522789005E-2</v>
      </c>
      <c r="W34" s="7"/>
    </row>
    <row r="35" spans="2:30" x14ac:dyDescent="0.3">
      <c r="B35" s="5">
        <v>2000</v>
      </c>
      <c r="C35" s="21">
        <v>3.4000000000000002E-2</v>
      </c>
      <c r="D35" s="7">
        <f t="array" ref="D35">-1+PRODUCT(1+($C33:$C35))^(1/D$5)</f>
        <v>0.13681872990571109</v>
      </c>
      <c r="E35" s="7">
        <f t="array" ref="E35">-1+PRODUCT(1+($C31:$C35))^(1/E$5)</f>
        <v>0.15054010006907892</v>
      </c>
      <c r="F35" s="8"/>
      <c r="H35" s="5">
        <v>2000</v>
      </c>
      <c r="I35" s="21">
        <v>3.2000000000000001E-2</v>
      </c>
      <c r="J35" s="7">
        <f t="array" ref="J35">-1+PRODUCT(1+($I33:$I35))^(1/J$5)</f>
        <v>8.623078775262849E-2</v>
      </c>
      <c r="K35" s="7">
        <f t="array" ref="K35">-1+PRODUCT(1+($I31:$I35))^(1/K$5)</f>
        <v>9.902518035369412E-2</v>
      </c>
      <c r="L35" s="8"/>
      <c r="M35" s="1"/>
      <c r="O35" s="5">
        <v>2000</v>
      </c>
      <c r="P35" s="21">
        <f t="shared" si="0"/>
        <v>3.4000000000000002E-2</v>
      </c>
      <c r="Q35" s="8">
        <f t="array" ref="Q35">-1+PRODUCT(1+(P35:P$56))^(1/(COUNT(P35:P$56)))</f>
        <v>6.3692113257983962E-2</v>
      </c>
      <c r="R35" s="7"/>
      <c r="T35" s="5">
        <v>2000</v>
      </c>
      <c r="U35" s="21">
        <f t="shared" si="1"/>
        <v>3.2000000000000001E-2</v>
      </c>
      <c r="V35" s="8">
        <f t="array" ref="V35">-1+PRODUCT(1+(U35:U$56))^(1/(COUNT(U35:U$56)))</f>
        <v>6.0246989757947844E-2</v>
      </c>
      <c r="W35" s="7"/>
    </row>
    <row r="36" spans="2:30" x14ac:dyDescent="0.3">
      <c r="B36" s="5">
        <v>2001</v>
      </c>
      <c r="C36" s="21">
        <v>-0.06</v>
      </c>
      <c r="D36" s="7">
        <f t="array" ref="D36">-1+PRODUCT(1+($C34:$C36))^(1/D$5)</f>
        <v>6.0468204222453359E-2</v>
      </c>
      <c r="E36" s="7">
        <f t="array" ref="E36">-1+PRODUCT(1+($C32:$C36))^(1/E$5)</f>
        <v>0.10334325236780728</v>
      </c>
      <c r="F36" s="8"/>
      <c r="H36" s="5">
        <v>2001</v>
      </c>
      <c r="I36" s="21">
        <v>-7.0000000000000001E-3</v>
      </c>
      <c r="J36" s="7">
        <f t="array" ref="J36">-1+PRODUCT(1+($I34:$I36))^(1/J$5)</f>
        <v>4.0735918972520047E-2</v>
      </c>
      <c r="K36" s="7">
        <f t="array" ref="K36">-1+PRODUCT(1+($I32:$I36))^(1/K$5)</f>
        <v>7.3270350260344452E-2</v>
      </c>
      <c r="L36" s="8"/>
      <c r="M36" s="1"/>
      <c r="O36" s="5">
        <v>2001</v>
      </c>
      <c r="P36" s="21">
        <f t="shared" si="0"/>
        <v>-0.06</v>
      </c>
      <c r="Q36" s="8">
        <f t="array" ref="Q36">-1+PRODUCT(1+(P36:P$56))^(1/(COUNT(P36:P$56)))</f>
        <v>6.5127099675817979E-2</v>
      </c>
      <c r="R36" s="7"/>
      <c r="T36" s="5">
        <v>2001</v>
      </c>
      <c r="U36" s="21">
        <f t="shared" si="1"/>
        <v>-7.0000000000000001E-3</v>
      </c>
      <c r="V36" s="8">
        <f t="array" ref="V36">-1+PRODUCT(1+(U36:U$56))^(1/(COUNT(U36:U$56)))</f>
        <v>6.1754907680818372E-2</v>
      </c>
      <c r="W36" s="7"/>
    </row>
    <row r="37" spans="2:30" x14ac:dyDescent="0.3">
      <c r="B37" s="5">
        <v>2002</v>
      </c>
      <c r="C37" s="21">
        <v>-7.2999999999999995E-2</v>
      </c>
      <c r="D37" s="7">
        <f t="array" ref="D37">-1+PRODUCT(1+($C35:$C37))^(1/D$5)</f>
        <v>-3.4150686416031251E-2</v>
      </c>
      <c r="E37" s="7">
        <f t="array" ref="E37">-1+PRODUCT(1+($C33:$C37))^(1/E$5)</f>
        <v>5.0645608826690891E-2</v>
      </c>
      <c r="F37" s="8">
        <f t="array" ref="F37">-1+PRODUCT(1+($C28:$C37))^(1/F$5)</f>
        <v>8.689791370458444E-2</v>
      </c>
      <c r="H37" s="5">
        <v>2002</v>
      </c>
      <c r="I37" s="21">
        <v>-7.1999999999999995E-2</v>
      </c>
      <c r="J37" s="7">
        <f t="array" ref="J37">-1+PRODUCT(1+($I35:$I37))^(1/J$5)</f>
        <v>-1.6610332877190603E-2</v>
      </c>
      <c r="K37" s="7">
        <f t="array" ref="K37">-1+PRODUCT(1+($I33:$I37))^(1/K$5)</f>
        <v>3.3838520519017923E-2</v>
      </c>
      <c r="L37" s="8">
        <f t="array" ref="L37">-1+PRODUCT(1+($I28:$I37))^(1/L$5)</f>
        <v>7.0890223925691886E-2</v>
      </c>
      <c r="M37" s="1"/>
      <c r="O37" s="5">
        <v>2002</v>
      </c>
      <c r="P37" s="21">
        <f t="shared" si="0"/>
        <v>-7.2999999999999995E-2</v>
      </c>
      <c r="Q37" s="8">
        <f t="array" ref="Q37">-1+PRODUCT(1+(P37:P$56))^(1/(COUNT(P37:P$56)))</f>
        <v>7.1803358264959538E-2</v>
      </c>
      <c r="R37" s="7"/>
      <c r="T37" s="5">
        <v>2002</v>
      </c>
      <c r="U37" s="21">
        <f t="shared" si="1"/>
        <v>-7.1999999999999995E-2</v>
      </c>
      <c r="V37" s="8">
        <f t="array" ref="V37">-1+PRODUCT(1+(U37:U$56))^(1/(COUNT(U37:U$56)))</f>
        <v>6.5711264935695679E-2</v>
      </c>
      <c r="W37" s="7"/>
    </row>
    <row r="38" spans="2:30" x14ac:dyDescent="0.3">
      <c r="B38" s="5">
        <v>2003</v>
      </c>
      <c r="C38" s="21">
        <v>0.15</v>
      </c>
      <c r="D38" s="7">
        <f t="array" ref="D38">-1+PRODUCT(1+($C36:$C38))^(1/D$5)</f>
        <v>6.9518327489159759E-4</v>
      </c>
      <c r="E38" s="7">
        <f t="array" ref="E38">-1+PRODUCT(1+($C34:$C38))^(1/E$5)</f>
        <v>4.9189911361591232E-2</v>
      </c>
      <c r="F38" s="8">
        <f t="array" ref="F38">-1+PRODUCT(1+($C29:$C38))^(1/F$5)</f>
        <v>8.6144689711801892E-2</v>
      </c>
      <c r="H38" s="5">
        <v>2003</v>
      </c>
      <c r="I38" s="21">
        <v>0.11</v>
      </c>
      <c r="J38" s="7">
        <f t="array" ref="J38">-1+PRODUCT(1+($I36:$I38))^(1/J$5)</f>
        <v>7.565761562036144E-3</v>
      </c>
      <c r="K38" s="7">
        <f t="array" ref="K38">-1+PRODUCT(1+($I34:$I38))^(1/K$5)</f>
        <v>3.0335152624528128E-2</v>
      </c>
      <c r="L38" s="8">
        <f t="array" ref="L38">-1+PRODUCT(1+($I29:$I38))^(1/L$5)</f>
        <v>6.572378682728508E-2</v>
      </c>
      <c r="M38" s="1"/>
      <c r="O38" s="5">
        <v>2003</v>
      </c>
      <c r="P38" s="21">
        <f t="shared" si="0"/>
        <v>0.15</v>
      </c>
      <c r="Q38" s="8">
        <f t="array" ref="Q38">-1+PRODUCT(1+(P38:P$56))^(1/(COUNT(P38:P$56)))</f>
        <v>8.0022405070699021E-2</v>
      </c>
      <c r="R38" s="7"/>
      <c r="T38" s="5">
        <v>2003</v>
      </c>
      <c r="U38" s="21">
        <f t="shared" si="1"/>
        <v>0.11</v>
      </c>
      <c r="V38" s="8">
        <f t="array" ref="V38">-1+PRODUCT(1+(U38:U$56))^(1/(COUNT(U38:U$56)))</f>
        <v>7.4420671146694595E-2</v>
      </c>
      <c r="W38" s="7"/>
    </row>
    <row r="39" spans="2:30" x14ac:dyDescent="0.3">
      <c r="B39" s="5">
        <v>2004</v>
      </c>
      <c r="C39" s="21">
        <v>0.109</v>
      </c>
      <c r="D39" s="7">
        <f t="array" ref="D39">-1+PRODUCT(1+($C37:$C39))^(1/D$5)</f>
        <v>5.7392860060831108E-2</v>
      </c>
      <c r="E39" s="7">
        <f t="array" ref="E39">-1+PRODUCT(1+($C35:$C39))^(1/E$5)</f>
        <v>2.8185565509758925E-2</v>
      </c>
      <c r="F39" s="8">
        <f t="array" ref="F39">-1+PRODUCT(1+($C30:$C39))^(1/F$5)</f>
        <v>9.7440132223914455E-2</v>
      </c>
      <c r="H39" s="5">
        <v>2004</v>
      </c>
      <c r="I39" s="21">
        <v>0.112</v>
      </c>
      <c r="J39" s="7">
        <f t="array" ref="J39">-1+PRODUCT(1+($I37:$I39))^(1/J$5)</f>
        <v>4.6305674707876276E-2</v>
      </c>
      <c r="K39" s="7">
        <f t="array" ref="K39">-1+PRODUCT(1+($I35:$I39))^(1/K$5)</f>
        <v>3.2573410843195205E-2</v>
      </c>
      <c r="L39" s="8">
        <f t="array" ref="L39">-1+PRODUCT(1+($I30:$I39))^(1/L$5)</f>
        <v>7.8180861588153183E-2</v>
      </c>
      <c r="M39" s="1"/>
      <c r="O39" s="5">
        <v>2004</v>
      </c>
      <c r="P39" s="21">
        <f t="shared" si="0"/>
        <v>0.109</v>
      </c>
      <c r="Q39" s="8">
        <f t="array" ref="Q39">-1+PRODUCT(1+(P39:P$56))^(1/(COUNT(P39:P$56)))</f>
        <v>7.6262078984592474E-2</v>
      </c>
      <c r="R39" s="7"/>
      <c r="T39" s="5">
        <v>2004</v>
      </c>
      <c r="U39" s="21">
        <f t="shared" si="1"/>
        <v>0.112</v>
      </c>
      <c r="V39" s="8">
        <f t="array" ref="V39">-1+PRODUCT(1+(U39:U$56))^(1/(COUNT(U39:U$56)))</f>
        <v>7.2235214568897588E-2</v>
      </c>
      <c r="W39" s="7"/>
      <c r="AA39" s="43"/>
    </row>
    <row r="40" spans="2:30" x14ac:dyDescent="0.3">
      <c r="B40" s="5">
        <v>2005</v>
      </c>
      <c r="C40" s="21">
        <v>0.16400000000000001</v>
      </c>
      <c r="D40" s="7">
        <f t="array" ref="D40">-1+PRODUCT(1+($C38:$C40))^(1/D$5)</f>
        <v>0.14075957381364201</v>
      </c>
      <c r="E40" s="7">
        <f t="array" ref="E40">-1+PRODUCT(1+($C36:$C40))^(1/E$5)</f>
        <v>5.2829368260071341E-2</v>
      </c>
      <c r="F40" s="8">
        <f t="array" ref="F40">-1+PRODUCT(1+($C31:$C40))^(1/F$5)</f>
        <v>0.10060092981680135</v>
      </c>
      <c r="H40" s="5">
        <v>2005</v>
      </c>
      <c r="I40" s="21">
        <v>0.128</v>
      </c>
      <c r="J40" s="7">
        <f t="array" ref="J40">-1+PRODUCT(1+($I38:$I40))^(1/J$5)</f>
        <v>0.11663770544427621</v>
      </c>
      <c r="K40" s="7">
        <f t="array" ref="K40">-1+PRODUCT(1+($I36:$I40))^(1/K$5)</f>
        <v>5.1106733128460258E-2</v>
      </c>
      <c r="L40" s="8">
        <f t="array" ref="L40">-1+PRODUCT(1+($I31:$I40))^(1/L$5)</f>
        <v>7.4798942569022087E-2</v>
      </c>
      <c r="M40" s="1"/>
      <c r="O40" s="5">
        <v>2005</v>
      </c>
      <c r="P40" s="21">
        <f t="shared" si="0"/>
        <v>0.16400000000000001</v>
      </c>
      <c r="Q40" s="8">
        <f t="array" ref="Q40">-1+PRODUCT(1+(P40:P$56))^(1/(COUNT(P40:P$56)))</f>
        <v>7.4366698172182666E-2</v>
      </c>
      <c r="R40" s="7"/>
      <c r="T40" s="5">
        <v>2005</v>
      </c>
      <c r="U40" s="21">
        <f t="shared" si="1"/>
        <v>0.128</v>
      </c>
      <c r="V40" s="8">
        <f t="array" ref="V40">-1+PRODUCT(1+(U40:U$56))^(1/(COUNT(U40:U$56)))</f>
        <v>6.9635360460946316E-2</v>
      </c>
      <c r="W40" s="7"/>
    </row>
    <row r="41" spans="2:30" x14ac:dyDescent="0.3">
      <c r="B41" s="5">
        <v>2006</v>
      </c>
      <c r="C41" s="21">
        <v>0.10199999999999999</v>
      </c>
      <c r="D41" s="7">
        <f t="array" ref="D41">-1+PRODUCT(1+($C39:$C41))^(1/D$5)</f>
        <v>0.12466204881025855</v>
      </c>
      <c r="E41" s="7">
        <f t="array" ref="E41">-1+PRODUCT(1+($C37:$C41))^(1/E$5)</f>
        <v>8.6847821233852152E-2</v>
      </c>
      <c r="F41" s="8">
        <f t="array" ref="F41">-1+PRODUCT(1+($C32:$C41))^(1/F$5)</f>
        <v>9.5064477512180057E-2</v>
      </c>
      <c r="H41" s="5">
        <v>2006</v>
      </c>
      <c r="I41" s="21">
        <v>9.5000000000000001E-2</v>
      </c>
      <c r="J41" s="7">
        <f t="array" ref="J41">-1+PRODUCT(1+($I39:$I41))^(1/J$5)</f>
        <v>0.1115849770180033</v>
      </c>
      <c r="K41" s="7">
        <f t="array" ref="K41">-1+PRODUCT(1+($I37:$I41))^(1/K$5)</f>
        <v>7.1864265105621383E-2</v>
      </c>
      <c r="L41" s="8">
        <f t="array" ref="L41">-1+PRODUCT(1+($I32:$I41))^(1/L$5)</f>
        <v>7.2567077269042768E-2</v>
      </c>
      <c r="M41" s="1"/>
      <c r="O41" s="5">
        <v>2006</v>
      </c>
      <c r="P41" s="21">
        <f t="shared" si="0"/>
        <v>0.10199999999999999</v>
      </c>
      <c r="Q41" s="8">
        <f t="array" ref="Q41">-1+PRODUCT(1+(P41:P$56))^(1/(COUNT(P41:P$56)))</f>
        <v>6.8999520823503246E-2</v>
      </c>
      <c r="R41" s="7"/>
      <c r="T41" s="5">
        <v>2006</v>
      </c>
      <c r="U41" s="21">
        <f t="shared" si="1"/>
        <v>9.5000000000000001E-2</v>
      </c>
      <c r="V41" s="8">
        <f t="array" ref="V41">-1+PRODUCT(1+(U41:U$56))^(1/(COUNT(U41:U$56)))</f>
        <v>6.5583912783532261E-2</v>
      </c>
      <c r="W41" s="7"/>
      <c r="Y41" s="14"/>
      <c r="Z41" s="14"/>
      <c r="AA41" s="14"/>
      <c r="AB41" s="14"/>
      <c r="AC41" s="14"/>
      <c r="AD41" s="14"/>
    </row>
    <row r="42" spans="2:30" x14ac:dyDescent="0.3">
      <c r="B42" s="5">
        <v>2007</v>
      </c>
      <c r="C42" s="21">
        <v>7.0999999999999994E-2</v>
      </c>
      <c r="D42" s="7">
        <f t="array" ref="D42">-1+PRODUCT(1+($C40:$C42))^(1/D$5)</f>
        <v>0.11166691842478849</v>
      </c>
      <c r="E42" s="7">
        <f t="array" ref="E42">-1+PRODUCT(1+($C38:$C42))^(1/E$5)</f>
        <v>0.118692396869716</v>
      </c>
      <c r="F42" s="8">
        <f t="array" ref="F42">-1+PRODUCT(1+($C33:$C42))^(1/F$5)</f>
        <v>8.4135256505835088E-2</v>
      </c>
      <c r="H42" s="5">
        <v>2007</v>
      </c>
      <c r="I42" s="21">
        <v>3.7999999999999999E-2</v>
      </c>
      <c r="J42" s="7">
        <f t="array" ref="J42">-1+PRODUCT(1+($I40:$I42))^(1/J$5)</f>
        <v>8.6359393886751734E-2</v>
      </c>
      <c r="K42" s="7">
        <f t="array" ref="K42">-1+PRODUCT(1+($I38:$I42))^(1/K$5)</f>
        <v>9.6149191012106838E-2</v>
      </c>
      <c r="L42" s="8">
        <f t="array" ref="L42">-1+PRODUCT(1+($I33:$I42))^(1/L$5)</f>
        <v>6.4538049063571412E-2</v>
      </c>
      <c r="M42" s="1"/>
      <c r="O42" s="5">
        <v>2007</v>
      </c>
      <c r="P42" s="21">
        <f t="shared" si="0"/>
        <v>7.0999999999999994E-2</v>
      </c>
      <c r="Q42" s="8">
        <f t="array" ref="Q42">-1+PRODUCT(1+(P42:P$56))^(1/(COUNT(P42:P$56)))</f>
        <v>6.6834958194156968E-2</v>
      </c>
      <c r="R42" s="7"/>
      <c r="T42" s="5">
        <v>2007</v>
      </c>
      <c r="U42" s="21">
        <f t="shared" si="1"/>
        <v>3.7999999999999999E-2</v>
      </c>
      <c r="V42" s="8">
        <f t="array" ref="V42">-1+PRODUCT(1+(U42:U$56))^(1/(COUNT(U42:U$56)))</f>
        <v>6.3354142532461521E-2</v>
      </c>
      <c r="W42" s="7"/>
      <c r="Y42" s="44" t="s">
        <v>11</v>
      </c>
      <c r="Z42" s="45"/>
      <c r="AA42" s="45"/>
      <c r="AB42" s="45"/>
      <c r="AC42" s="46"/>
      <c r="AD42" s="14"/>
    </row>
    <row r="43" spans="2:30" x14ac:dyDescent="0.3">
      <c r="B43" s="5">
        <v>2008</v>
      </c>
      <c r="C43" s="21">
        <v>-0.20499999999999999</v>
      </c>
      <c r="D43" s="7">
        <f t="array" ref="D43">-1+PRODUCT(1+($C41:$C43))^(1/D$5)</f>
        <v>-2.1007424961270948E-2</v>
      </c>
      <c r="E43" s="7">
        <f t="array" ref="E43">-1+PRODUCT(1+($C39:$C43))^(1/E$5)</f>
        <v>3.9069373220697923E-2</v>
      </c>
      <c r="F43" s="8">
        <f t="array" ref="F43">-1+PRODUCT(1+($C34:$C43))^(1/F$5)</f>
        <v>4.4117380177137067E-2</v>
      </c>
      <c r="H43" s="5">
        <v>2008</v>
      </c>
      <c r="I43" s="21">
        <v>-0.20200000000000001</v>
      </c>
      <c r="J43" s="7">
        <f t="array" ref="J43">-1+PRODUCT(1+($I41:$I43))^(1/J$5)</f>
        <v>-3.2008698539108593E-2</v>
      </c>
      <c r="K43" s="7">
        <f t="array" ref="K43">-1+PRODUCT(1+($I39:$I43))^(1/K$5)</f>
        <v>2.6137715194381794E-2</v>
      </c>
      <c r="L43" s="8">
        <f t="array" ref="L43">-1+PRODUCT(1+($I34:$I43))^(1/L$5)</f>
        <v>2.8234292074811096E-2</v>
      </c>
      <c r="M43" s="1"/>
      <c r="O43" s="5">
        <v>2008</v>
      </c>
      <c r="P43" s="21">
        <f t="shared" si="0"/>
        <v>-0.20499999999999999</v>
      </c>
      <c r="Q43" s="8">
        <f t="array" ref="Q43">-1+PRODUCT(1+(P43:P$56))^(1/(COUNT(P43:P$56)))</f>
        <v>6.6538075759604132E-2</v>
      </c>
      <c r="R43" s="7"/>
      <c r="T43" s="5">
        <v>2008</v>
      </c>
      <c r="U43" s="21">
        <f t="shared" si="1"/>
        <v>-0.20200000000000001</v>
      </c>
      <c r="V43" s="8">
        <f t="array" ref="V43">-1+PRODUCT(1+(U43:U$56))^(1/(COUNT(U43:U$56)))</f>
        <v>6.5494735989953812E-2</v>
      </c>
      <c r="W43" s="7"/>
      <c r="Y43" s="47"/>
      <c r="Z43" s="41"/>
      <c r="AA43" s="41">
        <v>2008</v>
      </c>
      <c r="AB43" s="42">
        <v>-0.20200000000000001</v>
      </c>
      <c r="AC43" s="48"/>
      <c r="AD43" s="14"/>
    </row>
    <row r="44" spans="2:30" x14ac:dyDescent="0.3">
      <c r="B44" s="5">
        <v>2009</v>
      </c>
      <c r="C44" s="21">
        <v>0.17599999999999999</v>
      </c>
      <c r="D44" s="7">
        <f t="array" ref="D44">-1+PRODUCT(1+($C42:$C44))^(1/D$5)</f>
        <v>4.3291922056942767E-4</v>
      </c>
      <c r="E44" s="7">
        <f t="array" ref="E44">-1+PRODUCT(1+($C40:$C44))^(1/E$5)</f>
        <v>5.1331553909127026E-2</v>
      </c>
      <c r="F44" s="8">
        <f t="array" ref="F44">-1+PRODUCT(1+($C35:$C44))^(1/F$5)</f>
        <v>3.9694151322546167E-2</v>
      </c>
      <c r="H44" s="5">
        <v>2009</v>
      </c>
      <c r="I44" s="21">
        <v>0.20200000000000001</v>
      </c>
      <c r="J44" s="7">
        <f t="array" ref="J44">-1+PRODUCT(1+($I42:$I44))^(1/J$5)</f>
        <v>-1.453629347755836E-3</v>
      </c>
      <c r="K44" s="7">
        <f t="array" ref="K44">-1+PRODUCT(1+($I40:$I44))^(1/K$5)</f>
        <v>4.2234838869493752E-2</v>
      </c>
      <c r="L44" s="8">
        <f t="array" ref="L44">-1+PRODUCT(1+($I35:$I44))^(1/L$5)</f>
        <v>3.7392877588370954E-2</v>
      </c>
      <c r="M44" s="1"/>
      <c r="O44" s="5">
        <v>2009</v>
      </c>
      <c r="P44" s="21">
        <f t="shared" si="0"/>
        <v>0.17599999999999999</v>
      </c>
      <c r="Q44" s="8">
        <f t="array" ref="Q44">-1+PRODUCT(1+(P44:P$56))^(1/(COUNT(P44:P$56)))</f>
        <v>9.091888412723681E-2</v>
      </c>
      <c r="R44" s="7"/>
      <c r="T44" s="5">
        <v>2009</v>
      </c>
      <c r="U44" s="21">
        <f t="shared" si="1"/>
        <v>0.20200000000000001</v>
      </c>
      <c r="V44" s="8">
        <f t="array" ref="V44">-1+PRODUCT(1+(U44:U$56))^(1/(COUNT(U44:U$56)))</f>
        <v>9.3867705916248489E-2</v>
      </c>
      <c r="W44" s="7"/>
      <c r="X44" s="14"/>
      <c r="Y44" s="47"/>
      <c r="Z44" s="41"/>
      <c r="AA44" s="41">
        <v>2009</v>
      </c>
      <c r="AB44" s="42">
        <v>0.20200000000000001</v>
      </c>
      <c r="AC44" s="48"/>
      <c r="AD44" s="14"/>
    </row>
    <row r="45" spans="2:30" x14ac:dyDescent="0.3">
      <c r="B45" s="5">
        <v>2010</v>
      </c>
      <c r="C45" s="21">
        <v>0.126</v>
      </c>
      <c r="D45" s="7">
        <f t="array" ref="D45">-1+PRODUCT(1+($C43:$C45))^(1/D$5)</f>
        <v>1.727322447836932E-2</v>
      </c>
      <c r="E45" s="7">
        <f t="array" ref="E45">-1+PRODUCT(1+($C41:$C45))^(1/E$5)</f>
        <v>4.437575513036518E-2</v>
      </c>
      <c r="F45" s="8">
        <f t="array" ref="F45">-1+PRODUCT(1+($C36:$C45))^(1/F$5)</f>
        <v>4.8594042754409816E-2</v>
      </c>
      <c r="H45" s="5">
        <v>2010</v>
      </c>
      <c r="I45" s="21">
        <v>0.13500000000000001</v>
      </c>
      <c r="J45" s="7">
        <f t="array" ref="J45">-1+PRODUCT(1+($I43:$I45))^(1/J$5)</f>
        <v>2.8729214826016536E-2</v>
      </c>
      <c r="K45" s="7">
        <f t="array" ref="K45">-1+PRODUCT(1+($I41:$I45))^(1/K$5)</f>
        <v>4.3525193702151688E-2</v>
      </c>
      <c r="L45" s="8">
        <f t="array" ref="L45">-1+PRODUCT(1+($I36:$I45))^(1/L$5)</f>
        <v>4.7309103030004351E-2</v>
      </c>
      <c r="M45" s="1"/>
      <c r="O45" s="5">
        <v>2010</v>
      </c>
      <c r="P45" s="21">
        <f t="shared" si="0"/>
        <v>0.126</v>
      </c>
      <c r="Q45" s="8">
        <f t="array" ref="Q45">-1+PRODUCT(1+(P45:P$56))^(1/(COUNT(P45:P$56)))</f>
        <v>8.4113005407759456E-2</v>
      </c>
      <c r="R45" s="7"/>
      <c r="T45" s="5">
        <v>2010</v>
      </c>
      <c r="U45" s="21">
        <f t="shared" si="1"/>
        <v>0.13500000000000001</v>
      </c>
      <c r="V45" s="8">
        <f t="array" ref="V45">-1+PRODUCT(1+(U45:U$56))^(1/(COUNT(U45:U$56)))</f>
        <v>8.3604585664827535E-2</v>
      </c>
      <c r="W45" s="7"/>
      <c r="X45" s="14"/>
      <c r="Y45" s="47"/>
      <c r="Z45" s="41"/>
      <c r="AA45" s="41">
        <v>2010</v>
      </c>
      <c r="AB45" s="42">
        <v>0.13500000000000001</v>
      </c>
      <c r="AC45" s="48"/>
      <c r="AD45" s="14"/>
    </row>
    <row r="46" spans="2:30" x14ac:dyDescent="0.3">
      <c r="B46" s="5">
        <v>2011</v>
      </c>
      <c r="C46" s="21">
        <v>8.4000000000000005E-2</v>
      </c>
      <c r="D46" s="7">
        <f t="array" ref="D46">-1+PRODUCT(1+($C44:$C46))^(1/D$5)</f>
        <v>0.12804129419774113</v>
      </c>
      <c r="E46" s="7">
        <f t="array" ref="E46">-1+PRODUCT(1+($C42:$C46))^(1/E$5)</f>
        <v>4.0941489363115924E-2</v>
      </c>
      <c r="F46" s="8">
        <f t="array" ref="F46">-1+PRODUCT(1+($C37:$C46))^(1/F$5)</f>
        <v>6.3647023098463595E-2</v>
      </c>
      <c r="H46" s="5">
        <v>2011</v>
      </c>
      <c r="I46" s="21">
        <v>3.3000000000000002E-2</v>
      </c>
      <c r="J46" s="7">
        <f t="array" ref="J46">-1+PRODUCT(1+($I44:$I46))^(1/J$5)</f>
        <v>0.12115816367286136</v>
      </c>
      <c r="K46" s="7">
        <f t="array" ref="K46">-1+PRODUCT(1+($I42:$I46))^(1/K$5)</f>
        <v>3.1430997588270504E-2</v>
      </c>
      <c r="L46" s="8">
        <f t="array" ref="L46">-1+PRODUCT(1+($I37:$I46))^(1/L$5)</f>
        <v>5.1453293416835466E-2</v>
      </c>
      <c r="M46" s="1"/>
      <c r="O46" s="5">
        <v>2011</v>
      </c>
      <c r="P46" s="21">
        <f t="shared" si="0"/>
        <v>8.4000000000000005E-2</v>
      </c>
      <c r="Q46" s="8">
        <f t="array" ref="Q46">-1+PRODUCT(1+(P46:P$56))^(1/(COUNT(P46:P$56)))</f>
        <v>8.0383249152927938E-2</v>
      </c>
      <c r="R46" s="7"/>
      <c r="T46" s="5">
        <v>2011</v>
      </c>
      <c r="U46" s="21">
        <f t="shared" si="1"/>
        <v>3.3000000000000002E-2</v>
      </c>
      <c r="V46" s="8">
        <f t="array" ref="V46">-1+PRODUCT(1+(U46:U$56))^(1/(COUNT(U46:U$56)))</f>
        <v>7.803961455451125E-2</v>
      </c>
      <c r="W46" s="7"/>
      <c r="Y46" s="47"/>
      <c r="Z46" s="41"/>
      <c r="AA46" s="41">
        <v>2011</v>
      </c>
      <c r="AB46" s="42">
        <v>3.3000000000000002E-2</v>
      </c>
      <c r="AC46" s="48"/>
      <c r="AD46" s="14"/>
    </row>
    <row r="47" spans="2:30" x14ac:dyDescent="0.3">
      <c r="B47" s="5">
        <v>2012</v>
      </c>
      <c r="C47" s="21">
        <v>0.13400000000000001</v>
      </c>
      <c r="D47" s="7">
        <f t="array" ref="D47">-1+PRODUCT(1+($C45:$C47))^(1/D$5)</f>
        <v>0.11444911179496686</v>
      </c>
      <c r="E47" s="7">
        <f t="array" ref="E47">-1+PRODUCT(1+($C43:$C47))^(1/E$5)</f>
        <v>5.2909479045779362E-2</v>
      </c>
      <c r="F47" s="8">
        <f t="array" ref="F47">-1+PRODUCT(1+($C38:$C47))^(1/F$5)</f>
        <v>8.5302643874309858E-2</v>
      </c>
      <c r="H47" s="5">
        <v>2012</v>
      </c>
      <c r="I47" s="21">
        <v>0.13700000000000001</v>
      </c>
      <c r="J47" s="7">
        <f t="array" ref="J47">-1+PRODUCT(1+($I45:$I47))^(1/J$5)</f>
        <v>0.1005730719157325</v>
      </c>
      <c r="K47" s="7">
        <f t="array" ref="K47">-1+PRODUCT(1+($I43:$I47))^(1/K$5)</f>
        <v>5.0395376230826239E-2</v>
      </c>
      <c r="L47" s="8">
        <f t="array" ref="L47">-1+PRODUCT(1+($I38:$I47))^(1/L$5)</f>
        <v>7.3028444123583114E-2</v>
      </c>
      <c r="M47" s="1"/>
      <c r="O47" s="5">
        <v>2012</v>
      </c>
      <c r="P47" s="21">
        <f t="shared" si="0"/>
        <v>0.13400000000000001</v>
      </c>
      <c r="Q47" s="8">
        <f t="array" ref="Q47">-1+PRODUCT(1+(P47:P$56))^(1/(COUNT(P47:P$56)))</f>
        <v>8.0022238431726844E-2</v>
      </c>
      <c r="R47" s="7"/>
      <c r="T47" s="5">
        <v>2012</v>
      </c>
      <c r="U47" s="21">
        <f t="shared" si="1"/>
        <v>0.13700000000000001</v>
      </c>
      <c r="V47" s="8">
        <f t="array" ref="V47">-1+PRODUCT(1+(U47:U$56))^(1/(COUNT(U47:U$56)))</f>
        <v>8.3805922539564204E-2</v>
      </c>
      <c r="W47" s="7"/>
      <c r="Y47" s="47"/>
      <c r="Z47" s="41"/>
      <c r="AA47" s="41">
        <v>2012</v>
      </c>
      <c r="AB47" s="42">
        <v>0.13700000000000001</v>
      </c>
      <c r="AC47" s="48"/>
      <c r="AD47" s="14"/>
    </row>
    <row r="48" spans="2:30" x14ac:dyDescent="0.3">
      <c r="B48" s="5">
        <v>2013</v>
      </c>
      <c r="C48" s="21">
        <v>3.6999999999999998E-2</v>
      </c>
      <c r="D48" s="7">
        <f t="array" ref="D48">-1+PRODUCT(1+($C46:$C48))^(1/D$5)</f>
        <v>8.4277296832635296E-2</v>
      </c>
      <c r="E48" s="7">
        <f t="array" ref="E48">-1+PRODUCT(1+($C44:$C48))^(1/E$5)</f>
        <v>0.11038442406481419</v>
      </c>
      <c r="F48" s="8">
        <f t="array" ref="F48">-1+PRODUCT(1+($C39:$C48))^(1/F$5)</f>
        <v>7.4135209155277604E-2</v>
      </c>
      <c r="H48" s="5">
        <v>2013</v>
      </c>
      <c r="I48" s="21">
        <v>6.2E-2</v>
      </c>
      <c r="J48" s="7">
        <f t="array" ref="J48">-1+PRODUCT(1+($I46:$I48))^(1/J$5)</f>
        <v>7.6453070739488593E-2</v>
      </c>
      <c r="K48" s="7">
        <f t="array" ref="K48">-1+PRODUCT(1+($I44:$I48))^(1/K$5)</f>
        <v>0.11218523807098713</v>
      </c>
      <c r="L48" s="8">
        <f t="array" ref="L48">-1+PRODUCT(1+($I39:$I48))^(1/L$5)</f>
        <v>6.829547367153177E-2</v>
      </c>
      <c r="M48" s="1"/>
      <c r="O48" s="5">
        <v>2013</v>
      </c>
      <c r="P48" s="21">
        <f t="shared" si="0"/>
        <v>3.6999999999999998E-2</v>
      </c>
      <c r="Q48" s="8">
        <f t="array" ref="Q48">-1+PRODUCT(1+(P48:P$56))^(1/(COUNT(P48:P$56)))</f>
        <v>7.4185597334869513E-2</v>
      </c>
      <c r="R48" s="7"/>
      <c r="T48" s="5">
        <v>2013</v>
      </c>
      <c r="U48" s="21">
        <f t="shared" si="1"/>
        <v>6.2E-2</v>
      </c>
      <c r="V48" s="8">
        <f t="array" ref="V48">-1+PRODUCT(1+(U48:U$56))^(1/(COUNT(U48:U$56)))</f>
        <v>7.6412700989346716E-2</v>
      </c>
      <c r="W48" s="7"/>
      <c r="Y48" s="47"/>
      <c r="Z48" s="41"/>
      <c r="AA48" s="41">
        <v>2013</v>
      </c>
      <c r="AB48" s="42">
        <v>6.2E-2</v>
      </c>
      <c r="AC48" s="48"/>
      <c r="AD48" s="14"/>
    </row>
    <row r="49" spans="2:30" x14ac:dyDescent="0.3">
      <c r="B49" s="5">
        <v>2014</v>
      </c>
      <c r="C49" s="21">
        <v>0.155</v>
      </c>
      <c r="D49" s="7">
        <f t="array" ref="D49">-1+PRODUCT(1+($C47:$C49))^(1/D$5)</f>
        <v>0.10745120082834902</v>
      </c>
      <c r="E49" s="7">
        <f t="array" ref="E49">-1+PRODUCT(1+($C45:$C49))^(1/E$5)</f>
        <v>0.10639013193397706</v>
      </c>
      <c r="F49" s="8">
        <f t="array" ref="F49">-1+PRODUCT(1+($C40:$C49))^(1/F$5)</f>
        <v>7.8509553335468718E-2</v>
      </c>
      <c r="H49" s="5">
        <v>2014</v>
      </c>
      <c r="I49" s="21">
        <v>0.14499999999999999</v>
      </c>
      <c r="J49" s="7">
        <f t="array" ref="J49">-1+PRODUCT(1+($I47:$I49))^(1/J$5)</f>
        <v>0.11402983706226211</v>
      </c>
      <c r="K49" s="7">
        <f t="array" ref="K49">-1+PRODUCT(1+($I45:$I49))^(1/K$5)</f>
        <v>0.10143108776960919</v>
      </c>
      <c r="L49" s="8">
        <f t="array" ref="L49">-1+PRODUCT(1+($I40:$I49))^(1/L$5)</f>
        <v>7.1424216772894233E-2</v>
      </c>
      <c r="M49" s="1"/>
      <c r="O49" s="5">
        <v>2014</v>
      </c>
      <c r="P49" s="21">
        <f t="shared" si="0"/>
        <v>0.155</v>
      </c>
      <c r="Q49" s="8">
        <f t="array" ref="Q49">-1+PRODUCT(1+(P49:P$56))^(1/(COUNT(P49:P$56)))</f>
        <v>7.8926589479908937E-2</v>
      </c>
      <c r="R49" s="7"/>
      <c r="T49" s="5">
        <v>2014</v>
      </c>
      <c r="U49" s="21">
        <f t="shared" si="1"/>
        <v>0.14499999999999999</v>
      </c>
      <c r="V49" s="8">
        <f t="array" ref="V49">-1+PRODUCT(1+(U49:U$56))^(1/(COUNT(U49:U$56)))</f>
        <v>7.8833763127029499E-2</v>
      </c>
      <c r="W49" s="7"/>
      <c r="Y49" s="47"/>
      <c r="Z49" s="41"/>
      <c r="AA49" s="41">
        <v>2014</v>
      </c>
      <c r="AB49" s="42">
        <v>0.14499999999999999</v>
      </c>
      <c r="AC49" s="48"/>
      <c r="AD49" s="14"/>
    </row>
    <row r="50" spans="2:30" x14ac:dyDescent="0.3">
      <c r="B50" s="5">
        <v>2015</v>
      </c>
      <c r="C50" s="21">
        <v>-1E-3</v>
      </c>
      <c r="D50" s="7">
        <f t="array" ref="D50">-1+PRODUCT(1+($C48:$C50))^(1/D$5)</f>
        <v>6.1635444153025132E-2</v>
      </c>
      <c r="E50" s="7">
        <f t="array" ref="E50">-1+PRODUCT(1+($C46:$C50))^(1/E$5)</f>
        <v>8.0223729084740292E-2</v>
      </c>
      <c r="F50" s="8">
        <f t="array" ref="F50">-1+PRODUCT(1+($C41:$C50))^(1/F$5)</f>
        <v>6.2148517285889993E-2</v>
      </c>
      <c r="H50" s="5">
        <v>2015</v>
      </c>
      <c r="I50" s="21">
        <v>2.7E-2</v>
      </c>
      <c r="J50" s="7">
        <f t="array" ref="J50">-1+PRODUCT(1+($I48:$I50))^(1/J$5)</f>
        <v>7.68787711769785E-2</v>
      </c>
      <c r="K50" s="7">
        <f t="array" ref="K50">-1+PRODUCT(1+($I46:$I50))^(1/K$5)</f>
        <v>7.9623294752381835E-2</v>
      </c>
      <c r="L50" s="8">
        <f t="array" ref="L50">-1+PRODUCT(1+($I41:$I50))^(1/L$5)</f>
        <v>6.142079675397083E-2</v>
      </c>
      <c r="M50" s="1"/>
      <c r="O50" s="5">
        <v>2015</v>
      </c>
      <c r="P50" s="21">
        <f t="shared" si="0"/>
        <v>-1E-3</v>
      </c>
      <c r="Q50" s="8">
        <f t="array" ref="Q50">-1+PRODUCT(1+(P50:P$56))^(1/(COUNT(P50:P$56)))</f>
        <v>6.8475924169837388E-2</v>
      </c>
      <c r="R50" s="7"/>
      <c r="T50" s="5">
        <v>2015</v>
      </c>
      <c r="U50" s="21">
        <f t="shared" si="1"/>
        <v>2.7E-2</v>
      </c>
      <c r="V50" s="8">
        <f t="array" ref="V50">-1+PRODUCT(1+(U50:U$56))^(1/(COUNT(U50:U$56)))</f>
        <v>6.6066602906213356E-2</v>
      </c>
      <c r="W50" s="7"/>
      <c r="Y50" s="47"/>
      <c r="Z50" s="41"/>
      <c r="AA50" s="41">
        <v>2015</v>
      </c>
      <c r="AB50" s="42">
        <v>2.7E-2</v>
      </c>
      <c r="AC50" s="48"/>
      <c r="AD50" s="14"/>
    </row>
    <row r="51" spans="2:30" x14ac:dyDescent="0.3">
      <c r="B51" s="5">
        <v>2016</v>
      </c>
      <c r="C51" s="21">
        <v>0.12</v>
      </c>
      <c r="D51" s="7">
        <f t="array" ref="D51">-1+PRODUCT(1+($C49:$C51))^(1/D$5)</f>
        <v>8.923561142964842E-2</v>
      </c>
      <c r="E51" s="7">
        <f t="array" ref="E51">-1+PRODUCT(1+($C47:$C51))^(1/E$5)</f>
        <v>8.7305190432976909E-2</v>
      </c>
      <c r="F51" s="8">
        <f t="array" ref="F51">-1+PRODUCT(1+($C42:$C51))^(1/F$5)</f>
        <v>6.3870802457492548E-2</v>
      </c>
      <c r="H51" s="5">
        <v>2016</v>
      </c>
      <c r="I51" s="21">
        <v>9.5000000000000001E-2</v>
      </c>
      <c r="J51" s="7">
        <f t="array" ref="J51">-1+PRODUCT(1+($I49:$I51))^(1/J$5)</f>
        <v>8.7919304552942945E-2</v>
      </c>
      <c r="K51" s="7">
        <f t="array" ref="K51">-1+PRODUCT(1+($I47:$I51))^(1/K$5)</f>
        <v>9.2282576746407941E-2</v>
      </c>
      <c r="L51" s="8">
        <f t="array" ref="L51">-1+PRODUCT(1+($I42:$I51))^(1/L$5)</f>
        <v>6.142079675397083E-2</v>
      </c>
      <c r="M51" s="1"/>
      <c r="O51" s="5">
        <v>2016</v>
      </c>
      <c r="P51" s="21">
        <f t="shared" si="0"/>
        <v>0.12</v>
      </c>
      <c r="Q51" s="8">
        <f t="array" ref="Q51">-1+PRODUCT(1+(P51:P$56))^(1/(COUNT(P51:P$56)))</f>
        <v>8.0516200537741112E-2</v>
      </c>
      <c r="R51" s="7"/>
      <c r="T51" s="5">
        <v>2016</v>
      </c>
      <c r="U51" s="21">
        <f t="shared" si="1"/>
        <v>9.5000000000000001E-2</v>
      </c>
      <c r="V51" s="8">
        <f t="array" ref="V51">-1+PRODUCT(1+(U51:U$56))^(1/(COUNT(U51:U$56)))</f>
        <v>7.6063280728146498E-2</v>
      </c>
      <c r="W51" s="7"/>
      <c r="Y51" s="47" t="s">
        <v>12</v>
      </c>
      <c r="Z51" s="41"/>
      <c r="AA51" s="41">
        <v>2016</v>
      </c>
      <c r="AB51" s="42">
        <v>9.5000000000000001E-2</v>
      </c>
      <c r="AC51" s="48"/>
      <c r="AD51" s="14"/>
    </row>
    <row r="52" spans="2:30" x14ac:dyDescent="0.3">
      <c r="B52" s="5">
        <v>2017</v>
      </c>
      <c r="C52" s="21">
        <v>5.0999999999999997E-2</v>
      </c>
      <c r="D52" s="7">
        <f t="array" ref="D52">-1+PRODUCT(1+($C50:$C52))^(1/D$5)</f>
        <v>5.5509327828788813E-2</v>
      </c>
      <c r="E52" s="7">
        <f t="array" ref="E52">-1+PRODUCT(1+($C48:$C52))^(1/E$5)</f>
        <v>7.0901171129581053E-2</v>
      </c>
      <c r="F52" s="8">
        <f t="array" ref="F52">-1+PRODUCT(1+($C43:$C52))^(1/F$5)</f>
        <v>6.1867220608849083E-2</v>
      </c>
      <c r="H52" s="5">
        <v>2017</v>
      </c>
      <c r="I52" s="21">
        <v>7.2999999999999995E-2</v>
      </c>
      <c r="J52" s="7">
        <f t="array" ref="J52">-1+PRODUCT(1+($I50:$I52))^(1/J$5)</f>
        <v>6.462034562089447E-2</v>
      </c>
      <c r="K52" s="7">
        <f t="array" ref="K52">-1+PRODUCT(1+($I48:$I52))^(1/K$5)</f>
        <v>7.9699394036815363E-2</v>
      </c>
      <c r="L52" s="8">
        <f t="array" ref="L52">-1+PRODUCT(1+($I43:$I52))^(1/L$5)</f>
        <v>6.4946595475799285E-2</v>
      </c>
      <c r="M52" s="1"/>
      <c r="O52" s="5">
        <v>2017</v>
      </c>
      <c r="P52" s="21">
        <f t="shared" si="0"/>
        <v>5.0999999999999997E-2</v>
      </c>
      <c r="Q52" s="8">
        <f t="array" ref="Q52">-1+PRODUCT(1+(P52:P$56))^(1/(COUNT(P52:P$56)))</f>
        <v>7.2788068860947241E-2</v>
      </c>
      <c r="R52" s="7"/>
      <c r="T52" s="5">
        <v>2017</v>
      </c>
      <c r="U52" s="21">
        <f t="shared" si="1"/>
        <v>7.2999999999999995E-2</v>
      </c>
      <c r="V52" s="8">
        <f t="array" ref="V52">-1+PRODUCT(1+(U52:U$56))^(1/(COUNT(U52:U$56)))</f>
        <v>6.9824097791058248E-2</v>
      </c>
      <c r="W52" s="7"/>
      <c r="Y52" s="47"/>
      <c r="Z52" s="41"/>
      <c r="AA52" s="41">
        <v>2017</v>
      </c>
      <c r="AB52" s="42">
        <v>7.5999999999999998E-2</v>
      </c>
      <c r="AC52" s="48"/>
      <c r="AD52" s="14"/>
    </row>
    <row r="53" spans="2:30" x14ac:dyDescent="0.3">
      <c r="B53" s="5">
        <v>2018</v>
      </c>
      <c r="C53" s="26">
        <v>-4.0000000000000001E-3</v>
      </c>
      <c r="D53" s="7">
        <f t="array" ref="D53">-1+PRODUCT(1+($C51:$C53))^(1/D$5)</f>
        <v>5.4451702543538483E-2</v>
      </c>
      <c r="E53" s="7">
        <f t="array" ref="E53">-1+PRODUCT(1+($C49:$C53))^(1/E$5)</f>
        <v>6.2295911305527474E-2</v>
      </c>
      <c r="F53" s="8">
        <f t="array" ref="F53">-1+PRODUCT(1+($C44:$C53))^(1/F$5)</f>
        <v>8.6074046122728731E-2</v>
      </c>
      <c r="H53" s="5">
        <v>2018</v>
      </c>
      <c r="I53" s="21">
        <v>-2.3E-2</v>
      </c>
      <c r="J53" s="7">
        <f t="array" ref="J53">-1+PRODUCT(1+($I51:$I53))^(1/J$5)</f>
        <v>4.7054935546221976E-2</v>
      </c>
      <c r="K53" s="7">
        <f t="array" ref="K53">-1+PRODUCT(1+($I49:$I53))^(1/K$5)</f>
        <v>6.1834585957367016E-2</v>
      </c>
      <c r="L53" s="8">
        <f t="array" ref="L53">-1+PRODUCT(1+($I44:$I53))^(1/L$5)</f>
        <v>8.6718340590146825E-2</v>
      </c>
      <c r="M53" s="1"/>
      <c r="O53" s="5">
        <v>2018</v>
      </c>
      <c r="P53" s="21">
        <f t="shared" si="0"/>
        <v>-4.0000000000000001E-3</v>
      </c>
      <c r="Q53" s="8">
        <f t="array" ref="Q53">-1+PRODUCT(1+(P53:P$56))^(1/(COUNT(P53:P$56)))</f>
        <v>7.8305299218012658E-2</v>
      </c>
      <c r="R53" s="7"/>
      <c r="T53" s="5">
        <v>2018</v>
      </c>
      <c r="U53" s="21">
        <f t="shared" si="1"/>
        <v>-2.3E-2</v>
      </c>
      <c r="V53" s="8">
        <f t="array" ref="V53">-1+PRODUCT(1+(U53:U$56))^(1/(COUNT(U53:U$56)))</f>
        <v>6.8239673481564678E-2</v>
      </c>
      <c r="W53" s="7"/>
      <c r="Y53" s="49">
        <f t="array" ref="Y53">-1+PRODUCT(1+(U34:U53))^(1/(COUNT(U34:U53)))</f>
        <v>5.7071929256199194E-2</v>
      </c>
      <c r="Z53" s="41"/>
      <c r="AA53" s="41">
        <v>2018</v>
      </c>
      <c r="AB53" s="42">
        <v>-2.3E-2</v>
      </c>
      <c r="AC53" s="50">
        <f t="array" ref="AC53">-1+PRODUCT(1+(AB43:AB53))^(1/(COUNT(AB43:AB53)))</f>
        <v>5.6902772338446317E-2</v>
      </c>
      <c r="AD53" s="14"/>
    </row>
    <row r="54" spans="2:30" x14ac:dyDescent="0.3">
      <c r="B54" s="5">
        <v>2019</v>
      </c>
      <c r="C54" s="26">
        <v>0.188</v>
      </c>
      <c r="D54" s="7">
        <f t="array" ref="D54">-1+PRODUCT(1+($C52:$C54))^(1/D$5)</f>
        <v>7.537391658159831E-2</v>
      </c>
      <c r="E54" s="7">
        <f t="array" ref="E54">-1+PRODUCT(1+($C50:$C54))^(1/E$5)</f>
        <v>6.8297965224308088E-2</v>
      </c>
      <c r="F54" s="8">
        <f t="array" ref="F54">-1+PRODUCT(1+($C45:$C54))^(1/F$5)</f>
        <v>8.7177228739326429E-2</v>
      </c>
      <c r="H54" s="5">
        <v>2019</v>
      </c>
      <c r="I54" s="21">
        <v>0.16800000000000001</v>
      </c>
      <c r="J54" s="7">
        <f t="array" ref="J54">-1+PRODUCT(1+($I52:$I54))^(1/J$5)</f>
        <v>6.9824097791058248E-2</v>
      </c>
      <c r="K54" s="7">
        <f t="array" ref="K54">-1+PRODUCT(1+($I50:$I54))^(1/K$5)</f>
        <v>6.6066602906213356E-2</v>
      </c>
      <c r="L54" s="8">
        <f t="array" ref="L54">-1+PRODUCT(1+($I45:$I54))^(1/L$5)</f>
        <v>8.3604585664827535E-2</v>
      </c>
      <c r="M54" s="1"/>
      <c r="O54" s="5">
        <v>2019</v>
      </c>
      <c r="P54" s="21">
        <f t="shared" si="0"/>
        <v>0.188</v>
      </c>
      <c r="Q54" s="8">
        <f t="array" ref="Q54">-1+PRODUCT(1+(P54:P$56))^(1/(COUNT(P54:P$56)))</f>
        <v>0.10722497465578251</v>
      </c>
      <c r="R54" s="7"/>
      <c r="T54" s="5"/>
      <c r="U54" s="21"/>
      <c r="V54" s="8"/>
      <c r="W54" s="7"/>
      <c r="Y54" s="49"/>
      <c r="Z54" s="41"/>
      <c r="AA54" s="41"/>
      <c r="AB54" s="42"/>
      <c r="AC54" s="50"/>
      <c r="AD54" s="14"/>
    </row>
    <row r="55" spans="2:30" x14ac:dyDescent="0.3">
      <c r="B55" s="5">
        <v>2020</v>
      </c>
      <c r="C55" s="26">
        <v>5.6000000000000001E-2</v>
      </c>
      <c r="D55" s="7">
        <f t="array" ref="D55">-1+PRODUCT(1+($C53:$C55))^(1/D$5)</f>
        <v>7.7076538038714171E-2</v>
      </c>
      <c r="E55" s="7">
        <f t="array" ref="E55">-1+PRODUCT(1+($C51:$C55))^(1/E$5)</f>
        <v>8.0219684911441602E-2</v>
      </c>
      <c r="F55" s="8">
        <f t="array" ref="F55">-1+PRODUCT(1+($C46:$C55))^(1/F$5)</f>
        <v>8.022170699619835E-2</v>
      </c>
      <c r="H55" s="5">
        <v>2020</v>
      </c>
      <c r="I55" s="21">
        <v>6.6000000000000003E-2</v>
      </c>
      <c r="J55" s="7">
        <f t="array" ref="J55">-1+PRODUCT(1+($I53:$I55))^(1/J$5)</f>
        <v>6.7492593300919834E-2</v>
      </c>
      <c r="K55" s="7">
        <f t="array" ref="K55">-1+PRODUCT(1+($I51:$I55))^(1/K$5)</f>
        <v>7.4043053161177319E-2</v>
      </c>
      <c r="L55" s="8">
        <f t="array" ref="L55">-1+PRODUCT(1+($I46:$I55))^(1/L$5)</f>
        <v>7.6829559289573801E-2</v>
      </c>
      <c r="M55" s="1"/>
      <c r="O55" s="5">
        <v>2020</v>
      </c>
      <c r="P55" s="21">
        <f t="shared" si="0"/>
        <v>5.6000000000000001E-2</v>
      </c>
      <c r="Q55" s="8">
        <f t="array" ref="Q55">-1+PRODUCT(1+(P55:P$56))^(1/(COUNT(P55:P$56)))</f>
        <v>6.8920951240081241E-2</v>
      </c>
      <c r="R55" s="7"/>
      <c r="T55" s="5"/>
      <c r="U55" s="21"/>
      <c r="V55" s="8"/>
      <c r="W55" s="7"/>
      <c r="Y55" s="49"/>
      <c r="Z55" s="41"/>
      <c r="AA55" s="41"/>
      <c r="AB55" s="42"/>
      <c r="AC55" s="50"/>
      <c r="AD55" s="14"/>
    </row>
    <row r="56" spans="2:30" x14ac:dyDescent="0.3">
      <c r="B56" s="37">
        <v>2021</v>
      </c>
      <c r="C56" s="32">
        <v>8.2000000000000003E-2</v>
      </c>
      <c r="D56" s="33">
        <f t="array" ref="D56">-1+PRODUCT(1+($C54:$C56))^(1/D$5)</f>
        <v>0.10722497465578251</v>
      </c>
      <c r="E56" s="33">
        <f t="array" ref="E56">-1+PRODUCT(1+($C52:$C56))^(1/E$5)</f>
        <v>7.2788068860947241E-2</v>
      </c>
      <c r="F56" s="34">
        <f t="array" ref="F56">-1+PRODUCT(1+($C47:$C56))^(1/F$5)</f>
        <v>8.0022238431726844E-2</v>
      </c>
      <c r="G56" s="14"/>
      <c r="H56" s="37">
        <v>2021</v>
      </c>
      <c r="I56" s="32">
        <v>0.16800000000000001</v>
      </c>
      <c r="J56" s="33">
        <f t="array" ref="J56">-1+PRODUCT(1+($I54:$I56))^(1/J$5)</f>
        <v>0.13295926878473363</v>
      </c>
      <c r="K56" s="33">
        <f t="array" ref="K56">-1+PRODUCT(1+($I52:$I56))^(1/K$5)</f>
        <v>8.7996341953477275E-2</v>
      </c>
      <c r="L56" s="34">
        <f t="array" ref="L56">-1+PRODUCT(1+($I47:$I56))^(1/L$5)</f>
        <v>9.0137352758637546E-2</v>
      </c>
      <c r="M56" s="1"/>
      <c r="O56" s="37">
        <v>2021</v>
      </c>
      <c r="P56" s="32">
        <f t="shared" si="0"/>
        <v>8.2000000000000003E-2</v>
      </c>
      <c r="Q56" s="34">
        <f t="array" ref="Q56">-1+PRODUCT(1+(P56:P$56))^(1/(COUNT(P56:P$56)))</f>
        <v>8.2000000000000073E-2</v>
      </c>
      <c r="R56" s="7"/>
      <c r="T56" s="37">
        <v>2019</v>
      </c>
      <c r="U56" s="32">
        <v>0.16800000000000001</v>
      </c>
      <c r="V56" s="34">
        <f t="array" ref="V56">-1+PRODUCT(1+(U56:U$56))^(1/(COUNT(U56:U$56)))</f>
        <v>0.16799999999999993</v>
      </c>
      <c r="W56" s="7"/>
      <c r="Y56" s="51">
        <f t="array" ref="Y56">-1+PRODUCT(1+(U35:U56))^(1/(COUNT(U35:U56)))</f>
        <v>6.0246989757947844E-2</v>
      </c>
      <c r="Z56" s="52"/>
      <c r="AA56" s="52">
        <v>2019</v>
      </c>
      <c r="AB56" s="53">
        <v>0.16800000000000001</v>
      </c>
      <c r="AC56" s="54">
        <f t="array" ref="AC56">-1+PRODUCT(1+(AB44:AB56))^(1/(COUNT(AB44:AB56)))</f>
        <v>9.414538447710008E-2</v>
      </c>
      <c r="AD56" s="14"/>
    </row>
    <row r="57" spans="2:30" x14ac:dyDescent="0.3">
      <c r="B57" s="14"/>
      <c r="C57" s="38"/>
      <c r="D57" s="7"/>
      <c r="E57" s="7"/>
      <c r="F57" s="7"/>
      <c r="G57" s="14"/>
      <c r="H57" s="14"/>
      <c r="I57" s="21"/>
      <c r="J57" s="7"/>
      <c r="K57" s="7"/>
      <c r="L57" s="7"/>
      <c r="M57" s="1"/>
      <c r="O57" s="36"/>
      <c r="P57" s="22"/>
      <c r="Q57" s="7"/>
      <c r="R57" s="7"/>
      <c r="T57" s="36"/>
      <c r="U57" s="21"/>
      <c r="V57" s="7"/>
      <c r="Y57" s="14"/>
      <c r="Z57" s="14"/>
      <c r="AA57" s="14"/>
      <c r="AB57" s="14"/>
      <c r="AC57" s="14"/>
      <c r="AD57" s="14"/>
    </row>
    <row r="58" spans="2:30" x14ac:dyDescent="0.3">
      <c r="B58" s="14"/>
      <c r="C58" s="6"/>
      <c r="D58" s="7"/>
      <c r="E58" s="7"/>
      <c r="F58" s="7"/>
      <c r="G58" s="14"/>
      <c r="H58" s="14"/>
      <c r="I58" s="6"/>
      <c r="J58" s="7"/>
      <c r="K58" s="7"/>
      <c r="L58" s="7"/>
      <c r="M58" s="24"/>
      <c r="O58" s="39" t="s">
        <v>13</v>
      </c>
      <c r="S58" t="s">
        <v>10</v>
      </c>
      <c r="T58" s="39" t="s">
        <v>14</v>
      </c>
      <c r="X58" t="s">
        <v>10</v>
      </c>
    </row>
    <row r="59" spans="2:30" x14ac:dyDescent="0.3">
      <c r="B59" s="75" t="str">
        <f>"Period 1993 - "&amp;B56</f>
        <v>Period 1993 - 2021</v>
      </c>
      <c r="C59" s="78" t="str">
        <f>+B2</f>
        <v>Pension Fund 'Zorg en Welzijn'</v>
      </c>
      <c r="D59" s="79"/>
      <c r="E59" s="79"/>
      <c r="F59" s="80"/>
      <c r="H59" s="75" t="str">
        <f>"Period 1993 - "&amp;H56</f>
        <v>Period 1993 - 2021</v>
      </c>
      <c r="I59" s="78" t="str">
        <f>+H2</f>
        <v>Pension Fund 'ABP'</v>
      </c>
      <c r="J59" s="79"/>
      <c r="K59" s="79"/>
      <c r="L59" s="80"/>
    </row>
    <row r="60" spans="2:30" x14ac:dyDescent="0.3">
      <c r="B60" s="76"/>
      <c r="C60" s="29" t="str">
        <f>+C3</f>
        <v>Yearly</v>
      </c>
      <c r="D60" s="81" t="str">
        <f>+D3</f>
        <v>Backward Moving Average</v>
      </c>
      <c r="E60" s="81"/>
      <c r="F60" s="82"/>
      <c r="H60" s="76"/>
      <c r="I60" s="29" t="str">
        <f>+I3</f>
        <v>Yearly</v>
      </c>
      <c r="J60" s="81" t="str">
        <f>+J3</f>
        <v>Backward Moving Average</v>
      </c>
      <c r="K60" s="81"/>
      <c r="L60" s="82"/>
    </row>
    <row r="61" spans="2:30" x14ac:dyDescent="0.3">
      <c r="B61" s="77"/>
      <c r="C61" s="30">
        <f>+C5</f>
        <v>1</v>
      </c>
      <c r="D61" s="31">
        <f>+D5</f>
        <v>3</v>
      </c>
      <c r="E61" s="31">
        <f>+E5</f>
        <v>5</v>
      </c>
      <c r="F61" s="40">
        <f>+F5</f>
        <v>10</v>
      </c>
      <c r="H61" s="77"/>
      <c r="I61" s="30">
        <f>+I5</f>
        <v>1</v>
      </c>
      <c r="J61" s="31">
        <f>+J5</f>
        <v>3</v>
      </c>
      <c r="K61" s="31">
        <f>+K5</f>
        <v>5</v>
      </c>
      <c r="L61" s="40">
        <f>+L5</f>
        <v>10</v>
      </c>
    </row>
    <row r="62" spans="2:30" x14ac:dyDescent="0.3">
      <c r="B62" s="5" t="s">
        <v>15</v>
      </c>
      <c r="C62" s="6">
        <f t="array" ref="C62">-1+PRODUCT(1+($C28:$C56))^(1/COUNT($C28:$C56))</f>
        <v>8.2388343113257267E-2</v>
      </c>
      <c r="D62" s="14"/>
      <c r="E62" s="14"/>
      <c r="F62" s="15"/>
      <c r="H62" s="5" t="s">
        <v>15</v>
      </c>
      <c r="I62" s="6">
        <f t="array" ref="I62">-1+PRODUCT(1+($I28:$I56))^(1/COUNT($I28:$I56))</f>
        <v>7.6004934508453248E-2</v>
      </c>
      <c r="J62" s="14"/>
      <c r="K62" s="14"/>
      <c r="L62" s="15"/>
    </row>
    <row r="63" spans="2:30" x14ac:dyDescent="0.3">
      <c r="B63" s="5" t="s">
        <v>16</v>
      </c>
      <c r="C63" s="7">
        <f>AVERAGE(C28:C56)</f>
        <v>8.66551724137931E-2</v>
      </c>
      <c r="D63" s="7">
        <f>AVERAGE(D30:D56)</f>
        <v>8.3419135215613616E-2</v>
      </c>
      <c r="E63" s="7">
        <f>AVERAGE(E32:E56)</f>
        <v>8.1114782471352384E-2</v>
      </c>
      <c r="F63" s="8">
        <f>AVERAGE(F38:F56)</f>
        <v>7.4671960533176721E-2</v>
      </c>
      <c r="H63" s="5" t="s">
        <v>16</v>
      </c>
      <c r="I63" s="7">
        <f>AVERAGE(I28:I56)</f>
        <v>7.9551724137931032E-2</v>
      </c>
      <c r="J63" s="7">
        <f>AVERAGE(J28:J56)</f>
        <v>7.3915118594744547E-2</v>
      </c>
      <c r="K63" s="7">
        <f>AVERAGE(K28:K56)</f>
        <v>7.0977982508136972E-2</v>
      </c>
      <c r="L63" s="8">
        <f>AVERAGE(L28:L56)</f>
        <v>6.6445733460386208E-2</v>
      </c>
    </row>
    <row r="64" spans="2:30" x14ac:dyDescent="0.3">
      <c r="B64" s="5" t="s">
        <v>17</v>
      </c>
      <c r="C64" s="6">
        <f>_xlfn.STDEV.S(C28:C56)</f>
        <v>9.4169784304001011E-2</v>
      </c>
      <c r="D64" s="6">
        <f>_xlfn.STDEV.S(D28:D56)</f>
        <v>5.6488563246487093E-2</v>
      </c>
      <c r="E64" s="6">
        <f>_xlfn.STDEV.S(E28:E56)</f>
        <v>3.6991639329218312E-2</v>
      </c>
      <c r="F64" s="16">
        <f>_xlfn.STDEV.S(F28:F56)</f>
        <v>1.7531436765081954E-2</v>
      </c>
      <c r="H64" s="5" t="s">
        <v>17</v>
      </c>
      <c r="I64" s="6">
        <f>_xlfn.STDEV.S(I28:I56)</f>
        <v>8.5388016140982084E-2</v>
      </c>
      <c r="J64" s="6">
        <f>_xlfn.STDEV.S(J28:J56)</f>
        <v>4.5887906326885275E-2</v>
      </c>
      <c r="K64" s="6">
        <f>_xlfn.STDEV.S(K28:K56)</f>
        <v>2.957829440478105E-2</v>
      </c>
      <c r="L64" s="16">
        <f>_xlfn.STDEV.S(L28:L56)</f>
        <v>1.5665665602024929E-2</v>
      </c>
    </row>
    <row r="65" spans="2:12" x14ac:dyDescent="0.3">
      <c r="B65" s="5" t="s">
        <v>18</v>
      </c>
      <c r="C65" s="7">
        <f>MIN(C28:C56)</f>
        <v>-0.20499999999999999</v>
      </c>
      <c r="D65" s="7">
        <f t="shared" ref="D65:F65" si="2">MIN(D28:D56)</f>
        <v>-3.4150686416031251E-2</v>
      </c>
      <c r="E65" s="7">
        <f t="shared" si="2"/>
        <v>2.8185565509758925E-2</v>
      </c>
      <c r="F65" s="8">
        <f t="shared" si="2"/>
        <v>3.9694151322546167E-2</v>
      </c>
      <c r="H65" s="5" t="s">
        <v>18</v>
      </c>
      <c r="I65" s="7">
        <f t="shared" ref="I65:L65" si="3">MIN(I28:I56)</f>
        <v>-0.20200000000000001</v>
      </c>
      <c r="J65" s="7">
        <f t="shared" si="3"/>
        <v>-3.2008698539108593E-2</v>
      </c>
      <c r="K65" s="7">
        <f t="shared" si="3"/>
        <v>2.6137715194381794E-2</v>
      </c>
      <c r="L65" s="8">
        <f t="shared" si="3"/>
        <v>2.8234292074811096E-2</v>
      </c>
    </row>
    <row r="66" spans="2:12" x14ac:dyDescent="0.3">
      <c r="B66" s="5" t="s">
        <v>19</v>
      </c>
      <c r="C66" s="6">
        <f>COUNTIF(C28:C56,"&lt;0")/($B56-1992)</f>
        <v>0.17241379310344829</v>
      </c>
      <c r="D66" s="6">
        <f t="shared" ref="D66:F66" si="4">COUNTIF(D28:D56,"&lt;0")/($B56-1992)</f>
        <v>6.8965517241379309E-2</v>
      </c>
      <c r="E66" s="6">
        <f t="shared" si="4"/>
        <v>0</v>
      </c>
      <c r="F66" s="16">
        <f t="shared" si="4"/>
        <v>0</v>
      </c>
      <c r="H66" s="5" t="s">
        <v>19</v>
      </c>
      <c r="I66" s="6">
        <f>COUNTIF(I28:I56,"&lt;0")/($B56-1992)</f>
        <v>0.17241379310344829</v>
      </c>
      <c r="J66" s="6">
        <f t="shared" ref="J66:L66" si="5">COUNTIF(J28:J56,"&lt;0")/($B56-1992)</f>
        <v>0.10344827586206896</v>
      </c>
      <c r="K66" s="6">
        <f t="shared" si="5"/>
        <v>0</v>
      </c>
      <c r="L66" s="16">
        <f t="shared" si="5"/>
        <v>0</v>
      </c>
    </row>
    <row r="67" spans="2:12" x14ac:dyDescent="0.3">
      <c r="B67" s="9" t="s">
        <v>20</v>
      </c>
      <c r="C67" s="27">
        <f>_xlfn.NORM.DIST(0,$C62,C64,TRUE)</f>
        <v>0.19081647433347354</v>
      </c>
      <c r="D67" s="27">
        <f t="shared" ref="D67:F67" si="6">_xlfn.NORM.DIST(0,$C62,D64,TRUE)</f>
        <v>7.2351939483366018E-2</v>
      </c>
      <c r="E67" s="27">
        <f t="shared" si="6"/>
        <v>1.29664458112444E-2</v>
      </c>
      <c r="F67" s="28">
        <f t="shared" si="6"/>
        <v>1.3042306585244735E-6</v>
      </c>
      <c r="H67" s="9" t="s">
        <v>20</v>
      </c>
      <c r="I67" s="27">
        <f>_xlfn.NORM.DIST(0,$I62,I64,TRUE)</f>
        <v>0.18670275973267816</v>
      </c>
      <c r="J67" s="27">
        <f t="shared" ref="J67:L67" si="7">_xlfn.NORM.DIST(0,$I62,J64,TRUE)</f>
        <v>4.8828786340959593E-2</v>
      </c>
      <c r="K67" s="27">
        <f t="shared" si="7"/>
        <v>5.0905272497500983E-3</v>
      </c>
      <c r="L67" s="28">
        <f t="shared" si="7"/>
        <v>6.1207296615632259E-7</v>
      </c>
    </row>
  </sheetData>
  <mergeCells count="22">
    <mergeCell ref="O2:Q2"/>
    <mergeCell ref="P3:P5"/>
    <mergeCell ref="Q3:Q5"/>
    <mergeCell ref="U3:U5"/>
    <mergeCell ref="T2:V2"/>
    <mergeCell ref="O3:O4"/>
    <mergeCell ref="T3:T4"/>
    <mergeCell ref="V3:V5"/>
    <mergeCell ref="B2:F2"/>
    <mergeCell ref="H2:L2"/>
    <mergeCell ref="B3:B4"/>
    <mergeCell ref="C3:C4"/>
    <mergeCell ref="D3:F3"/>
    <mergeCell ref="H3:H4"/>
    <mergeCell ref="I3:I4"/>
    <mergeCell ref="D4:F4"/>
    <mergeCell ref="B59:B61"/>
    <mergeCell ref="C59:F59"/>
    <mergeCell ref="H59:H61"/>
    <mergeCell ref="I59:L59"/>
    <mergeCell ref="D60:F60"/>
    <mergeCell ref="J60:L60"/>
  </mergeCells>
  <hyperlinks>
    <hyperlink ref="T58" r:id="rId1" xr:uid="{5E8972C6-E64B-412E-BA83-BA2FE9CB855B}"/>
    <hyperlink ref="O58" r:id="rId2" xr:uid="{7764A48D-0D06-4A85-ABAD-72D447D4EB2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8"/>
  <sheetViews>
    <sheetView topLeftCell="A61" zoomScaleNormal="100" workbookViewId="0">
      <selection activeCell="C63" sqref="C63"/>
    </sheetView>
  </sheetViews>
  <sheetFormatPr defaultColWidth="6.69921875" defaultRowHeight="18.75" x14ac:dyDescent="0.3"/>
  <cols>
    <col min="1" max="1" width="1.3984375" customWidth="1"/>
    <col min="2" max="2" width="14.796875" customWidth="1"/>
    <col min="3" max="3" width="17" customWidth="1"/>
    <col min="4" max="4" width="15.796875" customWidth="1"/>
    <col min="5" max="5" width="15.09765625" customWidth="1"/>
    <col min="6" max="6" width="12.5" customWidth="1"/>
  </cols>
  <sheetData>
    <row r="1" spans="2:7" ht="7.15" customHeight="1" x14ac:dyDescent="0.3"/>
    <row r="2" spans="2:7" x14ac:dyDescent="0.3">
      <c r="B2" s="83" t="s">
        <v>21</v>
      </c>
      <c r="C2" s="84"/>
      <c r="D2" s="84"/>
      <c r="E2" s="84"/>
      <c r="F2" s="85"/>
    </row>
    <row r="3" spans="2:7" ht="18.75" customHeight="1" x14ac:dyDescent="0.3">
      <c r="B3" s="86" t="s">
        <v>3</v>
      </c>
      <c r="C3" s="88" t="s">
        <v>4</v>
      </c>
      <c r="D3" s="73" t="s">
        <v>22</v>
      </c>
      <c r="E3" s="90" t="s">
        <v>5</v>
      </c>
      <c r="F3" s="92"/>
    </row>
    <row r="4" spans="2:7" ht="18.75" customHeight="1" x14ac:dyDescent="0.3">
      <c r="B4" s="87"/>
      <c r="C4" s="89"/>
      <c r="D4" s="74" t="s">
        <v>23</v>
      </c>
      <c r="E4" s="93" t="s">
        <v>8</v>
      </c>
      <c r="F4" s="95"/>
    </row>
    <row r="5" spans="2:7" x14ac:dyDescent="0.3">
      <c r="B5" s="23" t="s">
        <v>9</v>
      </c>
      <c r="C5" s="55" t="s">
        <v>24</v>
      </c>
      <c r="D5" s="55" t="s">
        <v>25</v>
      </c>
      <c r="E5" s="55" t="s">
        <v>26</v>
      </c>
      <c r="F5" s="55" t="s">
        <v>27</v>
      </c>
      <c r="G5" t="s">
        <v>10</v>
      </c>
    </row>
    <row r="6" spans="2:7" ht="18" customHeight="1" x14ac:dyDescent="0.3">
      <c r="B6" s="10">
        <v>1971</v>
      </c>
      <c r="C6" s="22">
        <f>+'ABP PFZW Returns from 1993'!P6</f>
        <v>7.2000000000000008E-2</v>
      </c>
      <c r="D6" s="12">
        <f t="array" ref="D6">-1+PRODUCT(1+(C6:C$56))^(1/(COUNT(C6:C$56)))</f>
        <v>8.1318877873599815E-2</v>
      </c>
      <c r="E6" s="7"/>
      <c r="F6" s="13"/>
      <c r="G6" t="s">
        <v>10</v>
      </c>
    </row>
    <row r="7" spans="2:7" ht="18" customHeight="1" x14ac:dyDescent="0.3">
      <c r="B7" s="5">
        <v>1972</v>
      </c>
      <c r="C7" s="21">
        <f>+'ABP PFZW Returns from 1993'!P7</f>
        <v>7.6999999999999999E-2</v>
      </c>
      <c r="D7" s="7">
        <f t="array" ref="D7">-1+PRODUCT(1+(C7:C$56))^(1/(COUNT(C7:C$56)))</f>
        <v>8.1506079384941144E-2</v>
      </c>
      <c r="E7" s="7"/>
      <c r="F7" s="8"/>
    </row>
    <row r="8" spans="2:7" ht="18" customHeight="1" x14ac:dyDescent="0.3">
      <c r="B8" s="5">
        <v>1973</v>
      </c>
      <c r="C8" s="21">
        <f>+'ABP PFZW Returns from 1993'!P8</f>
        <v>7.0999999999999994E-2</v>
      </c>
      <c r="D8" s="7">
        <f t="array" ref="D8">-1+PRODUCT(1+(C8:C$56))^(1/(COUNT(C8:C$56)))</f>
        <v>8.1598236225387089E-2</v>
      </c>
      <c r="E8" s="7"/>
      <c r="F8" s="8"/>
    </row>
    <row r="9" spans="2:7" ht="18" customHeight="1" x14ac:dyDescent="0.3">
      <c r="B9" s="5">
        <v>1974</v>
      </c>
      <c r="C9" s="21">
        <f>+'ABP PFZW Returns from 1993'!P9</f>
        <v>7.6999999999999999E-2</v>
      </c>
      <c r="D9" s="7">
        <f t="array" ref="D9">-1+PRODUCT(1+(C9:C$56))^(1/(COUNT(C9:C$56)))</f>
        <v>8.1820144450976295E-2</v>
      </c>
      <c r="E9" s="7"/>
      <c r="F9" s="8"/>
    </row>
    <row r="10" spans="2:7" ht="18" customHeight="1" x14ac:dyDescent="0.3">
      <c r="B10" s="5">
        <v>1975</v>
      </c>
      <c r="C10" s="21">
        <f>+'ABP PFZW Returns from 1993'!P10</f>
        <v>7.400000000000001E-2</v>
      </c>
      <c r="D10" s="7">
        <f t="array" ref="D10">-1+PRODUCT(1+(C10:C$56))^(1/(COUNT(C10:C$56)))</f>
        <v>8.1922934754093291E-2</v>
      </c>
      <c r="E10" s="7">
        <f t="array" ref="E10">-1+PRODUCT(1+(C6:C10))^(1/(COUNT(C6:C10)))</f>
        <v>7.4197132771377072E-2</v>
      </c>
      <c r="F10" s="8"/>
    </row>
    <row r="11" spans="2:7" ht="18" customHeight="1" x14ac:dyDescent="0.3">
      <c r="B11" s="5">
        <v>1976</v>
      </c>
      <c r="C11" s="21">
        <f>+'ABP PFZW Returns from 1993'!P11</f>
        <v>7.8E-2</v>
      </c>
      <c r="D11" s="7">
        <f t="array" ref="D11">-1+PRODUCT(1+(C11:C$56))^(1/(COUNT(C11:C$56)))</f>
        <v>8.2095820022990429E-2</v>
      </c>
      <c r="E11" s="7">
        <f t="array" ref="E11">-1+PRODUCT(1+(C7:C11))^(1/(COUNT(C7:C11)))</f>
        <v>7.5396909180179161E-2</v>
      </c>
      <c r="F11" s="8"/>
    </row>
    <row r="12" spans="2:7" ht="18" customHeight="1" x14ac:dyDescent="0.3">
      <c r="B12" s="5">
        <v>1977</v>
      </c>
      <c r="C12" s="21">
        <f>+'ABP PFZW Returns from 1993'!P12</f>
        <v>6.8000000000000005E-2</v>
      </c>
      <c r="D12" s="7">
        <f t="array" ref="D12">-1+PRODUCT(1+(C12:C$56))^(1/(COUNT(C12:C$56)))</f>
        <v>8.2187014779839807E-2</v>
      </c>
      <c r="E12" s="7">
        <f t="array" ref="E12">-1+PRODUCT(1+(C8:C12))^(1/(COUNT(C8:C12)))</f>
        <v>7.3593550383464823E-2</v>
      </c>
      <c r="F12" s="8"/>
    </row>
    <row r="13" spans="2:7" ht="18" customHeight="1" x14ac:dyDescent="0.3">
      <c r="B13" s="5">
        <v>1978</v>
      </c>
      <c r="C13" s="21">
        <f>+'ABP PFZW Returns from 1993'!P13</f>
        <v>7.8E-2</v>
      </c>
      <c r="D13" s="7">
        <f t="array" ref="D13">-1+PRODUCT(1+(C13:C$56))^(1/(COUNT(C13:C$56)))</f>
        <v>8.2511627739070059E-2</v>
      </c>
      <c r="E13" s="7">
        <f t="array" ref="E13">-1+PRODUCT(1+(C9:C13))^(1/(COUNT(C9:C13)))</f>
        <v>7.4993285973964374E-2</v>
      </c>
      <c r="F13" s="8"/>
    </row>
    <row r="14" spans="2:7" ht="18" customHeight="1" x14ac:dyDescent="0.3">
      <c r="B14" s="5">
        <v>1979</v>
      </c>
      <c r="C14" s="21">
        <f>+'ABP PFZW Returns from 1993'!P14</f>
        <v>8.5999999999999993E-2</v>
      </c>
      <c r="D14" s="7">
        <f t="array" ref="D14">-1+PRODUCT(1+(C14:C$56))^(1/(COUNT(C14:C$56)))</f>
        <v>8.261677367291731E-2</v>
      </c>
      <c r="E14" s="7">
        <f t="array" ref="E14">-1+PRODUCT(1+(C10:C14))^(1/(COUNT(C10:C14)))</f>
        <v>7.6783956568008627E-2</v>
      </c>
      <c r="F14" s="8"/>
    </row>
    <row r="15" spans="2:7" ht="18.75" customHeight="1" x14ac:dyDescent="0.3">
      <c r="B15" s="5">
        <v>1980</v>
      </c>
      <c r="C15" s="21">
        <f>+'ABP PFZW Returns from 1993'!P15</f>
        <v>0.09</v>
      </c>
      <c r="D15" s="7">
        <f t="array" ref="D15">-1+PRODUCT(1+(C15:C$56))^(1/(COUNT(C15:C$56)))</f>
        <v>8.2536349256807195E-2</v>
      </c>
      <c r="E15" s="7">
        <f t="array" ref="E15">-1+PRODUCT(1+(C11:C15))^(1/(COUNT(C11:C15)))</f>
        <v>7.9973302208086627E-2</v>
      </c>
      <c r="F15" s="8">
        <f t="array" ref="F15">-1+PRODUCT(1+(C6:C15))^(1/(COUNT(C6:C15)))</f>
        <v>7.7081345443120508E-2</v>
      </c>
    </row>
    <row r="16" spans="2:7" ht="18.75" customHeight="1" x14ac:dyDescent="0.3">
      <c r="B16" s="5">
        <v>1981</v>
      </c>
      <c r="C16" s="21">
        <f>+'ABP PFZW Returns from 1993'!P16</f>
        <v>9.5000000000000001E-2</v>
      </c>
      <c r="D16" s="7">
        <f t="array" ref="D16">-1+PRODUCT(1+(C16:C$56))^(1/(COUNT(C16:C$56)))</f>
        <v>8.2354948872493949E-2</v>
      </c>
      <c r="E16" s="7">
        <f t="array" ref="E16">-1+PRODUCT(1+(C12:C16))^(1/(COUNT(C12:C16)))</f>
        <v>8.3358240683306883E-2</v>
      </c>
      <c r="F16" s="8">
        <f t="array" ref="F16">-1+PRODUCT(1+(C7:C16))^(1/(COUNT(C7:C16)))</f>
        <v>7.9370234704341236E-2</v>
      </c>
    </row>
    <row r="17" spans="2:6" ht="18.75" customHeight="1" x14ac:dyDescent="0.3">
      <c r="B17" s="5">
        <v>1982</v>
      </c>
      <c r="C17" s="21">
        <f>+'ABP PFZW Returns from 1993'!P17</f>
        <v>9.6999999999999989E-2</v>
      </c>
      <c r="D17" s="7">
        <f t="array" ref="D17">-1+PRODUCT(1+(C17:C$56))^(1/(COUNT(C17:C$56)))</f>
        <v>8.2040700601103911E-2</v>
      </c>
      <c r="E17" s="7">
        <f t="array" ref="E17">-1+PRODUCT(1+(C13:C17))^(1/(COUNT(C13:C17)))</f>
        <v>8.9178766408472443E-2</v>
      </c>
      <c r="F17" s="8">
        <f t="array" ref="F17">-1+PRODUCT(1+(C8:C17))^(1/(COUNT(C8:C17)))</f>
        <v>8.1358080762683471E-2</v>
      </c>
    </row>
    <row r="18" spans="2:6" ht="18.75" customHeight="1" x14ac:dyDescent="0.3">
      <c r="B18" s="5">
        <v>1983</v>
      </c>
      <c r="C18" s="21">
        <f>+'ABP PFZW Returns from 1993'!P18</f>
        <v>9.6000000000000002E-2</v>
      </c>
      <c r="D18" s="7">
        <f t="array" ref="D18">-1+PRODUCT(1+(C18:C$56))^(1/(COUNT(C18:C$56)))</f>
        <v>8.165982313985376E-2</v>
      </c>
      <c r="E18" s="7">
        <f t="array" ref="E18">-1+PRODUCT(1+(C14:C18))^(1/(COUNT(C14:C18)))</f>
        <v>9.2792044809564933E-2</v>
      </c>
      <c r="F18" s="8">
        <f t="array" ref="F18">-1+PRODUCT(1+(C9:C18))^(1/(COUNT(C9:C18)))</f>
        <v>8.385613027562E-2</v>
      </c>
    </row>
    <row r="19" spans="2:6" ht="18.75" customHeight="1" x14ac:dyDescent="0.3">
      <c r="B19" s="5">
        <v>1984</v>
      </c>
      <c r="C19" s="21">
        <f>+'ABP PFZW Returns from 1993'!P19</f>
        <v>9.1999999999999998E-2</v>
      </c>
      <c r="D19" s="7">
        <f t="array" ref="D19">-1+PRODUCT(1+(C19:C$56))^(1/(COUNT(C19:C$56)))</f>
        <v>8.1284994656813492E-2</v>
      </c>
      <c r="E19" s="7">
        <f t="array" ref="E19">-1+PRODUCT(1+(C15:C19))^(1/(COUNT(C15:C19)))</f>
        <v>9.3996890123921428E-2</v>
      </c>
      <c r="F19" s="8">
        <f t="array" ref="F19">-1+PRODUCT(1+(C10:C19))^(1/(COUNT(C10:C19)))</f>
        <v>8.5356300861948897E-2</v>
      </c>
    </row>
    <row r="20" spans="2:6" ht="18.75" customHeight="1" x14ac:dyDescent="0.3">
      <c r="B20" s="5">
        <v>1985</v>
      </c>
      <c r="C20" s="21">
        <f>+'ABP PFZW Returns from 1993'!P20</f>
        <v>8.6999999999999994E-2</v>
      </c>
      <c r="D20" s="7">
        <f t="array" ref="D20">-1+PRODUCT(1+(C20:C$56))^(1/(COUNT(C20:C$56)))</f>
        <v>8.0996863775611549E-2</v>
      </c>
      <c r="E20" s="7">
        <f t="array" ref="E20">-1+PRODUCT(1+(C16:C20))^(1/(COUNT(C16:C20)))</f>
        <v>9.3394025931374136E-2</v>
      </c>
      <c r="F20" s="8">
        <f t="array" ref="F20">-1+PRODUCT(1+(C11:C20))^(1/(COUNT(C11:C20)))</f>
        <v>8.666294535136343E-2</v>
      </c>
    </row>
    <row r="21" spans="2:6" ht="18.75" customHeight="1" x14ac:dyDescent="0.3">
      <c r="B21" s="5">
        <v>1986</v>
      </c>
      <c r="C21" s="21">
        <f>+'ABP PFZW Returns from 1993'!P21</f>
        <v>8.199999999999999E-2</v>
      </c>
      <c r="D21" s="7">
        <f t="array" ref="D21">-1+PRODUCT(1+(C21:C$56))^(1/(COUNT(C21:C$56)))</f>
        <v>8.0830584094143232E-2</v>
      </c>
      <c r="E21" s="7">
        <f t="array" ref="E21">-1+PRODUCT(1+(C17:C21))^(1/(COUNT(C17:C21)))</f>
        <v>9.078542172089521E-2</v>
      </c>
      <c r="F21" s="8">
        <f t="array" ref="F21">-1+PRODUCT(1+(C12:C21))^(1/(COUNT(C12:C21)))</f>
        <v>8.7065488109409062E-2</v>
      </c>
    </row>
    <row r="22" spans="2:6" ht="18.75" customHeight="1" x14ac:dyDescent="0.3">
      <c r="B22" s="5">
        <v>1987</v>
      </c>
      <c r="C22" s="21">
        <f>+'ABP PFZW Returns from 1993'!P22</f>
        <v>5.2999999999999999E-2</v>
      </c>
      <c r="D22" s="7">
        <f t="array" ref="D22">-1+PRODUCT(1+(C22:C$56))^(1/(COUNT(C22:C$56)))</f>
        <v>8.0797190789128948E-2</v>
      </c>
      <c r="E22" s="7">
        <f t="array" ref="E22">-1+PRODUCT(1+(C18:C22))^(1/(COUNT(C18:C22)))</f>
        <v>8.1891412778867245E-2</v>
      </c>
      <c r="F22" s="8">
        <f t="array" ref="F22">-1+PRODUCT(1+(C13:C22))^(1/(COUNT(C13:C22)))</f>
        <v>8.552897444444385E-2</v>
      </c>
    </row>
    <row r="23" spans="2:6" ht="18.75" customHeight="1" x14ac:dyDescent="0.3">
      <c r="B23" s="5">
        <v>1988</v>
      </c>
      <c r="C23" s="21">
        <f>+'ABP PFZW Returns from 1993'!P23</f>
        <v>0.111</v>
      </c>
      <c r="D23" s="7">
        <f t="array" ref="D23">-1+PRODUCT(1+(C23:C$56))^(1/(COUNT(C23:C$56)))</f>
        <v>8.1625770021457544E-2</v>
      </c>
      <c r="E23" s="7">
        <f t="array" ref="E23">-1+PRODUCT(1+(C19:C23))^(1/(COUNT(C19:C23)))</f>
        <v>8.4836714305093874E-2</v>
      </c>
      <c r="F23" s="8">
        <f t="array" ref="F23">-1+PRODUCT(1+(C14:C23))^(1/(COUNT(C14:C23)))</f>
        <v>8.8807113914100677E-2</v>
      </c>
    </row>
    <row r="24" spans="2:6" ht="18.75" customHeight="1" x14ac:dyDescent="0.3">
      <c r="B24" s="5">
        <v>1989</v>
      </c>
      <c r="C24" s="21">
        <f>+'ABP PFZW Returns from 1993'!P24</f>
        <v>9.4E-2</v>
      </c>
      <c r="D24" s="7">
        <f t="array" ref="D24">-1+PRODUCT(1+(C24:C$56))^(1/(COUNT(C24:C$56)))</f>
        <v>8.0747870655644594E-2</v>
      </c>
      <c r="E24" s="7">
        <f t="array" ref="E24">-1+PRODUCT(1+(C20:C24))^(1/(COUNT(C20:C24)))</f>
        <v>8.5233799592408621E-2</v>
      </c>
      <c r="F24" s="8">
        <f t="array" ref="F24">-1+PRODUCT(1+(C15:C24))^(1/(COUNT(C15:C24)))</f>
        <v>8.9606535319728176E-2</v>
      </c>
    </row>
    <row r="25" spans="2:6" ht="18.75" customHeight="1" x14ac:dyDescent="0.3">
      <c r="B25" s="5">
        <v>1990</v>
      </c>
      <c r="C25" s="21">
        <f>+'ABP PFZW Returns from 1993'!P25</f>
        <v>1.1000000000000001E-2</v>
      </c>
      <c r="D25" s="7">
        <f t="array" ref="D25">-1+PRODUCT(1+(C25:C$56))^(1/(COUNT(C25:C$56)))</f>
        <v>8.0336338444407351E-2</v>
      </c>
      <c r="E25" s="7">
        <f t="array" ref="E25">-1+PRODUCT(1+(C21:C25))^(1/(COUNT(C21:C25)))</f>
        <v>6.9615366891812469E-2</v>
      </c>
      <c r="F25" s="8">
        <f t="array" ref="F25">-1+PRODUCT(1+(C16:C25))^(1/(COUNT(C16:C25)))</f>
        <v>8.1439342822288152E-2</v>
      </c>
    </row>
    <row r="26" spans="2:6" ht="18.75" customHeight="1" x14ac:dyDescent="0.3">
      <c r="B26" s="5">
        <v>1991</v>
      </c>
      <c r="C26" s="21">
        <f>+'ABP PFZW Returns from 1993'!P26</f>
        <v>9.6000000000000002E-2</v>
      </c>
      <c r="D26" s="7">
        <f t="array" ref="D26">-1+PRODUCT(1+(C26:C$56))^(1/(COUNT(C26:C$56)))</f>
        <v>8.2650470997048808E-2</v>
      </c>
      <c r="E26" s="7">
        <f t="array" ref="E26">-1+PRODUCT(1+(C22:C26))^(1/(COUNT(C22:C26)))</f>
        <v>7.2369102343701197E-2</v>
      </c>
      <c r="F26" s="8">
        <f t="array" ref="F26">-1+PRODUCT(1+(C17:C26))^(1/(COUNT(C17:C26)))</f>
        <v>8.1538063842614861E-2</v>
      </c>
    </row>
    <row r="27" spans="2:6" ht="18.75" customHeight="1" x14ac:dyDescent="0.3">
      <c r="B27" s="5">
        <v>1992</v>
      </c>
      <c r="C27" s="21">
        <f>+'ABP PFZW Returns from 1993'!P27</f>
        <v>7.6999999999999999E-2</v>
      </c>
      <c r="D27" s="7">
        <f t="array" ref="D27">-1+PRODUCT(1+(C27:C$56))^(1/(COUNT(C27:C$56)))</f>
        <v>8.220829809228225E-2</v>
      </c>
      <c r="E27" s="7">
        <f t="array" ref="E27">-1+PRODUCT(1+(C23:C27))^(1/(COUNT(C23:C27)))</f>
        <v>7.7213428807735074E-2</v>
      </c>
      <c r="F27" s="8">
        <f t="array" ref="F27">-1+PRODUCT(1+(C18:C27))^(1/(COUNT(C18:C27)))</f>
        <v>7.9549886923790281E-2</v>
      </c>
    </row>
    <row r="28" spans="2:6" x14ac:dyDescent="0.3">
      <c r="B28" s="5">
        <v>1993</v>
      </c>
      <c r="C28" s="21">
        <f>+'ABP PFZW Returns from 1993'!P28</f>
        <v>0.158</v>
      </c>
      <c r="D28" s="7">
        <f t="array" ref="D28">-1+PRODUCT(1+(C28:C$56))^(1/(COUNT(C28:C$56)))</f>
        <v>8.2388343113257267E-2</v>
      </c>
      <c r="E28" s="7">
        <f t="array" ref="E28">-1+PRODUCT(1+(C24:C28))^(1/(COUNT(C24:C28)))</f>
        <v>8.6177141551679881E-2</v>
      </c>
      <c r="F28" s="8">
        <f t="array" ref="F28">-1+PRODUCT(1+(C19:C28))^(1/(COUNT(C19:C28)))</f>
        <v>8.5506721026739285E-2</v>
      </c>
    </row>
    <row r="29" spans="2:6" x14ac:dyDescent="0.3">
      <c r="B29" s="5">
        <v>1994</v>
      </c>
      <c r="C29" s="21">
        <f>+'ABP PFZW Returns from 1993'!P29</f>
        <v>0</v>
      </c>
      <c r="D29" s="7">
        <f t="array" ref="D29">-1+PRODUCT(1+(C29:C$56))^(1/(COUNT(C29:C$56)))</f>
        <v>7.9781217663480009E-2</v>
      </c>
      <c r="E29" s="7">
        <f t="array" ref="E29">-1+PRODUCT(1+(C25:C29))^(1/(COUNT(C25:C29)))</f>
        <v>6.6834850633886722E-2</v>
      </c>
      <c r="F29" s="8">
        <f t="array" ref="F29">-1+PRODUCT(1+(C20:C29))^(1/(COUNT(C20:C29)))</f>
        <v>7.5994999287177123E-2</v>
      </c>
    </row>
    <row r="30" spans="2:6" x14ac:dyDescent="0.3">
      <c r="B30" s="5">
        <v>1995</v>
      </c>
      <c r="C30" s="21">
        <f>+'ABP PFZW Returns from 1993'!P30</f>
        <v>0.13100000000000001</v>
      </c>
      <c r="D30" s="7">
        <f t="array" ref="D30">-1+PRODUCT(1+(C30:C$56))^(1/(COUNT(C30:C$56)))</f>
        <v>8.2855301054728825E-2</v>
      </c>
      <c r="E30" s="7">
        <f t="array" ref="E30">-1+PRODUCT(1+(C26:C30))^(1/(COUNT(C26:C30)))</f>
        <v>9.1037013616781959E-2</v>
      </c>
      <c r="F30" s="8">
        <f t="array" ref="F30">-1+PRODUCT(1+(C21:C30))^(1/(COUNT(C21:C30)))</f>
        <v>8.0273093070572399E-2</v>
      </c>
    </row>
    <row r="31" spans="2:6" x14ac:dyDescent="0.3">
      <c r="B31" s="5">
        <v>1996</v>
      </c>
      <c r="C31" s="21">
        <f>+'ABP PFZW Returns from 1993'!P31</f>
        <v>0.159</v>
      </c>
      <c r="D31" s="7">
        <f t="array" ref="D31">-1+PRODUCT(1+(C31:C$56))^(1/(COUNT(C31:C$56)))</f>
        <v>8.1045080317406759E-2</v>
      </c>
      <c r="E31" s="7">
        <f t="array" ref="E31">-1+PRODUCT(1+(C27:C31))^(1/(COUNT(C27:C31)))</f>
        <v>0.10330112424033211</v>
      </c>
      <c r="F31" s="8">
        <f t="array" ref="F31">-1+PRODUCT(1+(C22:C31))^(1/(COUNT(C22:C31)))</f>
        <v>8.7725165754843237E-2</v>
      </c>
    </row>
    <row r="32" spans="2:6" x14ac:dyDescent="0.3">
      <c r="B32" s="5">
        <v>1997</v>
      </c>
      <c r="C32" s="21">
        <f>+'ABP PFZW Returns from 1993'!P32</f>
        <v>0.184</v>
      </c>
      <c r="D32" s="7">
        <f t="array" ref="D32">-1+PRODUCT(1+(C32:C$56))^(1/(COUNT(C32:C$56)))</f>
        <v>7.8038371829963538E-2</v>
      </c>
      <c r="E32" s="7">
        <f t="array" ref="E32">-1+PRODUCT(1+(C28:C32))^(1/(COUNT(C28:C32)))</f>
        <v>0.12440109670724131</v>
      </c>
      <c r="F32" s="8">
        <f t="array" ref="F32">-1+PRODUCT(1+(C23:C32))^(1/(COUNT(C23:C32)))</f>
        <v>0.10055438790601579</v>
      </c>
    </row>
    <row r="33" spans="2:6" x14ac:dyDescent="0.3">
      <c r="B33" s="5">
        <v>1998</v>
      </c>
      <c r="C33" s="21">
        <f>+'ABP PFZW Returns from 1993'!P33</f>
        <v>0.158</v>
      </c>
      <c r="D33" s="7">
        <f t="array" ref="D33">-1+PRODUCT(1+(C33:C$56))^(1/(COUNT(C33:C$56)))</f>
        <v>7.3835253811130208E-2</v>
      </c>
      <c r="E33" s="7">
        <f t="array" ref="E33">-1+PRODUCT(1+(C29:C33))^(1/(COUNT(C29:C33)))</f>
        <v>0.12440109670724131</v>
      </c>
      <c r="F33" s="8">
        <f t="array" ref="F33">-1+PRODUCT(1+(C24:C33))^(1/(COUNT(C24:C33)))</f>
        <v>0.10512387051363858</v>
      </c>
    </row>
    <row r="34" spans="2:6" x14ac:dyDescent="0.3">
      <c r="B34" s="5">
        <v>1999</v>
      </c>
      <c r="C34" s="21">
        <f>+'ABP PFZW Returns from 1993'!P34</f>
        <v>0.22699999999999998</v>
      </c>
      <c r="D34" s="7">
        <f t="array" ref="D34">-1+PRODUCT(1+(C34:C$56))^(1/(COUNT(C34:C$56)))</f>
        <v>7.0318016384538717E-2</v>
      </c>
      <c r="E34" s="7">
        <f t="array" ref="E34">-1+PRODUCT(1+(C30:C34))^(1/(COUNT(C30:C34)))</f>
        <v>0.17135941625336093</v>
      </c>
      <c r="F34" s="8">
        <f t="array" ref="F34">-1+PRODUCT(1+(C25:C34))^(1/(COUNT(C25:C34)))</f>
        <v>0.1178761326181228</v>
      </c>
    </row>
    <row r="35" spans="2:6" x14ac:dyDescent="0.3">
      <c r="B35" s="5">
        <v>2000</v>
      </c>
      <c r="C35" s="21">
        <f>+'ABP PFZW Returns from 1993'!P35</f>
        <v>3.4000000000000002E-2</v>
      </c>
      <c r="D35" s="7">
        <f t="array" ref="D35">-1+PRODUCT(1+(C35:C$56))^(1/(COUNT(C35:C$56)))</f>
        <v>6.3692113257983962E-2</v>
      </c>
      <c r="E35" s="7">
        <f t="array" ref="E35">-1+PRODUCT(1+(C31:C35))^(1/(COUNT(C31:C35)))</f>
        <v>0.15054010006907892</v>
      </c>
      <c r="F35" s="8">
        <f t="array" ref="F35">-1+PRODUCT(1+(C26:C35))^(1/(COUNT(C26:C35)))</f>
        <v>0.12039360709784552</v>
      </c>
    </row>
    <row r="36" spans="2:6" x14ac:dyDescent="0.3">
      <c r="B36" s="5">
        <v>2001</v>
      </c>
      <c r="C36" s="21">
        <f>+'ABP PFZW Returns from 1993'!P36</f>
        <v>-0.06</v>
      </c>
      <c r="D36" s="7">
        <f t="array" ref="D36">-1+PRODUCT(1+(C36:C$56))^(1/(COUNT(C36:C$56)))</f>
        <v>6.5127099675817979E-2</v>
      </c>
      <c r="E36" s="7">
        <f t="array" ref="E36">-1+PRODUCT(1+(C32:C36))^(1/(COUNT(C32:C36)))</f>
        <v>0.10334325236780728</v>
      </c>
      <c r="F36" s="8">
        <f t="array" ref="F36">-1+PRODUCT(1+(C27:C36))^(1/(COUNT(C27:C36)))</f>
        <v>0.10332218810299754</v>
      </c>
    </row>
    <row r="37" spans="2:6" x14ac:dyDescent="0.3">
      <c r="B37" s="5">
        <v>2002</v>
      </c>
      <c r="C37" s="21">
        <f>+'ABP PFZW Returns from 1993'!P37</f>
        <v>-7.2999999999999995E-2</v>
      </c>
      <c r="D37" s="7">
        <f t="array" ref="D37">-1+PRODUCT(1+(C37:C$56))^(1/(COUNT(C37:C$56)))</f>
        <v>7.1803358264959538E-2</v>
      </c>
      <c r="E37" s="7">
        <f t="array" ref="E37">-1+PRODUCT(1+(C33:C37))^(1/(COUNT(C33:C37)))</f>
        <v>5.0645608826690891E-2</v>
      </c>
      <c r="F37" s="8">
        <f t="array" ref="F37">-1+PRODUCT(1+(C28:C37))^(1/(COUNT(C28:C37)))</f>
        <v>8.689791370458444E-2</v>
      </c>
    </row>
    <row r="38" spans="2:6" x14ac:dyDescent="0.3">
      <c r="B38" s="5">
        <v>2003</v>
      </c>
      <c r="C38" s="21">
        <f>+'ABP PFZW Returns from 1993'!P38</f>
        <v>0.15</v>
      </c>
      <c r="D38" s="7">
        <f t="array" ref="D38">-1+PRODUCT(1+(C38:C$56))^(1/(COUNT(C38:C$56)))</f>
        <v>8.0022405070699021E-2</v>
      </c>
      <c r="E38" s="7">
        <f t="array" ref="E38">-1+PRODUCT(1+(C34:C38))^(1/(COUNT(C34:C38)))</f>
        <v>4.9189911361591232E-2</v>
      </c>
      <c r="F38" s="8">
        <f t="array" ref="F38">-1+PRODUCT(1+(C29:C38))^(1/(COUNT(C29:C38)))</f>
        <v>8.6144689711801892E-2</v>
      </c>
    </row>
    <row r="39" spans="2:6" x14ac:dyDescent="0.3">
      <c r="B39" s="5">
        <v>2004</v>
      </c>
      <c r="C39" s="21">
        <f>+'ABP PFZW Returns from 1993'!P39</f>
        <v>0.109</v>
      </c>
      <c r="D39" s="7">
        <f t="array" ref="D39">-1+PRODUCT(1+(C39:C$56))^(1/(COUNT(C39:C$56)))</f>
        <v>7.6262078984592474E-2</v>
      </c>
      <c r="E39" s="7">
        <f t="array" ref="E39">-1+PRODUCT(1+(C35:C39))^(1/(COUNT(C35:C39)))</f>
        <v>2.8185565509758925E-2</v>
      </c>
      <c r="F39" s="8">
        <f t="array" ref="F39">-1+PRODUCT(1+(C30:C39))^(1/(COUNT(C30:C39)))</f>
        <v>9.7440132223914455E-2</v>
      </c>
    </row>
    <row r="40" spans="2:6" x14ac:dyDescent="0.3">
      <c r="B40" s="5">
        <v>2005</v>
      </c>
      <c r="C40" s="21">
        <f>+'ABP PFZW Returns from 1993'!P40</f>
        <v>0.16400000000000001</v>
      </c>
      <c r="D40" s="7">
        <f t="array" ref="D40">-1+PRODUCT(1+(C40:C$56))^(1/(COUNT(C40:C$56)))</f>
        <v>7.4366698172182666E-2</v>
      </c>
      <c r="E40" s="7">
        <f t="array" ref="E40">-1+PRODUCT(1+(C36:C40))^(1/(COUNT(C36:C40)))</f>
        <v>5.2829368260071341E-2</v>
      </c>
      <c r="F40" s="8">
        <f t="array" ref="F40">-1+PRODUCT(1+(C31:C40))^(1/(COUNT(C31:C40)))</f>
        <v>0.10060092981680135</v>
      </c>
    </row>
    <row r="41" spans="2:6" x14ac:dyDescent="0.3">
      <c r="B41" s="5">
        <v>2006</v>
      </c>
      <c r="C41" s="21">
        <f>+'ABP PFZW Returns from 1993'!P41</f>
        <v>0.10199999999999999</v>
      </c>
      <c r="D41" s="7">
        <f t="array" ref="D41">-1+PRODUCT(1+(C41:C$56))^(1/(COUNT(C41:C$56)))</f>
        <v>6.8999520823503246E-2</v>
      </c>
      <c r="E41" s="7">
        <f t="array" ref="E41">-1+PRODUCT(1+(C37:C41))^(1/(COUNT(C37:C41)))</f>
        <v>8.6847821233852152E-2</v>
      </c>
      <c r="F41" s="8">
        <f t="array" ref="F41">-1+PRODUCT(1+(C32:C41))^(1/(COUNT(C32:C41)))</f>
        <v>9.5064477512180057E-2</v>
      </c>
    </row>
    <row r="42" spans="2:6" x14ac:dyDescent="0.3">
      <c r="B42" s="5">
        <v>2007</v>
      </c>
      <c r="C42" s="21">
        <f>+'ABP PFZW Returns from 1993'!P42</f>
        <v>7.0999999999999994E-2</v>
      </c>
      <c r="D42" s="7">
        <f t="array" ref="D42">-1+PRODUCT(1+(C42:C$56))^(1/(COUNT(C42:C$56)))</f>
        <v>6.6834958194156968E-2</v>
      </c>
      <c r="E42" s="7">
        <f t="array" ref="E42">-1+PRODUCT(1+(C38:C42))^(1/(COUNT(C38:C42)))</f>
        <v>0.118692396869716</v>
      </c>
      <c r="F42" s="8">
        <f t="array" ref="F42">-1+PRODUCT(1+(C33:C42))^(1/(COUNT(C33:C42)))</f>
        <v>8.4135256505835088E-2</v>
      </c>
    </row>
    <row r="43" spans="2:6" x14ac:dyDescent="0.3">
      <c r="B43" s="5">
        <v>2008</v>
      </c>
      <c r="C43" s="21">
        <f>+'ABP PFZW Returns from 1993'!P43</f>
        <v>-0.20499999999999999</v>
      </c>
      <c r="D43" s="7">
        <f t="array" ref="D43">-1+PRODUCT(1+(C43:C$56))^(1/(COUNT(C43:C$56)))</f>
        <v>6.6538075759604132E-2</v>
      </c>
      <c r="E43" s="7">
        <f t="array" ref="E43">-1+PRODUCT(1+(C39:C43))^(1/(COUNT(C39:C43)))</f>
        <v>3.9069373220697923E-2</v>
      </c>
      <c r="F43" s="8">
        <f t="array" ref="F43">-1+PRODUCT(1+(C34:C43))^(1/(COUNT(C34:C43)))</f>
        <v>4.4117380177137067E-2</v>
      </c>
    </row>
    <row r="44" spans="2:6" x14ac:dyDescent="0.3">
      <c r="B44" s="5">
        <v>2009</v>
      </c>
      <c r="C44" s="21">
        <f>+'ABP PFZW Returns from 1993'!P44</f>
        <v>0.17599999999999999</v>
      </c>
      <c r="D44" s="7">
        <f t="array" ref="D44">-1+PRODUCT(1+(C44:C$56))^(1/(COUNT(C44:C$56)))</f>
        <v>9.091888412723681E-2</v>
      </c>
      <c r="E44" s="7">
        <f t="array" ref="E44">-1+PRODUCT(1+(C40:C44))^(1/(COUNT(C40:C44)))</f>
        <v>5.1331553909127026E-2</v>
      </c>
      <c r="F44" s="8">
        <f t="array" ref="F44">-1+PRODUCT(1+(C35:C44))^(1/(COUNT(C35:C44)))</f>
        <v>3.9694151322546167E-2</v>
      </c>
    </row>
    <row r="45" spans="2:6" x14ac:dyDescent="0.3">
      <c r="B45" s="5">
        <v>2010</v>
      </c>
      <c r="C45" s="21">
        <f>+'ABP PFZW Returns from 1993'!P45</f>
        <v>0.126</v>
      </c>
      <c r="D45" s="7">
        <f t="array" ref="D45">-1+PRODUCT(1+(C45:C$56))^(1/(COUNT(C45:C$56)))</f>
        <v>8.4113005407759456E-2</v>
      </c>
      <c r="E45" s="7">
        <f t="array" ref="E45">-1+PRODUCT(1+(C41:C45))^(1/(COUNT(C41:C45)))</f>
        <v>4.437575513036518E-2</v>
      </c>
      <c r="F45" s="8">
        <f t="array" ref="F45">-1+PRODUCT(1+(C36:C45))^(1/(COUNT(C36:C45)))</f>
        <v>4.8594042754409816E-2</v>
      </c>
    </row>
    <row r="46" spans="2:6" x14ac:dyDescent="0.3">
      <c r="B46" s="5">
        <v>2011</v>
      </c>
      <c r="C46" s="21">
        <f>+'ABP PFZW Returns from 1993'!P46</f>
        <v>8.4000000000000005E-2</v>
      </c>
      <c r="D46" s="7">
        <f t="array" ref="D46">-1+PRODUCT(1+(C46:C$56))^(1/(COUNT(C46:C$56)))</f>
        <v>8.0383249152927938E-2</v>
      </c>
      <c r="E46" s="7">
        <f t="array" ref="E46">-1+PRODUCT(1+(C42:C46))^(1/(COUNT(C42:C46)))</f>
        <v>4.0941489363115924E-2</v>
      </c>
      <c r="F46" s="8">
        <f t="array" ref="F46">-1+PRODUCT(1+(C37:C46))^(1/(COUNT(C37:C46)))</f>
        <v>6.3647023098463595E-2</v>
      </c>
    </row>
    <row r="47" spans="2:6" x14ac:dyDescent="0.3">
      <c r="B47" s="5">
        <v>2012</v>
      </c>
      <c r="C47" s="21">
        <f>+'ABP PFZW Returns from 1993'!P47</f>
        <v>0.13400000000000001</v>
      </c>
      <c r="D47" s="7">
        <f t="array" ref="D47">-1+PRODUCT(1+(C47:C$56))^(1/(COUNT(C47:C$56)))</f>
        <v>8.0022238431726844E-2</v>
      </c>
      <c r="E47" s="7">
        <f t="array" ref="E47">-1+PRODUCT(1+(C43:C47))^(1/(COUNT(C43:C47)))</f>
        <v>5.2909479045779362E-2</v>
      </c>
      <c r="F47" s="8">
        <f t="array" ref="F47">-1+PRODUCT(1+(C38:C47))^(1/(COUNT(C38:C47)))</f>
        <v>8.5302643874309858E-2</v>
      </c>
    </row>
    <row r="48" spans="2:6" x14ac:dyDescent="0.3">
      <c r="B48" s="5">
        <v>2013</v>
      </c>
      <c r="C48" s="21">
        <f>+'ABP PFZW Returns from 1993'!P48</f>
        <v>3.6999999999999998E-2</v>
      </c>
      <c r="D48" s="7">
        <f t="array" ref="D48">-1+PRODUCT(1+(C48:C$56))^(1/(COUNT(C48:C$56)))</f>
        <v>7.4185597334869513E-2</v>
      </c>
      <c r="E48" s="7">
        <f t="array" ref="E48">-1+PRODUCT(1+(C44:C48))^(1/(COUNT(C44:C48)))</f>
        <v>0.11038442406481419</v>
      </c>
      <c r="F48" s="8">
        <f t="array" ref="F48">-1+PRODUCT(1+(C39:C48))^(1/(COUNT(C39:C48)))</f>
        <v>7.4135209155277604E-2</v>
      </c>
    </row>
    <row r="49" spans="2:8" x14ac:dyDescent="0.3">
      <c r="B49" s="5">
        <v>2014</v>
      </c>
      <c r="C49" s="21">
        <f>+'ABP PFZW Returns from 1993'!P49</f>
        <v>0.155</v>
      </c>
      <c r="D49" s="7">
        <f t="array" ref="D49">-1+PRODUCT(1+(C49:C$56))^(1/(COUNT(C49:C$56)))</f>
        <v>7.8926589479908937E-2</v>
      </c>
      <c r="E49" s="7">
        <f t="array" ref="E49">-1+PRODUCT(1+(C45:C49))^(1/(COUNT(C45:C49)))</f>
        <v>0.10639013193397706</v>
      </c>
      <c r="F49" s="8">
        <f t="array" ref="F49">-1+PRODUCT(1+(C40:C49))^(1/(COUNT(C40:C49)))</f>
        <v>7.8509553335468718E-2</v>
      </c>
    </row>
    <row r="50" spans="2:8" x14ac:dyDescent="0.3">
      <c r="B50" s="5">
        <v>2015</v>
      </c>
      <c r="C50" s="21">
        <f>+'ABP PFZW Returns from 1993'!P50</f>
        <v>-1E-3</v>
      </c>
      <c r="D50" s="7">
        <f t="array" ref="D50">-1+PRODUCT(1+(C50:C$56))^(1/(COUNT(C50:C$56)))</f>
        <v>6.8475924169837388E-2</v>
      </c>
      <c r="E50" s="7">
        <f t="array" ref="E50">-1+PRODUCT(1+(C46:C50))^(1/(COUNT(C46:C50)))</f>
        <v>8.0223729084740292E-2</v>
      </c>
      <c r="F50" s="8">
        <f t="array" ref="F50">-1+PRODUCT(1+(C41:C50))^(1/(COUNT(C41:C50)))</f>
        <v>6.2148517285889993E-2</v>
      </c>
      <c r="H50" s="39" t="s">
        <v>28</v>
      </c>
    </row>
    <row r="51" spans="2:8" x14ac:dyDescent="0.3">
      <c r="B51" s="5">
        <v>2016</v>
      </c>
      <c r="C51" s="21">
        <f>+'ABP PFZW Returns from 1993'!P51</f>
        <v>0.12</v>
      </c>
      <c r="D51" s="7">
        <f t="array" ref="D51">-1+PRODUCT(1+(C51:C$56))^(1/(COUNT(C51:C$56)))</f>
        <v>8.0516200537741112E-2</v>
      </c>
      <c r="E51" s="7">
        <f t="array" ref="E51">-1+PRODUCT(1+(C47:C51))^(1/(COUNT(C47:C51)))</f>
        <v>8.7305190432976909E-2</v>
      </c>
      <c r="F51" s="8">
        <f t="array" ref="F51">-1+PRODUCT(1+(C42:C51))^(1/(COUNT(C42:C51)))</f>
        <v>6.3870802457492548E-2</v>
      </c>
    </row>
    <row r="52" spans="2:8" x14ac:dyDescent="0.3">
      <c r="B52" s="5">
        <v>2017</v>
      </c>
      <c r="C52" s="21">
        <f>+'ABP PFZW Returns from 1993'!P52</f>
        <v>5.0999999999999997E-2</v>
      </c>
      <c r="D52" s="7">
        <f t="array" ref="D52">-1+PRODUCT(1+(C52:C$56))^(1/(COUNT(C52:C$56)))</f>
        <v>7.2788068860947241E-2</v>
      </c>
      <c r="E52" s="7">
        <f t="array" ref="E52">-1+PRODUCT(1+(C48:C52))^(1/(COUNT(C48:C52)))</f>
        <v>7.0901171129581053E-2</v>
      </c>
      <c r="F52" s="8">
        <f t="array" ref="F52">-1+PRODUCT(1+(C43:C52))^(1/(COUNT(C43:C52)))</f>
        <v>6.1867220608849083E-2</v>
      </c>
    </row>
    <row r="53" spans="2:8" x14ac:dyDescent="0.3">
      <c r="B53" s="5">
        <v>2018</v>
      </c>
      <c r="C53" s="21">
        <f>+'ABP PFZW Returns from 1993'!P53</f>
        <v>-4.0000000000000001E-3</v>
      </c>
      <c r="D53" s="7">
        <f t="array" ref="D53">-1+PRODUCT(1+(C53:C$56))^(1/(COUNT(C53:C$56)))</f>
        <v>7.8305299218012658E-2</v>
      </c>
      <c r="E53" s="7">
        <f t="array" ref="E53">-1+PRODUCT(1+(C49:C53))^(1/(COUNT(C49:C53)))</f>
        <v>6.2295911305527474E-2</v>
      </c>
      <c r="F53" s="8">
        <f t="array" ref="F53">-1+PRODUCT(1+(C44:C53))^(1/(COUNT(C44:C53)))</f>
        <v>8.6074046122728731E-2</v>
      </c>
    </row>
    <row r="54" spans="2:8" x14ac:dyDescent="0.3">
      <c r="B54" s="5">
        <v>2019</v>
      </c>
      <c r="C54" s="21">
        <f>+'ABP PFZW Returns from 1993'!P54</f>
        <v>0.188</v>
      </c>
      <c r="D54" s="7">
        <f t="array" ref="D54">-1+PRODUCT(1+(C54:C$56))^(1/(COUNT(C54:C$56)))</f>
        <v>0.10722497465578251</v>
      </c>
      <c r="E54" s="7">
        <f t="array" ref="E54">-1+PRODUCT(1+(C50:C54))^(1/(COUNT(C50:C54)))</f>
        <v>6.8297965224308088E-2</v>
      </c>
      <c r="F54" s="8">
        <f t="array" ref="F54">-1+PRODUCT(1+(C45:C54))^(1/(COUNT(C45:C54)))</f>
        <v>8.7177228739326429E-2</v>
      </c>
    </row>
    <row r="55" spans="2:8" x14ac:dyDescent="0.3">
      <c r="B55" s="5">
        <v>2020</v>
      </c>
      <c r="C55" s="21">
        <f>+'ABP PFZW Returns from 1993'!P55</f>
        <v>5.6000000000000001E-2</v>
      </c>
      <c r="D55" s="7">
        <f t="array" ref="D55">-1+PRODUCT(1+(C55:C$56))^(1/(COUNT(C55:C$56)))</f>
        <v>6.8920951240081241E-2</v>
      </c>
      <c r="E55" s="7">
        <f t="array" ref="E55">-1+PRODUCT(1+(C51:C55))^(1/(COUNT(C51:C55)))</f>
        <v>8.0219684911441602E-2</v>
      </c>
      <c r="F55" s="8">
        <f t="array" ref="F55">-1+PRODUCT(1+(C46:C55))^(1/(COUNT(C46:C55)))</f>
        <v>8.022170699619835E-2</v>
      </c>
    </row>
    <row r="56" spans="2:8" x14ac:dyDescent="0.3">
      <c r="B56" s="37">
        <v>2021</v>
      </c>
      <c r="C56" s="35">
        <f>+'ABP PFZW Returns from 1993'!P56</f>
        <v>8.2000000000000003E-2</v>
      </c>
      <c r="D56" s="33">
        <f t="array" ref="D56">-1+PRODUCT(1+(C56:C$56))^(1/(COUNT(C56:C$56)))</f>
        <v>8.2000000000000073E-2</v>
      </c>
      <c r="E56" s="33">
        <f t="array" ref="E56">-1+PRODUCT(1+(C52:C56))^(1/(COUNT(C52:C56)))</f>
        <v>7.2788068860947241E-2</v>
      </c>
      <c r="F56" s="34">
        <f t="array" ref="F56">-1+PRODUCT(1+(C47:C56))^(1/(COUNT(C47:C56)))</f>
        <v>8.0022238431726844E-2</v>
      </c>
    </row>
    <row r="59" spans="2:8" x14ac:dyDescent="0.3">
      <c r="B59" s="104" t="str">
        <f>"Period 
1971- "&amp;B56</f>
        <v>Period 
1971- 2021</v>
      </c>
      <c r="C59" s="78" t="str">
        <f>+B2</f>
        <v>Return Pension Fund 'Zorg en Welzijn'</v>
      </c>
      <c r="D59" s="79"/>
      <c r="E59" s="79"/>
      <c r="F59" s="80"/>
    </row>
    <row r="60" spans="2:8" x14ac:dyDescent="0.3">
      <c r="B60" s="105"/>
      <c r="C60" s="106" t="s">
        <v>29</v>
      </c>
      <c r="D60" s="62" t="s">
        <v>30</v>
      </c>
      <c r="E60" s="79" t="s">
        <v>31</v>
      </c>
      <c r="F60" s="80"/>
    </row>
    <row r="61" spans="2:8" x14ac:dyDescent="0.3">
      <c r="B61" s="105"/>
      <c r="C61" s="107"/>
      <c r="D61" s="60" t="str">
        <f>+D5</f>
        <v>Increased Years                     
Backward Average (until 1971)</v>
      </c>
      <c r="E61" s="60" t="str">
        <f>+E5</f>
        <v>5 Year                         
Backward Moving Average</v>
      </c>
      <c r="F61" s="60" t="str">
        <f>+F5</f>
        <v>10 Year                         
Backward Moving Average</v>
      </c>
      <c r="G61" t="s">
        <v>10</v>
      </c>
    </row>
    <row r="62" spans="2:8" x14ac:dyDescent="0.3">
      <c r="B62" s="10" t="s">
        <v>15</v>
      </c>
      <c r="C62" s="11">
        <f t="array" ref="C62">-1+PRODUCT(1+($C6:$C56))^(1/COUNT($C6:$C56))</f>
        <v>8.1318877873599815E-2</v>
      </c>
      <c r="D62" s="58"/>
      <c r="E62" s="58"/>
      <c r="F62" s="59"/>
    </row>
    <row r="63" spans="2:8" x14ac:dyDescent="0.3">
      <c r="B63" s="5" t="s">
        <v>16</v>
      </c>
      <c r="C63" s="7">
        <f>AVERAGE(C6:C56)</f>
        <v>8.38235294117647E-2</v>
      </c>
      <c r="D63" s="7"/>
      <c r="E63" s="7">
        <f>AVERAGE(E6:E56)</f>
        <v>8.1804745602313267E-2</v>
      </c>
      <c r="F63" s="8">
        <f>AVERAGE(F6:F56)</f>
        <v>8.2610851714008282E-2</v>
      </c>
    </row>
    <row r="64" spans="2:8" x14ac:dyDescent="0.3">
      <c r="B64" s="5" t="s">
        <v>17</v>
      </c>
      <c r="C64" s="6">
        <f>_xlfn.STDEV.S(C6:C56)</f>
        <v>7.1722717707112277E-2</v>
      </c>
      <c r="D64" s="6"/>
      <c r="E64" s="6">
        <f>_xlfn.STDEV.S(E6:E56)</f>
        <v>2.7467645499824389E-2</v>
      </c>
      <c r="F64" s="16">
        <f>_xlfn.STDEV.S(F6:F56)</f>
        <v>1.6470228640202873E-2</v>
      </c>
    </row>
    <row r="65" spans="2:6" x14ac:dyDescent="0.3">
      <c r="B65" s="5" t="s">
        <v>18</v>
      </c>
      <c r="C65" s="7">
        <f>MIN(C6:C56)</f>
        <v>-0.20499999999999999</v>
      </c>
      <c r="D65" s="7">
        <f>MIN(D6:D56)</f>
        <v>6.3692113257983962E-2</v>
      </c>
      <c r="E65" s="7">
        <f>MIN(E6:E56)</f>
        <v>2.8185565509758925E-2</v>
      </c>
      <c r="F65" s="8">
        <f>MIN(F6:F56)</f>
        <v>3.9694151322546167E-2</v>
      </c>
    </row>
    <row r="66" spans="2:6" x14ac:dyDescent="0.3">
      <c r="B66" s="5" t="s">
        <v>19</v>
      </c>
      <c r="C66" s="6">
        <f>COUNTIF(C6:C56,"&lt;0")/COUNT(C6:C56)</f>
        <v>9.8039215686274508E-2</v>
      </c>
      <c r="D66" s="6"/>
      <c r="E66" s="6">
        <f>COUNTIF(E6:E56,"&lt;0")/COUNT(E6:E56)</f>
        <v>0</v>
      </c>
      <c r="F66" s="16">
        <f>COUNTIF(F6:F56,"&lt;0")/COUNT(F6:F56)</f>
        <v>0</v>
      </c>
    </row>
    <row r="67" spans="2:6" x14ac:dyDescent="0.3">
      <c r="B67" s="9" t="s">
        <v>20</v>
      </c>
      <c r="C67" s="27">
        <f>_xlfn.NORM.DIST(0,$C62,C64,TRUE)</f>
        <v>0.12844021840036995</v>
      </c>
      <c r="D67" s="27"/>
      <c r="E67" s="27">
        <f t="shared" ref="E67" si="0">_xlfn.NORM.DIST(0,$C62,E64,TRUE)</f>
        <v>1.5355348354006038E-3</v>
      </c>
      <c r="F67" s="28">
        <f t="shared" ref="F67" si="1">_xlfn.NORM.DIST(0,$C62,F64,TRUE)</f>
        <v>3.9600633998265681E-7</v>
      </c>
    </row>
    <row r="70" spans="2:6" x14ac:dyDescent="0.3">
      <c r="B70" s="104" t="str">
        <f>+B59</f>
        <v>Period 
1971- 2021</v>
      </c>
      <c r="C70" s="78" t="s">
        <v>21</v>
      </c>
      <c r="D70" s="79"/>
      <c r="E70" s="80"/>
    </row>
    <row r="71" spans="2:6" x14ac:dyDescent="0.3">
      <c r="B71" s="105"/>
      <c r="C71" s="106" t="s">
        <v>29</v>
      </c>
      <c r="D71" s="78" t="s">
        <v>31</v>
      </c>
      <c r="E71" s="80"/>
    </row>
    <row r="72" spans="2:6" ht="21.75" customHeight="1" x14ac:dyDescent="0.3">
      <c r="B72" s="105"/>
      <c r="C72" s="107"/>
      <c r="D72" s="71" t="s">
        <v>32</v>
      </c>
      <c r="E72" s="72" t="s">
        <v>33</v>
      </c>
    </row>
    <row r="73" spans="2:6" x14ac:dyDescent="0.3">
      <c r="B73" s="63" t="s">
        <v>15</v>
      </c>
      <c r="C73" s="64">
        <f>+C62</f>
        <v>8.1318877873599815E-2</v>
      </c>
      <c r="D73" s="69"/>
      <c r="E73" s="70"/>
    </row>
    <row r="74" spans="2:6" x14ac:dyDescent="0.3">
      <c r="B74" s="63" t="s">
        <v>16</v>
      </c>
      <c r="C74" s="64">
        <f t="shared" ref="C74" si="2">+C63</f>
        <v>8.38235294117647E-2</v>
      </c>
      <c r="D74" s="64">
        <f t="shared" ref="D74:E78" si="3">+E63</f>
        <v>8.1804745602313267E-2</v>
      </c>
      <c r="E74" s="65">
        <f t="shared" si="3"/>
        <v>8.2610851714008282E-2</v>
      </c>
    </row>
    <row r="75" spans="2:6" x14ac:dyDescent="0.3">
      <c r="B75" s="63" t="s">
        <v>17</v>
      </c>
      <c r="C75" s="64">
        <f t="shared" ref="C75" si="4">+C64</f>
        <v>7.1722717707112277E-2</v>
      </c>
      <c r="D75" s="64">
        <f t="shared" si="3"/>
        <v>2.7467645499824389E-2</v>
      </c>
      <c r="E75" s="65">
        <f t="shared" si="3"/>
        <v>1.6470228640202873E-2</v>
      </c>
    </row>
    <row r="76" spans="2:6" x14ac:dyDescent="0.3">
      <c r="B76" s="63" t="s">
        <v>18</v>
      </c>
      <c r="C76" s="64">
        <f t="shared" ref="C76" si="5">+C65</f>
        <v>-0.20499999999999999</v>
      </c>
      <c r="D76" s="64">
        <f t="shared" si="3"/>
        <v>2.8185565509758925E-2</v>
      </c>
      <c r="E76" s="65">
        <f t="shared" si="3"/>
        <v>3.9694151322546167E-2</v>
      </c>
    </row>
    <row r="77" spans="2:6" x14ac:dyDescent="0.3">
      <c r="B77" s="63" t="s">
        <v>19</v>
      </c>
      <c r="C77" s="64">
        <f t="shared" ref="C77" si="6">+C66</f>
        <v>9.8039215686274508E-2</v>
      </c>
      <c r="D77" s="64">
        <f t="shared" si="3"/>
        <v>0</v>
      </c>
      <c r="E77" s="65">
        <f t="shared" si="3"/>
        <v>0</v>
      </c>
    </row>
    <row r="78" spans="2:6" x14ac:dyDescent="0.3">
      <c r="B78" s="66" t="s">
        <v>20</v>
      </c>
      <c r="C78" s="67">
        <f t="shared" ref="C78" si="7">+C67</f>
        <v>0.12844021840036995</v>
      </c>
      <c r="D78" s="67">
        <f t="shared" si="3"/>
        <v>1.5355348354006038E-3</v>
      </c>
      <c r="E78" s="68">
        <f t="shared" si="3"/>
        <v>3.9600633998265681E-7</v>
      </c>
    </row>
  </sheetData>
  <mergeCells count="13">
    <mergeCell ref="B70:B72"/>
    <mergeCell ref="D71:E71"/>
    <mergeCell ref="C70:E70"/>
    <mergeCell ref="C71:C72"/>
    <mergeCell ref="B2:F2"/>
    <mergeCell ref="E3:F3"/>
    <mergeCell ref="E4:F4"/>
    <mergeCell ref="B59:B61"/>
    <mergeCell ref="C59:F59"/>
    <mergeCell ref="B3:B4"/>
    <mergeCell ref="C3:C4"/>
    <mergeCell ref="C60:C61"/>
    <mergeCell ref="E60:F60"/>
  </mergeCells>
  <hyperlinks>
    <hyperlink ref="H50" r:id="rId1" xr:uid="{20CBCD51-FF4B-4AE7-B577-9DE53899FAA5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3DB6-744F-4478-B470-2A01A3336E1F}">
  <dimension ref="B1:F54"/>
  <sheetViews>
    <sheetView topLeftCell="A22" zoomScaleNormal="100" workbookViewId="0">
      <selection activeCell="S15" sqref="S15"/>
    </sheetView>
  </sheetViews>
  <sheetFormatPr defaultColWidth="6.69921875" defaultRowHeight="18.75" x14ac:dyDescent="0.3"/>
  <cols>
    <col min="1" max="1" width="1.3984375" customWidth="1"/>
    <col min="3" max="3" width="11.69921875" customWidth="1"/>
    <col min="4" max="5" width="13.69921875" customWidth="1"/>
  </cols>
  <sheetData>
    <row r="1" spans="2:6" ht="7.15" customHeight="1" x14ac:dyDescent="0.3"/>
    <row r="2" spans="2:6" x14ac:dyDescent="0.3">
      <c r="B2" s="83" t="s">
        <v>0</v>
      </c>
      <c r="C2" s="84"/>
      <c r="D2" s="84"/>
      <c r="E2" s="85"/>
    </row>
    <row r="3" spans="2:6" ht="18.75" customHeight="1" x14ac:dyDescent="0.3">
      <c r="B3" s="86" t="s">
        <v>3</v>
      </c>
      <c r="C3" s="88" t="s">
        <v>4</v>
      </c>
      <c r="D3" s="90" t="s">
        <v>34</v>
      </c>
      <c r="E3" s="92"/>
    </row>
    <row r="4" spans="2:6" ht="18.75" customHeight="1" x14ac:dyDescent="0.3">
      <c r="B4" s="87"/>
      <c r="C4" s="89"/>
      <c r="D4" s="93" t="s">
        <v>8</v>
      </c>
      <c r="E4" s="95"/>
    </row>
    <row r="5" spans="2:6" x14ac:dyDescent="0.3">
      <c r="B5" s="23"/>
      <c r="C5" s="20" t="s">
        <v>35</v>
      </c>
      <c r="D5" s="55" t="s">
        <v>36</v>
      </c>
      <c r="E5" s="55" t="s">
        <v>37</v>
      </c>
      <c r="F5" t="s">
        <v>10</v>
      </c>
    </row>
    <row r="6" spans="2:6" ht="18" customHeight="1" x14ac:dyDescent="0.3">
      <c r="B6" s="10">
        <v>1971</v>
      </c>
      <c r="C6" s="22">
        <f>+'ABP PFZW Returns from 1993'!P6</f>
        <v>7.2000000000000008E-2</v>
      </c>
      <c r="D6" s="12">
        <f t="array" ref="D6">-1+PRODUCT(1+(C$6:C6))^(1/(COUNT(C$6:C6)))</f>
        <v>7.2000000000000064E-2</v>
      </c>
      <c r="E6" s="13">
        <f t="array" ref="E6">-1+PRODUCT(1+(C6:C$54))^(1/(COUNT(C6:C$54)))</f>
        <v>8.1827958864924888E-2</v>
      </c>
      <c r="F6" t="s">
        <v>10</v>
      </c>
    </row>
    <row r="7" spans="2:6" ht="18" customHeight="1" x14ac:dyDescent="0.3">
      <c r="B7" s="5">
        <v>1972</v>
      </c>
      <c r="C7" s="21">
        <f>+'ABP PFZW Returns from 1993'!P7</f>
        <v>7.6999999999999999E-2</v>
      </c>
      <c r="D7" s="12">
        <f t="array" ref="D7">-1+PRODUCT(1+(C$6:C7))^(1/(COUNT(C$6:C7)))</f>
        <v>7.4497091666608561E-2</v>
      </c>
      <c r="E7" s="8">
        <f t="array" ref="E7">-1+PRODUCT(1+(C7:C$54))^(1/(COUNT(C7:C$54)))</f>
        <v>8.2033663264179157E-2</v>
      </c>
    </row>
    <row r="8" spans="2:6" ht="18" customHeight="1" x14ac:dyDescent="0.3">
      <c r="B8" s="5">
        <v>1973</v>
      </c>
      <c r="C8" s="21">
        <f>+'ABP PFZW Returns from 1993'!P8</f>
        <v>7.0999999999999994E-2</v>
      </c>
      <c r="D8" s="12">
        <f t="array" ref="D8">-1+PRODUCT(1+(C$6:C8))^(1/(COUNT(C$6:C8)))</f>
        <v>7.3330127514654508E-2</v>
      </c>
      <c r="E8" s="8">
        <f t="array" ref="E8">-1+PRODUCT(1+(C8:C$54))^(1/(COUNT(C8:C$54)))</f>
        <v>8.2141017698015739E-2</v>
      </c>
    </row>
    <row r="9" spans="2:6" ht="18" customHeight="1" x14ac:dyDescent="0.3">
      <c r="B9" s="5">
        <v>1974</v>
      </c>
      <c r="C9" s="21">
        <f>+'ABP PFZW Returns from 1993'!P9</f>
        <v>7.6999999999999999E-2</v>
      </c>
      <c r="D9" s="12">
        <f t="array" ref="D9">-1+PRODUCT(1+(C$6:C9))^(1/(COUNT(C$6:C9)))</f>
        <v>7.4246421617670144E-2</v>
      </c>
      <c r="E9" s="8">
        <f t="array" ref="E9">-1+PRODUCT(1+(C9:C$54))^(1/(COUNT(C9:C$54)))</f>
        <v>8.2384496491769044E-2</v>
      </c>
    </row>
    <row r="10" spans="2:6" ht="18" customHeight="1" x14ac:dyDescent="0.3">
      <c r="B10" s="5">
        <v>1975</v>
      </c>
      <c r="C10" s="21">
        <f>+'ABP PFZW Returns from 1993'!P10</f>
        <v>7.400000000000001E-2</v>
      </c>
      <c r="D10" s="7">
        <f t="array" ref="D10">-1+PRODUCT(1+(C$6:C10))^(1/(COUNT(C$6:C10)))</f>
        <v>7.4197132771377072E-2</v>
      </c>
      <c r="E10" s="8">
        <f t="array" ref="E10">-1+PRODUCT(1+(C10:C$54))^(1/(COUNT(C10:C$54)))</f>
        <v>8.2504457229995776E-2</v>
      </c>
    </row>
    <row r="11" spans="2:6" ht="18" customHeight="1" x14ac:dyDescent="0.3">
      <c r="B11" s="5">
        <v>1976</v>
      </c>
      <c r="C11" s="21">
        <f>+'ABP PFZW Returns from 1993'!P11</f>
        <v>7.8E-2</v>
      </c>
      <c r="D11" s="7">
        <f t="array" ref="D11">-1+PRODUCT(1+(C$6:C11))^(1/(COUNT(C$6:C11)))</f>
        <v>7.4830011070748492E-2</v>
      </c>
      <c r="E11" s="8">
        <f t="array" ref="E11">-1+PRODUCT(1+(C11:C$54))^(1/(COUNT(C11:C$54)))</f>
        <v>8.2698520985170942E-2</v>
      </c>
    </row>
    <row r="12" spans="2:6" ht="18" customHeight="1" x14ac:dyDescent="0.3">
      <c r="B12" s="5">
        <v>1977</v>
      </c>
      <c r="C12" s="21">
        <f>+'ABP PFZW Returns from 1993'!P12</f>
        <v>6.8000000000000005E-2</v>
      </c>
      <c r="D12" s="7">
        <f t="array" ref="D12">-1+PRODUCT(1+(C$6:C12))^(1/(COUNT(C$6:C12)))</f>
        <v>7.3851627478748849E-2</v>
      </c>
      <c r="E12" s="8">
        <f t="array" ref="E12">-1+PRODUCT(1+(C12:C$54))^(1/(COUNT(C12:C$54)))</f>
        <v>8.2808032232895679E-2</v>
      </c>
    </row>
    <row r="13" spans="2:6" ht="18" customHeight="1" x14ac:dyDescent="0.3">
      <c r="B13" s="5">
        <v>1978</v>
      </c>
      <c r="C13" s="21">
        <f>+'ABP PFZW Returns from 1993'!P13</f>
        <v>7.8E-2</v>
      </c>
      <c r="D13" s="7">
        <f t="array" ref="D13">-1+PRODUCT(1+(C$6:C13))^(1/(COUNT(C$6:C13)))</f>
        <v>7.4369299760249863E-2</v>
      </c>
      <c r="E13" s="8">
        <f t="array" ref="E13">-1+PRODUCT(1+(C13:C$54))^(1/(COUNT(C13:C$54)))</f>
        <v>8.3163095653407959E-2</v>
      </c>
    </row>
    <row r="14" spans="2:6" ht="18" customHeight="1" x14ac:dyDescent="0.3">
      <c r="B14" s="5">
        <v>1979</v>
      </c>
      <c r="C14" s="21">
        <f>+'ABP PFZW Returns from 1993'!P14</f>
        <v>8.5999999999999993E-2</v>
      </c>
      <c r="D14" s="7">
        <f t="array" ref="D14">-1+PRODUCT(1+(C$6:C14))^(1/(COUNT(C$6:C14)))</f>
        <v>7.5655424091355172E-2</v>
      </c>
      <c r="E14" s="8">
        <f t="array" ref="E14">-1+PRODUCT(1+(C14:C$54))^(1/(COUNT(C14:C$54)))</f>
        <v>8.3289333260726517E-2</v>
      </c>
    </row>
    <row r="15" spans="2:6" ht="18.75" customHeight="1" x14ac:dyDescent="0.3">
      <c r="B15" s="5">
        <v>1980</v>
      </c>
      <c r="C15" s="21">
        <f>+'ABP PFZW Returns from 1993'!P15</f>
        <v>0.09</v>
      </c>
      <c r="D15" s="7">
        <f t="array" ref="D15">-1+PRODUCT(1+(C$6:C15))^(1/(COUNT(C$6:C15)))</f>
        <v>7.7081345443120508E-2</v>
      </c>
      <c r="E15" s="8">
        <f t="array" ref="E15">-1+PRODUCT(1+(C15:C$54))^(1/(COUNT(C15:C$54)))</f>
        <v>8.3221653350118441E-2</v>
      </c>
    </row>
    <row r="16" spans="2:6" ht="18.75" customHeight="1" x14ac:dyDescent="0.3">
      <c r="B16" s="5">
        <v>1981</v>
      </c>
      <c r="C16" s="21">
        <f>+'ABP PFZW Returns from 1993'!P16</f>
        <v>9.5000000000000001E-2</v>
      </c>
      <c r="D16" s="7">
        <f t="array" ref="D16">-1+PRODUCT(1+(C$6:C16))^(1/(COUNT(C$6:C16)))</f>
        <v>7.86981247003673E-2</v>
      </c>
      <c r="E16" s="8">
        <f t="array" ref="E16">-1+PRODUCT(1+(C16:C$54))^(1/(COUNT(C16:C$54)))</f>
        <v>8.304840498338395E-2</v>
      </c>
    </row>
    <row r="17" spans="2:5" ht="18.75" customHeight="1" x14ac:dyDescent="0.3">
      <c r="B17" s="5">
        <v>1982</v>
      </c>
      <c r="C17" s="21">
        <f>+'ABP PFZW Returns from 1993'!P17</f>
        <v>9.6999999999999989E-2</v>
      </c>
      <c r="D17" s="7">
        <f t="array" ref="D17">-1+PRODUCT(1+(C$6:C17))^(1/(COUNT(C$6:C17)))</f>
        <v>8.0211547782792714E-2</v>
      </c>
      <c r="E17" s="8">
        <f t="array" ref="E17">-1+PRODUCT(1+(C17:C$54))^(1/(COUNT(C17:C$54)))</f>
        <v>8.2735657190107448E-2</v>
      </c>
    </row>
    <row r="18" spans="2:5" ht="18.75" customHeight="1" x14ac:dyDescent="0.3">
      <c r="B18" s="5">
        <v>1983</v>
      </c>
      <c r="C18" s="21">
        <f>+'ABP PFZW Returns from 1993'!P18</f>
        <v>9.6000000000000002E-2</v>
      </c>
      <c r="D18" s="7">
        <f t="array" ref="D18">-1+PRODUCT(1+(C$6:C18))^(1/(COUNT(C$6:C18)))</f>
        <v>8.1417927210671648E-2</v>
      </c>
      <c r="E18" s="8">
        <f t="array" ref="E18">-1+PRODUCT(1+(C18:C$54))^(1/(COUNT(C18:C$54)))</f>
        <v>8.2352719565978116E-2</v>
      </c>
    </row>
    <row r="19" spans="2:5" ht="18.75" customHeight="1" x14ac:dyDescent="0.3">
      <c r="B19" s="5">
        <v>1984</v>
      </c>
      <c r="C19" s="21">
        <f>+'ABP PFZW Returns from 1993'!P19</f>
        <v>9.1999999999999998E-2</v>
      </c>
      <c r="D19" s="7">
        <f t="array" ref="D19">-1+PRODUCT(1+(C$6:C19))^(1/(COUNT(C$6:C19)))</f>
        <v>8.2170376962434455E-2</v>
      </c>
      <c r="E19" s="8">
        <f t="array" ref="E19">-1+PRODUCT(1+(C19:C$54))^(1/(COUNT(C19:C$54)))</f>
        <v>8.1976064055336195E-2</v>
      </c>
    </row>
    <row r="20" spans="2:5" ht="18.75" customHeight="1" x14ac:dyDescent="0.3">
      <c r="B20" s="5">
        <v>1985</v>
      </c>
      <c r="C20" s="21">
        <f>+'ABP PFZW Returns from 1993'!P20</f>
        <v>8.6999999999999994E-2</v>
      </c>
      <c r="D20" s="7">
        <f t="array" ref="D20">-1+PRODUCT(1+(C$6:C20))^(1/(COUNT(C$6:C20)))</f>
        <v>8.2491683180505815E-2</v>
      </c>
      <c r="E20" s="8">
        <f t="array" ref="E20">-1+PRODUCT(1+(C20:C$54))^(1/(COUNT(C20:C$54)))</f>
        <v>8.1691021965063282E-2</v>
      </c>
    </row>
    <row r="21" spans="2:5" ht="18.75" customHeight="1" x14ac:dyDescent="0.3">
      <c r="B21" s="5">
        <v>1986</v>
      </c>
      <c r="C21" s="21">
        <f>+'ABP PFZW Returns from 1993'!P21</f>
        <v>8.199999999999999E-2</v>
      </c>
      <c r="D21" s="7">
        <f t="array" ref="D21">-1+PRODUCT(1+(C$6:C21))^(1/(COUNT(C$6:C21)))</f>
        <v>8.2460946436947014E-2</v>
      </c>
      <c r="E21" s="8">
        <f t="array" ref="E21">-1+PRODUCT(1+(C21:C$54))^(1/(COUNT(C21:C$54)))</f>
        <v>8.1535268703723851E-2</v>
      </c>
    </row>
    <row r="22" spans="2:5" ht="18.75" customHeight="1" x14ac:dyDescent="0.3">
      <c r="B22" s="5">
        <v>1987</v>
      </c>
      <c r="C22" s="21">
        <f>+'ABP PFZW Returns from 1993'!P22</f>
        <v>5.2999999999999999E-2</v>
      </c>
      <c r="D22" s="7">
        <f t="array" ref="D22">-1+PRODUCT(1+(C$6:C22))^(1/(COUNT(C$6:C22)))</f>
        <v>8.0705354778806804E-2</v>
      </c>
      <c r="E22" s="8">
        <f t="array" ref="E22">-1+PRODUCT(1+(C22:C$54))^(1/(COUNT(C22:C$54)))</f>
        <v>8.1521189053603837E-2</v>
      </c>
    </row>
    <row r="23" spans="2:5" ht="18.75" customHeight="1" x14ac:dyDescent="0.3">
      <c r="B23" s="5">
        <v>1988</v>
      </c>
      <c r="C23" s="21">
        <f>+'ABP PFZW Returns from 1993'!P23</f>
        <v>0.111</v>
      </c>
      <c r="D23" s="7">
        <f t="array" ref="D23">-1+PRODUCT(1+(C$6:C23))^(1/(COUNT(C$6:C23)))</f>
        <v>8.2366508107014846E-2</v>
      </c>
      <c r="E23" s="8">
        <f t="array" ref="E23">-1+PRODUCT(1+(C23:C$54))^(1/(COUNT(C23:C$54)))</f>
        <v>8.2424816517302935E-2</v>
      </c>
    </row>
    <row r="24" spans="2:5" ht="18.75" customHeight="1" x14ac:dyDescent="0.3">
      <c r="B24" s="5">
        <v>1989</v>
      </c>
      <c r="C24" s="21">
        <f>+'ABP PFZW Returns from 1993'!P24</f>
        <v>9.4E-2</v>
      </c>
      <c r="D24" s="7">
        <f t="array" ref="D24">-1+PRODUCT(1+(C$6:C24))^(1/(COUNT(C$6:C24)))</f>
        <v>8.2975701414165659E-2</v>
      </c>
      <c r="E24" s="8">
        <f t="array" ref="E24">-1+PRODUCT(1+(C24:C$54))^(1/(COUNT(C24:C$54)))</f>
        <v>8.1515375829825709E-2</v>
      </c>
    </row>
    <row r="25" spans="2:5" ht="18.75" customHeight="1" x14ac:dyDescent="0.3">
      <c r="B25" s="5">
        <v>1990</v>
      </c>
      <c r="C25" s="21">
        <f>+'ABP PFZW Returns from 1993'!P25</f>
        <v>1.1000000000000001E-2</v>
      </c>
      <c r="D25" s="7">
        <f t="array" ref="D25">-1+PRODUCT(1+(C$6:C25))^(1/(COUNT(C$6:C25)))</f>
        <v>7.9258144459495972E-2</v>
      </c>
      <c r="E25" s="8">
        <f t="array" ref="E25">-1+PRODUCT(1+(C25:C$54))^(1/(COUNT(C25:C$54)))</f>
        <v>8.1101684472116853E-2</v>
      </c>
    </row>
    <row r="26" spans="2:5" ht="18.75" customHeight="1" x14ac:dyDescent="0.3">
      <c r="B26" s="5">
        <v>1991</v>
      </c>
      <c r="C26" s="21">
        <f>+'ABP PFZW Returns from 1993'!P26</f>
        <v>9.6000000000000002E-2</v>
      </c>
      <c r="D26" s="7">
        <f t="array" ref="D26">-1+PRODUCT(1+(C$6:C26))^(1/(COUNT(C$6:C26)))</f>
        <v>8.00495454319472E-2</v>
      </c>
      <c r="E26" s="8">
        <f t="array" ref="E26">-1+PRODUCT(1+(C26:C$54))^(1/(COUNT(C26:C$54)))</f>
        <v>8.3603808938073065E-2</v>
      </c>
    </row>
    <row r="27" spans="2:5" ht="18.75" customHeight="1" x14ac:dyDescent="0.3">
      <c r="B27" s="5">
        <v>1992</v>
      </c>
      <c r="C27" s="21">
        <f>+'ABP PFZW Returns from 1993'!P27</f>
        <v>7.6999999999999999E-2</v>
      </c>
      <c r="D27" s="7">
        <f t="array" ref="D27">-1+PRODUCT(1+(C$6:C27))^(1/(COUNT(C$6:C27)))</f>
        <v>7.9910742588902073E-2</v>
      </c>
      <c r="E27" s="8">
        <f t="array" ref="E27">-1+PRODUCT(1+(C27:C$54))^(1/(COUNT(C27:C$54)))</f>
        <v>8.3163690400473111E-2</v>
      </c>
    </row>
    <row r="28" spans="2:5" x14ac:dyDescent="0.3">
      <c r="B28" s="5">
        <v>1993</v>
      </c>
      <c r="C28" s="21">
        <f>+'ABP PFZW Returns from 1993'!P28</f>
        <v>0.158</v>
      </c>
      <c r="D28" s="7">
        <f t="array" ref="D28">-1+PRODUCT(1+(C$6:C28))^(1/(COUNT(C$6:C28)))</f>
        <v>8.3193767823926734E-2</v>
      </c>
      <c r="E28" s="8">
        <f t="array" ref="E28">-1+PRODUCT(1+(C28:C$54))^(1/(COUNT(C28:C$54)))</f>
        <v>8.3392651422283137E-2</v>
      </c>
    </row>
    <row r="29" spans="2:5" x14ac:dyDescent="0.3">
      <c r="B29" s="5">
        <v>1994</v>
      </c>
      <c r="C29" s="21">
        <f>+'ABP PFZW Returns from 1993'!P29</f>
        <v>0</v>
      </c>
      <c r="D29" s="7">
        <f t="array" ref="D29">-1+PRODUCT(1+(C$6:C29))^(1/(COUNT(C$6:C29)))</f>
        <v>7.9593007390671433E-2</v>
      </c>
      <c r="E29" s="8">
        <f t="array" ref="E29">-1+PRODUCT(1+(C29:C$54))^(1/(COUNT(C29:C$54)))</f>
        <v>8.0621178875791788E-2</v>
      </c>
    </row>
    <row r="30" spans="2:5" x14ac:dyDescent="0.3">
      <c r="B30" s="5">
        <v>1995</v>
      </c>
      <c r="C30" s="21">
        <f>+'ABP PFZW Returns from 1993'!P30</f>
        <v>0.13100000000000001</v>
      </c>
      <c r="D30" s="7">
        <f t="array" ref="D30">-1+PRODUCT(1+(C$6:C30))^(1/(COUNT(C$6:C30)))</f>
        <v>8.1603700893495112E-2</v>
      </c>
      <c r="E30" s="8">
        <f t="array" ref="E30">-1+PRODUCT(1+(C30:C$54))^(1/(COUNT(C30:C$54)))</f>
        <v>8.3977865007522023E-2</v>
      </c>
    </row>
    <row r="31" spans="2:5" x14ac:dyDescent="0.3">
      <c r="B31" s="5">
        <v>1996</v>
      </c>
      <c r="C31" s="21">
        <f>+'ABP PFZW Returns from 1993'!P31</f>
        <v>0.159</v>
      </c>
      <c r="D31" s="7">
        <f t="array" ref="D31">-1+PRODUCT(1+(C$6:C31))^(1/(COUNT(C$6:C31)))</f>
        <v>8.4482624387502758E-2</v>
      </c>
      <c r="E31" s="8">
        <f t="array" ref="E31">-1+PRODUCT(1+(C31:C$54))^(1/(COUNT(C31:C$54)))</f>
        <v>8.2061610362369919E-2</v>
      </c>
    </row>
    <row r="32" spans="2:5" x14ac:dyDescent="0.3">
      <c r="B32" s="5">
        <v>1997</v>
      </c>
      <c r="C32" s="21">
        <f>+'ABP PFZW Returns from 1993'!P32</f>
        <v>0.184</v>
      </c>
      <c r="D32" s="7">
        <f t="array" ref="D32">-1+PRODUCT(1+(C$6:C32))^(1/(COUNT(C$6:C32)))</f>
        <v>8.8014760340410225E-2</v>
      </c>
      <c r="E32" s="8">
        <f t="array" ref="E32">-1+PRODUCT(1+(C32:C$54))^(1/(COUNT(C32:C$54)))</f>
        <v>7.8834856724533386E-2</v>
      </c>
    </row>
    <row r="33" spans="2:5" x14ac:dyDescent="0.3">
      <c r="B33" s="5">
        <v>1998</v>
      </c>
      <c r="C33" s="21">
        <f>+'ABP PFZW Returns from 1993'!P33</f>
        <v>0.158</v>
      </c>
      <c r="D33" s="7">
        <f t="array" ref="D33">-1+PRODUCT(1+(C$6:C33))^(1/(COUNT(C$6:C33)))</f>
        <v>9.043983305452441E-2</v>
      </c>
      <c r="E33" s="8">
        <f t="array" ref="E33">-1+PRODUCT(1+(C33:C$54))^(1/(COUNT(C33:C$54)))</f>
        <v>7.4283127358058199E-2</v>
      </c>
    </row>
    <row r="34" spans="2:5" x14ac:dyDescent="0.3">
      <c r="B34" s="5">
        <v>1999</v>
      </c>
      <c r="C34" s="21">
        <f>+'ABP PFZW Returns from 1993'!P34</f>
        <v>0.22699999999999998</v>
      </c>
      <c r="D34" s="7">
        <f t="array" ref="D34">-1+PRODUCT(1+(C$6:C34))^(1/(COUNT(C$6:C34)))</f>
        <v>9.4885495816021237E-2</v>
      </c>
      <c r="E34" s="8">
        <f t="array" ref="E34">-1+PRODUCT(1+(C34:C$54))^(1/(COUNT(C34:C$54)))</f>
        <v>7.04511654010056E-2</v>
      </c>
    </row>
    <row r="35" spans="2:5" x14ac:dyDescent="0.3">
      <c r="B35" s="5">
        <v>2000</v>
      </c>
      <c r="C35" s="21">
        <f>+'ABP PFZW Returns from 1993'!P35</f>
        <v>3.4000000000000002E-2</v>
      </c>
      <c r="D35" s="7">
        <f t="array" ref="D35">-1+PRODUCT(1+(C$6:C35))^(1/(COUNT(C$6:C35)))</f>
        <v>9.2799356208876249E-2</v>
      </c>
      <c r="E35" s="8">
        <f t="array" ref="E35">-1+PRODUCT(1+(C35:C$54))^(1/(COUNT(C35:C$54)))</f>
        <v>6.3170638313216232E-2</v>
      </c>
    </row>
    <row r="36" spans="2:5" x14ac:dyDescent="0.3">
      <c r="B36" s="5">
        <v>2001</v>
      </c>
      <c r="C36" s="21">
        <f>+'ABP PFZW Returns from 1993'!P36</f>
        <v>-0.06</v>
      </c>
      <c r="D36" s="7">
        <f t="array" ref="D36">-1+PRODUCT(1+(C$6:C36))^(1/(COUNT(C$6:C36)))</f>
        <v>8.7502708730305967E-2</v>
      </c>
      <c r="E36" s="8">
        <f t="array" ref="E36">-1+PRODUCT(1+(C36:C$54))^(1/(COUNT(C36:C$54)))</f>
        <v>6.4728531008412915E-2</v>
      </c>
    </row>
    <row r="37" spans="2:5" x14ac:dyDescent="0.3">
      <c r="B37" s="5">
        <v>2002</v>
      </c>
      <c r="C37" s="21">
        <f>+'ABP PFZW Returns from 1993'!P37</f>
        <v>-7.2999999999999995E-2</v>
      </c>
      <c r="D37" s="7">
        <f t="array" ref="D37">-1+PRODUCT(1+(C$6:C37))^(1/(COUNT(C$6:C37)))</f>
        <v>8.2089394836760476E-2</v>
      </c>
      <c r="E37" s="8">
        <f t="array" ref="E37">-1+PRODUCT(1+(C37:C$54))^(1/(COUNT(C37:C$54)))</f>
        <v>7.2124105118009485E-2</v>
      </c>
    </row>
    <row r="38" spans="2:5" x14ac:dyDescent="0.3">
      <c r="B38" s="5">
        <v>2003</v>
      </c>
      <c r="C38" s="21">
        <f>+'ABP PFZW Returns from 1993'!P38</f>
        <v>0.15</v>
      </c>
      <c r="D38" s="7">
        <f t="array" ref="D38">-1+PRODUCT(1+(C$6:C38))^(1/(COUNT(C$6:C38)))</f>
        <v>8.4087138939283212E-2</v>
      </c>
      <c r="E38" s="8">
        <f t="array" ref="E38">-1+PRODUCT(1+(C38:C$54))^(1/(COUNT(C38:C$54)))</f>
        <v>8.133601543288882E-2</v>
      </c>
    </row>
    <row r="39" spans="2:5" x14ac:dyDescent="0.3">
      <c r="B39" s="5">
        <v>2004</v>
      </c>
      <c r="C39" s="21">
        <f>+'ABP PFZW Returns from 1993'!P39</f>
        <v>0.109</v>
      </c>
      <c r="D39" s="7">
        <f t="array" ref="D39">-1+PRODUCT(1+(C$6:C39))^(1/(COUNT(C$6:C39)))</f>
        <v>8.4811819792435905E-2</v>
      </c>
      <c r="E39" s="8">
        <f t="array" ref="E39">-1+PRODUCT(1+(C39:C$54))^(1/(COUNT(C39:C$54)))</f>
        <v>7.7183257844058328E-2</v>
      </c>
    </row>
    <row r="40" spans="2:5" x14ac:dyDescent="0.3">
      <c r="B40" s="5">
        <v>2005</v>
      </c>
      <c r="C40" s="21">
        <f>+'ABP PFZW Returns from 1993'!P40</f>
        <v>0.16400000000000001</v>
      </c>
      <c r="D40" s="7">
        <f t="array" ref="D40">-1+PRODUCT(1+(C$6:C40))^(1/(COUNT(C$6:C40)))</f>
        <v>8.699777070366288E-2</v>
      </c>
      <c r="E40" s="8">
        <f t="array" ref="E40">-1+PRODUCT(1+(C40:C$54))^(1/(COUNT(C40:C$54)))</f>
        <v>7.509489089979704E-2</v>
      </c>
    </row>
    <row r="41" spans="2:5" x14ac:dyDescent="0.3">
      <c r="B41" s="5">
        <v>2006</v>
      </c>
      <c r="C41" s="21">
        <f>+'ABP PFZW Returns from 1993'!P41</f>
        <v>0.10199999999999999</v>
      </c>
      <c r="D41" s="7">
        <f t="array" ref="D41">-1+PRODUCT(1+(C$6:C41))^(1/(COUNT(C$6:C41)))</f>
        <v>8.7411728541724187E-2</v>
      </c>
      <c r="E41" s="8">
        <f t="array" ref="E41">-1+PRODUCT(1+(C41:C$54))^(1/(COUNT(C41:C$54)))</f>
        <v>6.9010745521137506E-2</v>
      </c>
    </row>
    <row r="42" spans="2:5" x14ac:dyDescent="0.3">
      <c r="B42" s="5">
        <v>2007</v>
      </c>
      <c r="C42" s="21">
        <f>+'ABP PFZW Returns from 1993'!P42</f>
        <v>7.0999999999999994E-2</v>
      </c>
      <c r="D42" s="7">
        <f t="array" ref="D42">-1+PRODUCT(1+(C$6:C42))^(1/(COUNT(C$6:C42)))</f>
        <v>8.696487887391724E-2</v>
      </c>
      <c r="E42" s="8">
        <f t="array" ref="E42">-1+PRODUCT(1+(C42:C$54))^(1/(COUNT(C42:C$54)))</f>
        <v>6.6514397700052408E-2</v>
      </c>
    </row>
    <row r="43" spans="2:5" x14ac:dyDescent="0.3">
      <c r="B43" s="5">
        <v>2008</v>
      </c>
      <c r="C43" s="21">
        <f>+'ABP PFZW Returns from 1993'!P43</f>
        <v>-0.20499999999999999</v>
      </c>
      <c r="D43" s="7">
        <f t="array" ref="D43">-1+PRODUCT(1+(C$6:C43))^(1/(COUNT(C$6:C43)))</f>
        <v>7.8054096750285629E-2</v>
      </c>
      <c r="E43" s="8">
        <f t="array" ref="E43">-1+PRODUCT(1+(C43:C$54))^(1/(COUNT(C43:C$54)))</f>
        <v>6.6141446609620846E-2</v>
      </c>
    </row>
    <row r="44" spans="2:5" x14ac:dyDescent="0.3">
      <c r="B44" s="5">
        <v>2009</v>
      </c>
      <c r="C44" s="21">
        <f>+'ABP PFZW Returns from 1993'!P44</f>
        <v>0.17599999999999999</v>
      </c>
      <c r="D44" s="7">
        <f t="array" ref="D44">-1+PRODUCT(1+(C$6:C44))^(1/(COUNT(C$6:C44)))</f>
        <v>8.0460595992849271E-2</v>
      </c>
      <c r="E44" s="8">
        <f t="array" ref="E44">-1+PRODUCT(1+(C44:C$54))^(1/(COUNT(C44:C$54)))</f>
        <v>9.4966875874633816E-2</v>
      </c>
    </row>
    <row r="45" spans="2:5" x14ac:dyDescent="0.3">
      <c r="B45" s="5">
        <v>2010</v>
      </c>
      <c r="C45" s="21">
        <f>+'ABP PFZW Returns from 1993'!P45</f>
        <v>0.126</v>
      </c>
      <c r="D45" s="7">
        <f t="array" ref="D45">-1+PRODUCT(1+(C$6:C45))^(1/(COUNT(C$6:C45)))</f>
        <v>8.1576317792358299E-2</v>
      </c>
      <c r="E45" s="8">
        <f t="array" ref="E45">-1+PRODUCT(1+(C45:C$54))^(1/(COUNT(C45:C$54)))</f>
        <v>8.7177228739326429E-2</v>
      </c>
    </row>
    <row r="46" spans="2:5" x14ac:dyDescent="0.3">
      <c r="B46" s="5">
        <v>2011</v>
      </c>
      <c r="C46" s="21">
        <f>+'ABP PFZW Returns from 1993'!P46</f>
        <v>8.4000000000000005E-2</v>
      </c>
      <c r="D46" s="7">
        <f t="array" ref="D46">-1+PRODUCT(1+(C$6:C46))^(1/(COUNT(C$6:C46)))</f>
        <v>8.1635367469304665E-2</v>
      </c>
      <c r="E46" s="8">
        <f t="array" ref="E46">-1+PRODUCT(1+(C46:C$54))^(1/(COUNT(C46:C$54)))</f>
        <v>8.2947072169577085E-2</v>
      </c>
    </row>
    <row r="47" spans="2:5" x14ac:dyDescent="0.3">
      <c r="B47" s="5">
        <v>2012</v>
      </c>
      <c r="C47" s="21">
        <f>+'ABP PFZW Returns from 1993'!P47</f>
        <v>0.13400000000000001</v>
      </c>
      <c r="D47" s="7">
        <f t="array" ref="D47">-1+PRODUCT(1+(C$6:C47))^(1/(COUNT(C$6:C47)))</f>
        <v>8.2853590177609515E-2</v>
      </c>
      <c r="E47" s="8">
        <f t="array" ref="E47">-1+PRODUCT(1+(C47:C$54))^(1/(COUNT(C47:C$54)))</f>
        <v>8.2815528123007631E-2</v>
      </c>
    </row>
    <row r="48" spans="2:5" x14ac:dyDescent="0.3">
      <c r="B48" s="5">
        <v>2013</v>
      </c>
      <c r="C48" s="21">
        <f>+'ABP PFZW Returns from 1993'!P48</f>
        <v>3.6999999999999998E-2</v>
      </c>
      <c r="D48" s="7">
        <f t="array" ref="D48">-1+PRODUCT(1+(C$6:C48))^(1/(COUNT(C$6:C48)))</f>
        <v>8.1764539664825442E-2</v>
      </c>
      <c r="E48" s="8">
        <f t="array" ref="E48">-1+PRODUCT(1+(C48:C$54))^(1/(COUNT(C48:C$54)))</f>
        <v>7.5694538906485365E-2</v>
      </c>
    </row>
    <row r="49" spans="2:5" x14ac:dyDescent="0.3">
      <c r="B49" s="5">
        <v>2014</v>
      </c>
      <c r="C49" s="21">
        <f>+'ABP PFZW Returns from 1993'!P49</f>
        <v>0.155</v>
      </c>
      <c r="D49" s="7">
        <f t="array" ref="D49">-1+PRODUCT(1+(C$6:C49))^(1/(COUNT(C$6:C49)))</f>
        <v>8.3376260412635794E-2</v>
      </c>
      <c r="E49" s="8">
        <f t="array" ref="E49">-1+PRODUCT(1+(C49:C$54))^(1/(COUNT(C49:C$54)))</f>
        <v>8.2282571948404382E-2</v>
      </c>
    </row>
    <row r="50" spans="2:5" x14ac:dyDescent="0.3">
      <c r="B50" s="5">
        <v>2015</v>
      </c>
      <c r="C50" s="21">
        <f>+'ABP PFZW Returns from 1993'!P50</f>
        <v>-1E-3</v>
      </c>
      <c r="D50" s="7">
        <f t="array" ref="D50">-1+PRODUCT(1+(C$6:C50))^(1/(COUNT(C$6:C50)))</f>
        <v>8.1425946561031859E-2</v>
      </c>
      <c r="E50" s="8">
        <f t="array" ref="E50">-1+PRODUCT(1+(C50:C$54))^(1/(COUNT(C50:C$54)))</f>
        <v>6.8297965224308088E-2</v>
      </c>
    </row>
    <row r="51" spans="2:5" x14ac:dyDescent="0.3">
      <c r="B51" s="5">
        <v>2016</v>
      </c>
      <c r="C51" s="21">
        <f>+'ABP PFZW Returns from 1993'!P51</f>
        <v>0.12</v>
      </c>
      <c r="D51" s="7">
        <f t="array" ref="D51">-1+PRODUCT(1+(C$6:C51))^(1/(COUNT(C$6:C51)))</f>
        <v>8.2250217632622302E-2</v>
      </c>
      <c r="E51" s="8">
        <f t="array" ref="E51">-1+PRODUCT(1+(C51:C$54))^(1/(COUNT(C51:C$54)))</f>
        <v>8.6360908081067222E-2</v>
      </c>
    </row>
    <row r="52" spans="2:5" x14ac:dyDescent="0.3">
      <c r="B52" s="5">
        <v>2017</v>
      </c>
      <c r="C52" s="21">
        <f>+'ABP PFZW Returns from 1993'!P52</f>
        <v>5.0999999999999997E-2</v>
      </c>
      <c r="D52" s="7">
        <f t="array" ref="D52">-1+PRODUCT(1+(C$6:C52))^(1/(COUNT(C$6:C52)))</f>
        <v>8.1575741212689845E-2</v>
      </c>
      <c r="E52" s="8">
        <f t="array" ref="E52">-1+PRODUCT(1+(C52:C$54))^(1/(COUNT(C52:C$54)))</f>
        <v>7.537391658159831E-2</v>
      </c>
    </row>
    <row r="53" spans="2:5" x14ac:dyDescent="0.3">
      <c r="B53" s="5">
        <v>2018</v>
      </c>
      <c r="C53" s="21">
        <f>+'ABP PFZW Returns from 1993'!P53</f>
        <v>-4.0000000000000001E-3</v>
      </c>
      <c r="D53" s="7">
        <f t="array" ref="D53">-1+PRODUCT(1+(C$6:C53))^(1/(COUNT(C$6:C53)))</f>
        <v>7.972002118406829E-2</v>
      </c>
      <c r="E53" s="8">
        <f t="array" ref="E53">-1+PRODUCT(1+(C53:C$54))^(1/(COUNT(C53:C$54)))</f>
        <v>8.777203494114505E-2</v>
      </c>
    </row>
    <row r="54" spans="2:5" x14ac:dyDescent="0.3">
      <c r="B54" s="37">
        <v>2019</v>
      </c>
      <c r="C54" s="35">
        <v>0.188</v>
      </c>
      <c r="D54" s="33">
        <f t="array" ref="D54">-1+PRODUCT(1+(C$6:C54))^(1/(COUNT(C$6:C54)))</f>
        <v>8.1827958864924888E-2</v>
      </c>
      <c r="E54" s="34">
        <f t="array" ref="E54">-1+PRODUCT(1+(C54:C$54))^(1/(COUNT(C54:C$54)))</f>
        <v>0.18799999999999994</v>
      </c>
    </row>
  </sheetData>
  <mergeCells count="5">
    <mergeCell ref="B2:E2"/>
    <mergeCell ref="B3:B4"/>
    <mergeCell ref="C3:C4"/>
    <mergeCell ref="D3:E3"/>
    <mergeCell ref="D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ABP PFZW Returns from 1993</vt:lpstr>
      <vt:lpstr>PFZW return from 1971</vt:lpstr>
      <vt:lpstr>PFZW-from-1971-FW-BW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Symetrics berkemeijer</dc:creator>
  <cp:keywords/>
  <dc:description/>
  <cp:lastModifiedBy>Jos Berkemeijer</cp:lastModifiedBy>
  <cp:revision/>
  <dcterms:created xsi:type="dcterms:W3CDTF">2015-06-25T07:48:04Z</dcterms:created>
  <dcterms:modified xsi:type="dcterms:W3CDTF">2022-03-23T18:39:16Z</dcterms:modified>
  <cp:category/>
  <cp:contentStatus/>
</cp:coreProperties>
</file>