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lux_v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49" i="1" l="1"/>
  <c r="F50" i="1"/>
  <c r="F51" i="1"/>
  <c r="F52" i="1"/>
  <c r="F53" i="1"/>
  <c r="F55" i="1"/>
  <c r="F56" i="1"/>
  <c r="F58" i="1"/>
  <c r="C50" i="1"/>
  <c r="C51" i="1"/>
  <c r="C53" i="1"/>
  <c r="C54" i="1"/>
  <c r="C55" i="1"/>
  <c r="C56" i="1"/>
  <c r="C57" i="1"/>
  <c r="C58" i="1"/>
  <c r="H3" i="1"/>
  <c r="G4" i="1" s="1"/>
  <c r="H4" i="1"/>
  <c r="H5" i="1"/>
  <c r="H6" i="1"/>
  <c r="H7" i="1"/>
  <c r="H8" i="1"/>
  <c r="H9" i="1"/>
  <c r="H10" i="1"/>
  <c r="H11" i="1"/>
  <c r="H12" i="1"/>
  <c r="H2" i="1"/>
  <c r="G2" i="1"/>
  <c r="F36" i="1"/>
  <c r="F37" i="1"/>
  <c r="F38" i="1"/>
  <c r="F39" i="1"/>
  <c r="F40" i="1"/>
  <c r="F41" i="1"/>
  <c r="F42" i="1"/>
  <c r="F43" i="1"/>
  <c r="F44" i="1"/>
  <c r="F45" i="1"/>
  <c r="F35" i="1"/>
  <c r="F48" i="1" s="1"/>
  <c r="G10" i="1" s="1"/>
  <c r="J5" i="1" s="1"/>
  <c r="D31" i="1"/>
  <c r="D30" i="1"/>
  <c r="D29" i="1"/>
  <c r="C36" i="1"/>
  <c r="C37" i="1"/>
  <c r="C38" i="1"/>
  <c r="C39" i="1"/>
  <c r="C40" i="1"/>
  <c r="C41" i="1"/>
  <c r="C42" i="1"/>
  <c r="C43" i="1"/>
  <c r="C44" i="1"/>
  <c r="C45" i="1"/>
  <c r="C35" i="1"/>
  <c r="C48" i="1" s="1"/>
  <c r="G7" i="1" s="1"/>
  <c r="J2" i="1" s="1"/>
  <c r="B30" i="1"/>
  <c r="B31" i="1"/>
  <c r="B29" i="1"/>
</calcChain>
</file>

<file path=xl/sharedStrings.xml><?xml version="1.0" encoding="utf-8"?>
<sst xmlns="http://schemas.openxmlformats.org/spreadsheetml/2006/main" count="22" uniqueCount="17">
  <si>
    <t>lux</t>
  </si>
  <si>
    <t>pwm</t>
  </si>
  <si>
    <t>photocell, V</t>
  </si>
  <si>
    <t>diode, V</t>
  </si>
  <si>
    <t>p</t>
  </si>
  <si>
    <t>k</t>
  </si>
  <si>
    <t>q</t>
  </si>
  <si>
    <t>y</t>
  </si>
  <si>
    <t>x</t>
  </si>
  <si>
    <t>&lt;y&gt;</t>
  </si>
  <si>
    <t>(y-&lt;y&gt;)^2</t>
  </si>
  <si>
    <t>S(y-&lt;y&gt;)^2</t>
  </si>
  <si>
    <t>(y-yi)^2</t>
  </si>
  <si>
    <t>S1(y-yi)^2</t>
  </si>
  <si>
    <t>S2(y-yi)^2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</si>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</sst>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Вывод" xfId="2" builtinId="21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lux_v!$B$16:$B$26</c:f>
              <c:numCache>
                <c:formatCode>General</c:formatCode>
                <c:ptCount val="11"/>
                <c:pt idx="0">
                  <c:v>4.8899999999999997</c:v>
                </c:pt>
                <c:pt idx="1">
                  <c:v>3.76</c:v>
                </c:pt>
                <c:pt idx="2">
                  <c:v>3.21</c:v>
                </c:pt>
                <c:pt idx="3">
                  <c:v>2.81</c:v>
                </c:pt>
                <c:pt idx="4">
                  <c:v>2.5099999999999998</c:v>
                </c:pt>
                <c:pt idx="5">
                  <c:v>2.2599999999999998</c:v>
                </c:pt>
                <c:pt idx="6">
                  <c:v>2.06</c:v>
                </c:pt>
                <c:pt idx="7">
                  <c:v>1.89</c:v>
                </c:pt>
                <c:pt idx="8">
                  <c:v>1.75</c:v>
                </c:pt>
                <c:pt idx="9">
                  <c:v>1.64</c:v>
                </c:pt>
                <c:pt idx="10">
                  <c:v>1.58</c:v>
                </c:pt>
              </c:numCache>
            </c:numRef>
          </c:xVal>
          <c:yVal>
            <c:numRef>
              <c:f>lux_v!$C$16:$C$26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37</c:v>
                </c:pt>
                <c:pt idx="6">
                  <c:v>47</c:v>
                </c:pt>
                <c:pt idx="7">
                  <c:v>57</c:v>
                </c:pt>
                <c:pt idx="8">
                  <c:v>68</c:v>
                </c:pt>
                <c:pt idx="9">
                  <c:v>79</c:v>
                </c:pt>
                <c:pt idx="10">
                  <c:v>86</c:v>
                </c:pt>
              </c:numCache>
            </c:numRef>
          </c:yVal>
          <c:smooth val="1"/>
        </c:ser>
        <c:ser>
          <c:idx val="1"/>
          <c:order val="1"/>
          <c:tx>
            <c:v>appr</c:v>
          </c:tx>
          <c:marker>
            <c:symbol val="none"/>
          </c:marker>
          <c:xVal>
            <c:numRef>
              <c:f>lux_v!$B$35:$B$45</c:f>
              <c:numCache>
                <c:formatCode>General</c:formatCode>
                <c:ptCount val="11"/>
                <c:pt idx="0">
                  <c:v>4.8899999999999997</c:v>
                </c:pt>
                <c:pt idx="1">
                  <c:v>3.76</c:v>
                </c:pt>
                <c:pt idx="2">
                  <c:v>3.21</c:v>
                </c:pt>
                <c:pt idx="3">
                  <c:v>2.81</c:v>
                </c:pt>
                <c:pt idx="4">
                  <c:v>2.5099999999999998</c:v>
                </c:pt>
                <c:pt idx="5">
                  <c:v>2.2599999999999998</c:v>
                </c:pt>
                <c:pt idx="6">
                  <c:v>2.06</c:v>
                </c:pt>
                <c:pt idx="7">
                  <c:v>1.89</c:v>
                </c:pt>
                <c:pt idx="8">
                  <c:v>1.75</c:v>
                </c:pt>
                <c:pt idx="9">
                  <c:v>1.64</c:v>
                </c:pt>
                <c:pt idx="10">
                  <c:v>1.58</c:v>
                </c:pt>
              </c:numCache>
            </c:numRef>
          </c:xVal>
          <c:yVal>
            <c:numRef>
              <c:f>lux_v!$C$35:$C$45</c:f>
              <c:numCache>
                <c:formatCode>General</c:formatCode>
                <c:ptCount val="11"/>
                <c:pt idx="0">
                  <c:v>-2.4818893259110375</c:v>
                </c:pt>
                <c:pt idx="1">
                  <c:v>6.0000000000000036</c:v>
                </c:pt>
                <c:pt idx="2">
                  <c:v>12.936493260012654</c:v>
                </c:pt>
                <c:pt idx="3">
                  <c:v>20.296614598455378</c:v>
                </c:pt>
                <c:pt idx="4">
                  <c:v>28.000000000000007</c:v>
                </c:pt>
                <c:pt idx="5">
                  <c:v>36.742586002372491</c:v>
                </c:pt>
                <c:pt idx="6">
                  <c:v>46.121300428012027</c:v>
                </c:pt>
                <c:pt idx="7">
                  <c:v>56.658457550226835</c:v>
                </c:pt>
                <c:pt idx="8">
                  <c:v>68</c:v>
                </c:pt>
                <c:pt idx="9">
                  <c:v>79.38701146047606</c:v>
                </c:pt>
                <c:pt idx="10">
                  <c:v>86.855368234250221</c:v>
                </c:pt>
              </c:numCache>
            </c:numRef>
          </c:yVal>
          <c:smooth val="1"/>
        </c:ser>
        <c:ser>
          <c:idx val="2"/>
          <c:order val="2"/>
          <c:tx>
            <c:v>appr2</c:v>
          </c:tx>
          <c:marker>
            <c:symbol val="none"/>
          </c:marker>
          <c:xVal>
            <c:numRef>
              <c:f>lux_v!$E$35:$E$45</c:f>
              <c:numCache>
                <c:formatCode>General</c:formatCode>
                <c:ptCount val="11"/>
                <c:pt idx="0">
                  <c:v>4.8899999999999997</c:v>
                </c:pt>
                <c:pt idx="1">
                  <c:v>3.76</c:v>
                </c:pt>
                <c:pt idx="2">
                  <c:v>3.21</c:v>
                </c:pt>
                <c:pt idx="3">
                  <c:v>2.81</c:v>
                </c:pt>
                <c:pt idx="4">
                  <c:v>2.5099999999999998</c:v>
                </c:pt>
                <c:pt idx="5">
                  <c:v>2.2599999999999998</c:v>
                </c:pt>
                <c:pt idx="6">
                  <c:v>2.06</c:v>
                </c:pt>
                <c:pt idx="7">
                  <c:v>1.89</c:v>
                </c:pt>
                <c:pt idx="8">
                  <c:v>1.75</c:v>
                </c:pt>
                <c:pt idx="9">
                  <c:v>1.64</c:v>
                </c:pt>
                <c:pt idx="10">
                  <c:v>1.58</c:v>
                </c:pt>
              </c:numCache>
            </c:numRef>
          </c:xVal>
          <c:yVal>
            <c:numRef>
              <c:f>lux_v!$F$35:$F$45</c:f>
              <c:numCache>
                <c:formatCode>General</c:formatCode>
                <c:ptCount val="11"/>
                <c:pt idx="0">
                  <c:v>-5.4347972688190254</c:v>
                </c:pt>
                <c:pt idx="1">
                  <c:v>4.253864523601834</c:v>
                </c:pt>
                <c:pt idx="2">
                  <c:v>12</c:v>
                </c:pt>
                <c:pt idx="3">
                  <c:v>20.050514958312895</c:v>
                </c:pt>
                <c:pt idx="4">
                  <c:v>28.296270032619496</c:v>
                </c:pt>
                <c:pt idx="5">
                  <c:v>37.438541638345903</c:v>
                </c:pt>
                <c:pt idx="6">
                  <c:v>47.000000000000007</c:v>
                </c:pt>
                <c:pt idx="7">
                  <c:v>57.450566354356063</c:v>
                </c:pt>
                <c:pt idx="8">
                  <c:v>68.368247745981989</c:v>
                </c:pt>
                <c:pt idx="9">
                  <c:v>79.000000000000057</c:v>
                </c:pt>
                <c:pt idx="10">
                  <c:v>85.800717142463128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499648"/>
        <c:axId val="63498112"/>
      </c:scatterChart>
      <c:valAx>
        <c:axId val="6349964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3498112"/>
        <c:crosses val="autoZero"/>
        <c:crossBetween val="midCat"/>
      </c:valAx>
      <c:valAx>
        <c:axId val="6349811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349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61910</xdr:colOff>
      <xdr:row>13</xdr:row>
      <xdr:rowOff>38098</xdr:rowOff>
    </xdr:from>
    <xdr:to>
      <xdr:col>23</xdr:col>
      <xdr:colOff>180975</xdr:colOff>
      <xdr:row>59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16" zoomScale="160" zoomScaleNormal="160" workbookViewId="0">
      <selection activeCell="B30" sqref="B30"/>
    </sheetView>
  </sheetViews>
  <sheetFormatPr defaultRowHeight="15" x14ac:dyDescent="0.25"/>
  <cols>
    <col min="1" max="1" width="22.28515625" customWidth="1"/>
    <col min="2" max="2" width="32.28515625" customWidth="1"/>
    <col min="3" max="3" width="32" customWidth="1"/>
    <col min="4" max="4" width="27.140625" customWidth="1"/>
    <col min="6" max="6" width="16.140625" customWidth="1"/>
    <col min="7" max="7" width="13.85546875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2</v>
      </c>
      <c r="G1" t="s">
        <v>9</v>
      </c>
      <c r="H1" t="s">
        <v>10</v>
      </c>
      <c r="J1" t="s">
        <v>15</v>
      </c>
    </row>
    <row r="2" spans="1:10" x14ac:dyDescent="0.25">
      <c r="A2">
        <v>0</v>
      </c>
      <c r="B2">
        <v>0</v>
      </c>
      <c r="C2">
        <v>0</v>
      </c>
      <c r="D2">
        <v>4.8899999999999997</v>
      </c>
      <c r="G2">
        <f>AVERAGE(C16:C26)</f>
        <v>40</v>
      </c>
      <c r="H2">
        <f>(C16-$G$2)^2</f>
        <v>1600</v>
      </c>
      <c r="J2">
        <f>1-G7/G4</f>
        <v>0.9989876600420442</v>
      </c>
    </row>
    <row r="3" spans="1:10" x14ac:dyDescent="0.25">
      <c r="A3">
        <v>6</v>
      </c>
      <c r="B3">
        <v>0.5</v>
      </c>
      <c r="C3">
        <v>27</v>
      </c>
      <c r="D3">
        <v>3.76</v>
      </c>
      <c r="G3" t="s">
        <v>11</v>
      </c>
      <c r="H3">
        <f>(C17-$G$2)^2</f>
        <v>1156</v>
      </c>
    </row>
    <row r="4" spans="1:10" x14ac:dyDescent="0.25">
      <c r="A4">
        <v>12</v>
      </c>
      <c r="B4">
        <v>1</v>
      </c>
      <c r="C4">
        <v>53</v>
      </c>
      <c r="D4">
        <v>3.21</v>
      </c>
      <c r="G4">
        <f>SUM(H2:H12)</f>
        <v>8852</v>
      </c>
      <c r="H4">
        <f>(C18-$G$2)^2</f>
        <v>784</v>
      </c>
      <c r="J4" t="s">
        <v>16</v>
      </c>
    </row>
    <row r="5" spans="1:10" x14ac:dyDescent="0.25">
      <c r="A5">
        <v>20</v>
      </c>
      <c r="B5">
        <v>1.5</v>
      </c>
      <c r="C5">
        <v>80</v>
      </c>
      <c r="D5">
        <v>2.81</v>
      </c>
      <c r="H5">
        <f>(C19-$G$2)^2</f>
        <v>400</v>
      </c>
      <c r="J5">
        <f>1-G10/G4</f>
        <v>0.99624412708808063</v>
      </c>
    </row>
    <row r="6" spans="1:10" x14ac:dyDescent="0.25">
      <c r="A6">
        <v>28</v>
      </c>
      <c r="B6">
        <v>2</v>
      </c>
      <c r="C6">
        <v>106</v>
      </c>
      <c r="D6">
        <v>2.5099999999999998</v>
      </c>
      <c r="G6" t="s">
        <v>13</v>
      </c>
      <c r="H6">
        <f>(C20-$G$2)^2</f>
        <v>144</v>
      </c>
    </row>
    <row r="7" spans="1:10" x14ac:dyDescent="0.25">
      <c r="A7">
        <v>37</v>
      </c>
      <c r="B7">
        <v>2.5</v>
      </c>
      <c r="C7">
        <v>133</v>
      </c>
      <c r="D7">
        <v>2.2599999999999998</v>
      </c>
      <c r="G7">
        <f>SUM(C48:C58)</f>
        <v>8.961233307824747</v>
      </c>
      <c r="H7">
        <f>(C21-$G$2)^2</f>
        <v>9</v>
      </c>
    </row>
    <row r="8" spans="1:10" x14ac:dyDescent="0.25">
      <c r="A8">
        <v>47</v>
      </c>
      <c r="B8">
        <v>3</v>
      </c>
      <c r="C8">
        <v>160</v>
      </c>
      <c r="D8">
        <v>2.06</v>
      </c>
      <c r="H8">
        <f>(C22-$G$2)^2</f>
        <v>49</v>
      </c>
    </row>
    <row r="9" spans="1:10" x14ac:dyDescent="0.25">
      <c r="A9">
        <v>57</v>
      </c>
      <c r="B9">
        <v>3.5</v>
      </c>
      <c r="C9">
        <v>186</v>
      </c>
      <c r="D9">
        <v>1.89</v>
      </c>
      <c r="G9" t="s">
        <v>14</v>
      </c>
      <c r="H9">
        <f>(C23-$G$2)^2</f>
        <v>289</v>
      </c>
    </row>
    <row r="10" spans="1:10" x14ac:dyDescent="0.25">
      <c r="A10">
        <v>68</v>
      </c>
      <c r="B10">
        <v>4</v>
      </c>
      <c r="C10">
        <v>213</v>
      </c>
      <c r="D10">
        <v>1.75</v>
      </c>
      <c r="G10">
        <f>SUM(F48:F58)</f>
        <v>33.246987016310399</v>
      </c>
      <c r="H10">
        <f>(C24-$G$2)^2</f>
        <v>784</v>
      </c>
    </row>
    <row r="11" spans="1:10" x14ac:dyDescent="0.25">
      <c r="A11">
        <v>79</v>
      </c>
      <c r="B11">
        <v>4.5</v>
      </c>
      <c r="C11">
        <v>240</v>
      </c>
      <c r="D11">
        <v>1.64</v>
      </c>
      <c r="H11">
        <f>(C25-$G$2)^2</f>
        <v>1521</v>
      </c>
    </row>
    <row r="12" spans="1:10" x14ac:dyDescent="0.25">
      <c r="A12">
        <v>86</v>
      </c>
      <c r="B12">
        <v>5</v>
      </c>
      <c r="C12">
        <v>255</v>
      </c>
      <c r="D12">
        <v>1.58</v>
      </c>
      <c r="H12">
        <f>(C26-$G$2)^2</f>
        <v>2116</v>
      </c>
    </row>
    <row r="15" spans="1:10" x14ac:dyDescent="0.25">
      <c r="B15" t="s">
        <v>8</v>
      </c>
      <c r="C15" t="s">
        <v>7</v>
      </c>
    </row>
    <row r="16" spans="1:10" x14ac:dyDescent="0.25">
      <c r="B16">
        <v>4.8899999999999997</v>
      </c>
      <c r="C16">
        <v>0</v>
      </c>
    </row>
    <row r="17" spans="1:5" x14ac:dyDescent="0.25">
      <c r="B17">
        <v>3.76</v>
      </c>
      <c r="C17">
        <v>6</v>
      </c>
      <c r="D17">
        <v>3.21</v>
      </c>
      <c r="E17">
        <v>12</v>
      </c>
    </row>
    <row r="18" spans="1:5" x14ac:dyDescent="0.25">
      <c r="B18">
        <v>3.21</v>
      </c>
      <c r="C18">
        <v>12</v>
      </c>
    </row>
    <row r="19" spans="1:5" x14ac:dyDescent="0.25">
      <c r="B19">
        <v>2.81</v>
      </c>
      <c r="C19">
        <v>20</v>
      </c>
    </row>
    <row r="20" spans="1:5" x14ac:dyDescent="0.25">
      <c r="B20">
        <v>2.5099999999999998</v>
      </c>
      <c r="C20">
        <v>28</v>
      </c>
      <c r="D20">
        <v>2.06</v>
      </c>
      <c r="E20">
        <v>47</v>
      </c>
    </row>
    <row r="21" spans="1:5" x14ac:dyDescent="0.25">
      <c r="B21">
        <v>2.2599999999999998</v>
      </c>
      <c r="C21">
        <v>37</v>
      </c>
    </row>
    <row r="22" spans="1:5" x14ac:dyDescent="0.25">
      <c r="B22">
        <v>2.06</v>
      </c>
      <c r="C22">
        <v>47</v>
      </c>
    </row>
    <row r="23" spans="1:5" x14ac:dyDescent="0.25">
      <c r="B23">
        <v>1.89</v>
      </c>
      <c r="C23">
        <v>57</v>
      </c>
    </row>
    <row r="24" spans="1:5" x14ac:dyDescent="0.25">
      <c r="B24">
        <v>1.75</v>
      </c>
      <c r="C24">
        <v>68</v>
      </c>
      <c r="D24">
        <v>1.64</v>
      </c>
      <c r="E24">
        <v>79</v>
      </c>
    </row>
    <row r="25" spans="1:5" x14ac:dyDescent="0.25">
      <c r="B25">
        <v>1.64</v>
      </c>
      <c r="C25">
        <v>79</v>
      </c>
    </row>
    <row r="26" spans="1:5" x14ac:dyDescent="0.25">
      <c r="B26">
        <v>1.58</v>
      </c>
      <c r="C26">
        <v>86</v>
      </c>
    </row>
    <row r="29" spans="1:5" x14ac:dyDescent="0.25">
      <c r="A29" s="1" t="s">
        <v>4</v>
      </c>
      <c r="B29" s="2">
        <f>(B17*C17*(B24-B20)+B20*C20*(B17-B24)+B24*C24*(B20-B17))/(C17*(B20-B24)+C20*(B24-B17)+C24*(B17-B20))</f>
        <v>-0.74016826923076928</v>
      </c>
      <c r="D29">
        <f>(D17*E17*(D24-D20)+D20*E20*(D17-D24)+D24*E24*(D20-D17))/(E17*(D20-D24)+E20*(D24-D17)+E24*(D17-D20))</f>
        <v>-0.59570135746606312</v>
      </c>
    </row>
    <row r="30" spans="1:5" x14ac:dyDescent="0.25">
      <c r="A30" s="1" t="s">
        <v>5</v>
      </c>
      <c r="B30" s="2">
        <f>-(B17+B29)*B31+B29*C17+B17*C17</f>
        <v>94.064854729105022</v>
      </c>
      <c r="D30">
        <f>-(D17+D29)*D31+D29*E17+D17*E17</f>
        <v>116.50781597428397</v>
      </c>
    </row>
    <row r="31" spans="1:5" x14ac:dyDescent="0.25">
      <c r="A31" s="1" t="s">
        <v>6</v>
      </c>
      <c r="B31" s="2">
        <f>B29*(C17-C20)/(B17-B20)+(B17*C17-B20*C20)/(B17-B20)</f>
        <v>-25.14903846153846</v>
      </c>
      <c r="D31">
        <f>D29*(E17-E20)/(D17-D20)+(D17*E17-D20*E20)/(D17-D20)</f>
        <v>-32.56561085972853</v>
      </c>
    </row>
    <row r="34" spans="2:6" x14ac:dyDescent="0.25">
      <c r="B34" t="s">
        <v>8</v>
      </c>
      <c r="C34" t="s">
        <v>7</v>
      </c>
      <c r="E34" t="s">
        <v>8</v>
      </c>
      <c r="F34" t="s">
        <v>7</v>
      </c>
    </row>
    <row r="35" spans="2:6" x14ac:dyDescent="0.25">
      <c r="B35">
        <v>4.8899999999999997</v>
      </c>
      <c r="C35">
        <f>$B$30/(B35+$B$29)+$B$31</f>
        <v>-2.4818893259110375</v>
      </c>
      <c r="E35">
        <v>4.8899999999999997</v>
      </c>
      <c r="F35">
        <f>$D$30/(E35+$D$29)+$D$31</f>
        <v>-5.4347972688190254</v>
      </c>
    </row>
    <row r="36" spans="2:6" x14ac:dyDescent="0.25">
      <c r="B36">
        <v>3.76</v>
      </c>
      <c r="C36">
        <f t="shared" ref="C36:C45" si="0">$B$30/(B36+$B$29)+$B$31</f>
        <v>6.0000000000000036</v>
      </c>
      <c r="E36">
        <v>3.76</v>
      </c>
      <c r="F36">
        <f t="shared" ref="F36:F45" si="1">$D$30/(E36+$D$29)+$D$31</f>
        <v>4.253864523601834</v>
      </c>
    </row>
    <row r="37" spans="2:6" x14ac:dyDescent="0.25">
      <c r="B37">
        <v>3.21</v>
      </c>
      <c r="C37">
        <f t="shared" si="0"/>
        <v>12.936493260012654</v>
      </c>
      <c r="E37">
        <v>3.21</v>
      </c>
      <c r="F37">
        <f t="shared" si="1"/>
        <v>12</v>
      </c>
    </row>
    <row r="38" spans="2:6" x14ac:dyDescent="0.25">
      <c r="B38">
        <v>2.81</v>
      </c>
      <c r="C38">
        <f t="shared" si="0"/>
        <v>20.296614598455378</v>
      </c>
      <c r="E38">
        <v>2.81</v>
      </c>
      <c r="F38">
        <f t="shared" si="1"/>
        <v>20.050514958312895</v>
      </c>
    </row>
    <row r="39" spans="2:6" x14ac:dyDescent="0.25">
      <c r="B39">
        <v>2.5099999999999998</v>
      </c>
      <c r="C39">
        <f t="shared" si="0"/>
        <v>28.000000000000007</v>
      </c>
      <c r="E39">
        <v>2.5099999999999998</v>
      </c>
      <c r="F39">
        <f t="shared" si="1"/>
        <v>28.296270032619496</v>
      </c>
    </row>
    <row r="40" spans="2:6" x14ac:dyDescent="0.25">
      <c r="B40">
        <v>2.2599999999999998</v>
      </c>
      <c r="C40">
        <f t="shared" si="0"/>
        <v>36.742586002372491</v>
      </c>
      <c r="E40">
        <v>2.2599999999999998</v>
      </c>
      <c r="F40">
        <f t="shared" si="1"/>
        <v>37.438541638345903</v>
      </c>
    </row>
    <row r="41" spans="2:6" x14ac:dyDescent="0.25">
      <c r="B41">
        <v>2.06</v>
      </c>
      <c r="C41">
        <f t="shared" si="0"/>
        <v>46.121300428012027</v>
      </c>
      <c r="E41">
        <v>2.06</v>
      </c>
      <c r="F41">
        <f t="shared" si="1"/>
        <v>47.000000000000007</v>
      </c>
    </row>
    <row r="42" spans="2:6" x14ac:dyDescent="0.25">
      <c r="B42">
        <v>1.89</v>
      </c>
      <c r="C42">
        <f t="shared" si="0"/>
        <v>56.658457550226835</v>
      </c>
      <c r="E42">
        <v>1.89</v>
      </c>
      <c r="F42">
        <f t="shared" si="1"/>
        <v>57.450566354356063</v>
      </c>
    </row>
    <row r="43" spans="2:6" x14ac:dyDescent="0.25">
      <c r="B43">
        <v>1.75</v>
      </c>
      <c r="C43">
        <f t="shared" si="0"/>
        <v>68</v>
      </c>
      <c r="E43">
        <v>1.75</v>
      </c>
      <c r="F43">
        <f t="shared" si="1"/>
        <v>68.368247745981989</v>
      </c>
    </row>
    <row r="44" spans="2:6" x14ac:dyDescent="0.25">
      <c r="B44">
        <v>1.64</v>
      </c>
      <c r="C44">
        <f t="shared" si="0"/>
        <v>79.38701146047606</v>
      </c>
      <c r="E44">
        <v>1.64</v>
      </c>
      <c r="F44">
        <f t="shared" si="1"/>
        <v>79.000000000000057</v>
      </c>
    </row>
    <row r="45" spans="2:6" x14ac:dyDescent="0.25">
      <c r="B45">
        <v>1.58</v>
      </c>
      <c r="C45">
        <f t="shared" si="0"/>
        <v>86.855368234250221</v>
      </c>
      <c r="E45">
        <v>1.58</v>
      </c>
      <c r="F45">
        <f t="shared" si="1"/>
        <v>85.800717142463128</v>
      </c>
    </row>
    <row r="47" spans="2:6" x14ac:dyDescent="0.25">
      <c r="C47" t="s">
        <v>12</v>
      </c>
      <c r="F47" t="s">
        <v>12</v>
      </c>
    </row>
    <row r="48" spans="2:6" x14ac:dyDescent="0.25">
      <c r="C48">
        <f>(C16-C35)^2</f>
        <v>6.1597746260711439</v>
      </c>
      <c r="F48">
        <f>(C16-F35)^2</f>
        <v>29.537021353162736</v>
      </c>
    </row>
    <row r="49" spans="3:6" x14ac:dyDescent="0.25">
      <c r="C49">
        <v>0</v>
      </c>
      <c r="F49">
        <f t="shared" ref="F49:F58" si="2">(C17-F36)^2</f>
        <v>3.0489891019362503</v>
      </c>
    </row>
    <row r="50" spans="3:6" x14ac:dyDescent="0.25">
      <c r="C50">
        <f t="shared" ref="C49:C58" si="3">(C18-C37)^2</f>
        <v>0.87701962604912775</v>
      </c>
      <c r="F50">
        <f t="shared" si="2"/>
        <v>0</v>
      </c>
    </row>
    <row r="51" spans="3:6" x14ac:dyDescent="0.25">
      <c r="C51">
        <f t="shared" si="3"/>
        <v>8.7980220016844912E-2</v>
      </c>
      <c r="F51">
        <f t="shared" si="2"/>
        <v>2.5517610133535631E-3</v>
      </c>
    </row>
    <row r="52" spans="3:6" x14ac:dyDescent="0.25">
      <c r="C52">
        <v>0</v>
      </c>
      <c r="F52">
        <f t="shared" si="2"/>
        <v>8.7775932228357376E-2</v>
      </c>
    </row>
    <row r="53" spans="3:6" x14ac:dyDescent="0.25">
      <c r="C53">
        <f t="shared" si="3"/>
        <v>6.626196617457529E-2</v>
      </c>
      <c r="F53">
        <f t="shared" si="2"/>
        <v>0.19231876856310887</v>
      </c>
    </row>
    <row r="54" spans="3:6" x14ac:dyDescent="0.25">
      <c r="C54">
        <f t="shared" si="3"/>
        <v>0.77211293781184631</v>
      </c>
      <c r="F54">
        <v>0</v>
      </c>
    </row>
    <row r="55" spans="3:6" x14ac:dyDescent="0.25">
      <c r="C55">
        <f t="shared" si="3"/>
        <v>0.1166512449970549</v>
      </c>
      <c r="F55">
        <f t="shared" si="2"/>
        <v>0.20301003967771331</v>
      </c>
    </row>
    <row r="56" spans="3:6" x14ac:dyDescent="0.25">
      <c r="C56">
        <f t="shared" si="3"/>
        <v>0</v>
      </c>
      <c r="F56">
        <f t="shared" si="2"/>
        <v>0.1356064024208157</v>
      </c>
    </row>
    <row r="57" spans="3:6" x14ac:dyDescent="0.25">
      <c r="C57">
        <f t="shared" si="3"/>
        <v>0.14977787053981309</v>
      </c>
      <c r="F57">
        <v>0</v>
      </c>
    </row>
    <row r="58" spans="3:6" x14ac:dyDescent="0.25">
      <c r="C58">
        <f t="shared" si="3"/>
        <v>0.73165481616434158</v>
      </c>
      <c r="F58">
        <f t="shared" si="2"/>
        <v>3.9713657308061187E-2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lux_v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Дьяков</dc:creator>
  <cp:lastModifiedBy>Дьяков</cp:lastModifiedBy>
  <dcterms:created xsi:type="dcterms:W3CDTF">2017-04-10T12:13:03Z</dcterms:created>
  <dcterms:modified xsi:type="dcterms:W3CDTF">2017-04-11T15:34:43Z</dcterms:modified>
</cp:coreProperties>
</file>