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Known_Code\InterClassSimilarity\"/>
    </mc:Choice>
  </mc:AlternateContent>
  <bookViews>
    <workbookView xWindow="0" yWindow="0" windowWidth="28800" windowHeight="12300" activeTab="2"/>
  </bookViews>
  <sheets>
    <sheet name="metrics_mrg" sheetId="1" r:id="rId1"/>
    <sheet name="acc, mrg" sheetId="2" r:id="rId2"/>
    <sheet name="f1, mrg" sheetId="3" r:id="rId3"/>
  </sheets>
  <calcPr calcId="162913"/>
</workbook>
</file>

<file path=xl/calcChain.xml><?xml version="1.0" encoding="utf-8"?>
<calcChain xmlns="http://schemas.openxmlformats.org/spreadsheetml/2006/main">
  <c r="M10" i="3" l="1"/>
  <c r="L10" i="3"/>
  <c r="K10" i="3"/>
  <c r="J10" i="3"/>
  <c r="I10" i="3"/>
  <c r="H10" i="3"/>
  <c r="G10" i="3"/>
  <c r="F10" i="3"/>
  <c r="E10" i="3"/>
  <c r="N10" i="3" s="1"/>
  <c r="M9" i="3"/>
  <c r="L9" i="3"/>
  <c r="K9" i="3"/>
  <c r="J9" i="3"/>
  <c r="I9" i="3"/>
  <c r="H9" i="3"/>
  <c r="G9" i="3"/>
  <c r="F9" i="3"/>
  <c r="E9" i="3"/>
  <c r="N9" i="3" s="1"/>
  <c r="M8" i="3"/>
  <c r="L8" i="3"/>
  <c r="K8" i="3"/>
  <c r="J8" i="3"/>
  <c r="I8" i="3"/>
  <c r="H8" i="3"/>
  <c r="G8" i="3"/>
  <c r="N8" i="3" s="1"/>
  <c r="F8" i="3"/>
  <c r="E8" i="3"/>
  <c r="M7" i="3"/>
  <c r="L7" i="3"/>
  <c r="K7" i="3"/>
  <c r="J7" i="3"/>
  <c r="I7" i="3"/>
  <c r="H7" i="3"/>
  <c r="G7" i="3"/>
  <c r="F7" i="3"/>
  <c r="E7" i="3"/>
  <c r="N7" i="3" s="1"/>
  <c r="M6" i="3"/>
  <c r="L6" i="3"/>
  <c r="K6" i="3"/>
  <c r="J6" i="3"/>
  <c r="I6" i="3"/>
  <c r="H6" i="3"/>
  <c r="G6" i="3"/>
  <c r="F6" i="3"/>
  <c r="E6" i="3"/>
  <c r="N6" i="3" s="1"/>
  <c r="M5" i="3"/>
  <c r="N5" i="3" s="1"/>
  <c r="L5" i="3"/>
  <c r="K5" i="3"/>
  <c r="J5" i="3"/>
  <c r="I5" i="3"/>
  <c r="H5" i="3"/>
  <c r="G5" i="3"/>
  <c r="F5" i="3"/>
  <c r="E5" i="3"/>
  <c r="M4" i="3"/>
  <c r="L4" i="3"/>
  <c r="K4" i="3"/>
  <c r="J4" i="3"/>
  <c r="I4" i="3"/>
  <c r="H4" i="3"/>
  <c r="G4" i="3"/>
  <c r="F4" i="3"/>
  <c r="E4" i="3"/>
  <c r="N4" i="3" s="1"/>
  <c r="M3" i="3"/>
  <c r="L3" i="3"/>
  <c r="K3" i="3"/>
  <c r="J3" i="3"/>
  <c r="I3" i="3"/>
  <c r="H3" i="3"/>
  <c r="G3" i="3"/>
  <c r="F3" i="3"/>
  <c r="E3" i="3"/>
  <c r="N3" i="3" s="1"/>
  <c r="M2" i="3"/>
  <c r="L2" i="3"/>
  <c r="K2" i="3"/>
  <c r="J2" i="3"/>
  <c r="I2" i="3"/>
  <c r="H2" i="3"/>
  <c r="G2" i="3"/>
  <c r="N2" i="3" s="1"/>
  <c r="F2" i="3"/>
  <c r="E2" i="3"/>
  <c r="M10" i="2"/>
  <c r="L10" i="2"/>
  <c r="K10" i="2"/>
  <c r="J10" i="2"/>
  <c r="I10" i="2"/>
  <c r="H10" i="2"/>
  <c r="G10" i="2"/>
  <c r="F10" i="2"/>
  <c r="N10" i="2" s="1"/>
  <c r="E10" i="2"/>
  <c r="M9" i="2"/>
  <c r="L9" i="2"/>
  <c r="K9" i="2"/>
  <c r="J9" i="2"/>
  <c r="I9" i="2"/>
  <c r="H9" i="2"/>
  <c r="G9" i="2"/>
  <c r="F9" i="2"/>
  <c r="E9" i="2"/>
  <c r="N9" i="2" s="1"/>
  <c r="M8" i="2"/>
  <c r="L8" i="2"/>
  <c r="K8" i="2"/>
  <c r="J8" i="2"/>
  <c r="I8" i="2"/>
  <c r="H8" i="2"/>
  <c r="G8" i="2"/>
  <c r="F8" i="2"/>
  <c r="E8" i="2"/>
  <c r="N8" i="2" s="1"/>
  <c r="N7" i="2"/>
  <c r="M7" i="2"/>
  <c r="L7" i="2"/>
  <c r="K7" i="2"/>
  <c r="J7" i="2"/>
  <c r="I7" i="2"/>
  <c r="H7" i="2"/>
  <c r="G7" i="2"/>
  <c r="F7" i="2"/>
  <c r="E7" i="2"/>
  <c r="M6" i="2"/>
  <c r="L6" i="2"/>
  <c r="N6" i="2" s="1"/>
  <c r="K6" i="2"/>
  <c r="J6" i="2"/>
  <c r="I6" i="2"/>
  <c r="H6" i="2"/>
  <c r="G6" i="2"/>
  <c r="F6" i="2"/>
  <c r="E6" i="2"/>
  <c r="M5" i="2"/>
  <c r="L5" i="2"/>
  <c r="K5" i="2"/>
  <c r="J5" i="2"/>
  <c r="N5" i="2" s="1"/>
  <c r="I5" i="2"/>
  <c r="H5" i="2"/>
  <c r="G5" i="2"/>
  <c r="F5" i="2"/>
  <c r="E5" i="2"/>
  <c r="M4" i="2"/>
  <c r="L4" i="2"/>
  <c r="K4" i="2"/>
  <c r="J4" i="2"/>
  <c r="I4" i="2"/>
  <c r="H4" i="2"/>
  <c r="G4" i="2"/>
  <c r="F4" i="2"/>
  <c r="N4" i="2" s="1"/>
  <c r="E4" i="2"/>
  <c r="M3" i="2"/>
  <c r="L3" i="2"/>
  <c r="K3" i="2"/>
  <c r="J3" i="2"/>
  <c r="I3" i="2"/>
  <c r="H3" i="2"/>
  <c r="G3" i="2"/>
  <c r="F3" i="2"/>
  <c r="E3" i="2"/>
  <c r="N3" i="2" s="1"/>
  <c r="M2" i="2"/>
  <c r="L2" i="2"/>
  <c r="K2" i="2"/>
  <c r="J2" i="2"/>
  <c r="I2" i="2"/>
  <c r="H2" i="2"/>
  <c r="G2" i="2"/>
  <c r="F2" i="2"/>
  <c r="E2" i="2"/>
  <c r="N2" i="2" s="1"/>
  <c r="B3" i="3" l="1"/>
  <c r="C3" i="3"/>
  <c r="D3" i="3"/>
  <c r="B4" i="3"/>
  <c r="C4" i="3"/>
  <c r="D4" i="3"/>
  <c r="B5" i="3"/>
  <c r="C5" i="3"/>
  <c r="D5" i="3"/>
  <c r="B6" i="3"/>
  <c r="O6" i="3" s="1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O10" i="3" l="1"/>
  <c r="O7" i="3"/>
  <c r="O5" i="3"/>
  <c r="O8" i="3"/>
  <c r="O3" i="3"/>
  <c r="O9" i="3"/>
  <c r="O4" i="3"/>
  <c r="O2" i="3"/>
  <c r="D2" i="2"/>
  <c r="D3" i="2"/>
  <c r="D8" i="2"/>
  <c r="D9" i="2"/>
  <c r="B4" i="2"/>
  <c r="B10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  <c r="C4" i="2" s="1"/>
  <c r="B2" i="2" l="1"/>
  <c r="C9" i="2"/>
  <c r="C3" i="2"/>
  <c r="B9" i="2"/>
  <c r="O9" i="2" s="1"/>
  <c r="C8" i="2"/>
  <c r="C2" i="2"/>
  <c r="B8" i="2"/>
  <c r="O8" i="2" s="1"/>
  <c r="D7" i="2"/>
  <c r="B7" i="2"/>
  <c r="C7" i="2"/>
  <c r="B6" i="2"/>
  <c r="D6" i="2"/>
  <c r="B5" i="2"/>
  <c r="C6" i="2"/>
  <c r="D5" i="2"/>
  <c r="B3" i="2"/>
  <c r="O3" i="2" s="1"/>
  <c r="C5" i="2"/>
  <c r="D10" i="2"/>
  <c r="D4" i="2"/>
  <c r="O4" i="2" s="1"/>
  <c r="C10" i="2"/>
  <c r="O10" i="2" s="1"/>
  <c r="O2" i="2" l="1"/>
  <c r="O7" i="2"/>
  <c r="O5" i="2"/>
  <c r="O6" i="2"/>
</calcChain>
</file>

<file path=xl/sharedStrings.xml><?xml version="1.0" encoding="utf-8"?>
<sst xmlns="http://schemas.openxmlformats.org/spreadsheetml/2006/main" count="60" uniqueCount="57">
  <si>
    <t>20210706 16:11:38</t>
  </si>
  <si>
    <t>/home/bernardas/IsKnown_Images/Mrg_A_NE_BalKerasAff102030/Bal_v14/conf_mat_20</t>
  </si>
  <si>
    <t>20210716 20:07:31</t>
  </si>
  <si>
    <t>/home/bernardas/IsKnown_Images/Mrg_A_NE_BalKerasAff102030/Bal_v14/conf_mat_26</t>
  </si>
  <si>
    <t>20210707 06:36:41</t>
  </si>
  <si>
    <t>/home/bernardas/IsKnown_Images/Mrg_A_NE_BalKerasAff102030/Bal_v14/conf_mat_36</t>
  </si>
  <si>
    <t>20210723 08:14:56</t>
  </si>
  <si>
    <t>/home/bernardas/IsKnown_Images/Mrg_A_NE_BalKerasAff102030/Bal_v14/conf_mat_38</t>
  </si>
  <si>
    <t>20210720 05:53:21</t>
  </si>
  <si>
    <t>/home/bernardas/IsKnown_Images/Mrg_A_NE_BalKerasAff102030/Bal_v14/conf_mat_132</t>
  </si>
  <si>
    <t>20210710 19:21:03</t>
  </si>
  <si>
    <t>/home/bernardas/IsKnown_Images/Mrg_A_NE_BalKerasAff102030/Bal_v14/conf_mat_156</t>
  </si>
  <si>
    <t>20210711 13:46:21</t>
  </si>
  <si>
    <t>/home/bernardas/IsKnown_Images/Mrg_A_NE_BalKerasAff102030/Bal_v14/conf_mat_162</t>
  </si>
  <si>
    <t>20210712 11:31:17</t>
  </si>
  <si>
    <t>/home/bernardas/IsKnown_Images/Mrg_A_NE_BalKerasAff102030/Bal_v14/conf_mat_170</t>
  </si>
  <si>
    <t>20210715 15:00:48</t>
  </si>
  <si>
    <t>/home/bernardas/IsKnown_Images/Mrg_A_NE_BalKerasAff102030/Bal_v14/conf_mat_187</t>
  </si>
  <si>
    <t>20210721 00:57:50</t>
  </si>
  <si>
    <t>/home/bernardas/IsKnown_Images/Mrg_A_NE_BalKerasAff102030/Bal_v14/emb_dist_20</t>
  </si>
  <si>
    <t>20210721 19:06:47</t>
  </si>
  <si>
    <t>/home/bernardas/IsKnown_Images/Mrg_A_NE_BalKerasAff102030/Bal_v14/emb_dist_26</t>
  </si>
  <si>
    <t>20210730 19:47:33</t>
  </si>
  <si>
    <t>/home/bernardas/IsKnown_Images/Mrg_A_NE_BalKerasAff102030/Bal_v14/emb_dist_36</t>
  </si>
  <si>
    <t>20210803 20:41:17</t>
  </si>
  <si>
    <t>/home/bernardas/IsKnown_Images/Mrg_A_NE_BalKerasAff102030/Bal_v14/emb_dist_38</t>
  </si>
  <si>
    <t>20210804 09:07:32</t>
  </si>
  <si>
    <t>/home/bernardas/IsKnown_Images/Mrg_A_NE_BalKerasAff102030/Bal_v14/emb_dist_132</t>
  </si>
  <si>
    <t>20210805 22:16:19</t>
  </si>
  <si>
    <t>/home/bernardas/IsKnown_Images/Mrg_A_NE_BalKerasAff102030/Bal_v14/emb_dist_156</t>
  </si>
  <si>
    <t>20210806 18:40:46</t>
  </si>
  <si>
    <t>/home/bernardas/IsKnown_Images/Mrg_A_NE_BalKerasAff102030/Bal_v14/emb_dist_162</t>
  </si>
  <si>
    <t>20210808 03:16:34</t>
  </si>
  <si>
    <t>/home/bernardas/IsKnown_Images/Mrg_A_NE_BalKerasAff102030/Bal_v14/emb_dist_170</t>
  </si>
  <si>
    <t>20210809 08:53:10</t>
  </si>
  <si>
    <t>/home/bernardas/IsKnown_Images/Mrg_A_NE_BalKerasAff102030/Bal_v14/emb_dist_187</t>
  </si>
  <si>
    <t>20210729 13:48:39</t>
  </si>
  <si>
    <t>/home/bernardas/IsKnown_Images/Mrg_A_NE_BalKerasAff102030/Bal_v14/som_purity_impr_20</t>
  </si>
  <si>
    <t>20210730 11:43:39</t>
  </si>
  <si>
    <t>/home/bernardas/IsKnown_Images/Mrg_A_NE_BalKerasAff102030/Bal_v14/som_purity_impr_26</t>
  </si>
  <si>
    <t>20210802 06:54:43</t>
  </si>
  <si>
    <t>/home/bernardas/IsKnown_Images/Mrg_A_NE_BalKerasAff102030/Bal_v14/som_purity_impr_38</t>
  </si>
  <si>
    <t>20210810 08:08:11</t>
  </si>
  <si>
    <t>/home/bernardas/IsKnown_Images/Mrg_A_NE_BalKerasAff102030/Bal_v14/som_purity_impr_36</t>
  </si>
  <si>
    <t>20210812 04:41:21</t>
  </si>
  <si>
    <t>/home/bernardas/IsKnown_Images/Mrg_A_NE_BalKerasAff102030/Bal_v14/som_purity_impr_132</t>
  </si>
  <si>
    <t>20210813 23:25:22</t>
  </si>
  <si>
    <t>/home/bernardas/IsKnown_Images/Mrg_A_NE_BalKerasAff102030/Bal_v14/som_purity_impr_156</t>
  </si>
  <si>
    <t>20210814 16:41:13</t>
  </si>
  <si>
    <t>/home/bernardas/IsKnown_Images/Mrg_A_NE_BalKerasAff102030/Bal_v14/som_purity_impr_162</t>
  </si>
  <si>
    <t>20210815 22:48:12</t>
  </si>
  <si>
    <t>/home/bernardas/IsKnown_Images/Mrg_A_NE_BalKerasAff102030/Bal_v14/som_purity_impr_170</t>
  </si>
  <si>
    <t>20210817 09:16:41</t>
  </si>
  <si>
    <t>/home/bernardas/IsKnown_Images/Mrg_A_NE_BalKerasAff102030/Bal_v14/som_purity_impr_187</t>
  </si>
  <si>
    <t>conf_mat</t>
  </si>
  <si>
    <t>emb_dist</t>
  </si>
  <si>
    <t>som_purity_impr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</si>
</sst>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6" sqref="F26"/>
    </sheetView>
  </sheetViews>
  <sheetFormatPr defaultRowHeight="15" x14ac:dyDescent="0.25"/>
  <cols>
    <col min="1" max="1" width="2" bestFit="1" customWidth="1"/>
    <col min="2" max="2" width="16.7109375" bestFit="1" customWidth="1"/>
    <col min="3" max="3" width="90" bestFit="1" customWidth="1"/>
    <col min="4" max="4" width="20.42578125" bestFit="1" customWidth="1"/>
    <col min="5" max="6" width="12" bestFit="1" customWidth="1"/>
  </cols>
  <sheetData>
    <row r="1" spans="1:6" x14ac:dyDescent="0.25">
      <c r="A1">
        <v>0</v>
      </c>
      <c r="B1" t="s">
        <v>0</v>
      </c>
      <c r="C1" t="s">
        <v>1</v>
      </c>
      <c r="D1" t="str">
        <f t="shared" ref="D1:D27" si="0">RIGHT(C1,LEN(C1)-66)</f>
        <v>conf_mat_20</v>
      </c>
      <c r="E1">
        <v>0.98301605076521004</v>
      </c>
      <c r="F1">
        <v>0.491085735763305</v>
      </c>
    </row>
    <row r="2" spans="1:6" x14ac:dyDescent="0.25">
      <c r="A2">
        <v>0</v>
      </c>
      <c r="B2" t="s">
        <v>2</v>
      </c>
      <c r="C2" t="s">
        <v>3</v>
      </c>
      <c r="D2" t="str">
        <f t="shared" si="0"/>
        <v>conf_mat_26</v>
      </c>
      <c r="E2">
        <v>0.954273982829414</v>
      </c>
      <c r="F2">
        <v>0.59709043418180696</v>
      </c>
    </row>
    <row r="3" spans="1:6" x14ac:dyDescent="0.25">
      <c r="A3">
        <v>1</v>
      </c>
      <c r="B3" t="s">
        <v>4</v>
      </c>
      <c r="C3" t="s">
        <v>5</v>
      </c>
      <c r="D3" t="str">
        <f t="shared" si="0"/>
        <v>conf_mat_36</v>
      </c>
      <c r="E3">
        <v>0.95334079880552403</v>
      </c>
      <c r="F3">
        <v>0.63302221566600103</v>
      </c>
    </row>
    <row r="4" spans="1:6" x14ac:dyDescent="0.25">
      <c r="A4">
        <v>0</v>
      </c>
      <c r="B4" t="s">
        <v>6</v>
      </c>
      <c r="C4" t="s">
        <v>7</v>
      </c>
      <c r="D4" t="str">
        <f t="shared" si="0"/>
        <v>conf_mat_38</v>
      </c>
      <c r="E4">
        <v>0.90761478163493803</v>
      </c>
      <c r="F4">
        <v>0.53403536484556202</v>
      </c>
    </row>
    <row r="5" spans="1:6" x14ac:dyDescent="0.25">
      <c r="A5">
        <v>1</v>
      </c>
      <c r="B5" t="s">
        <v>8</v>
      </c>
      <c r="C5" t="s">
        <v>9</v>
      </c>
      <c r="D5" t="str">
        <f t="shared" si="0"/>
        <v>conf_mat_132</v>
      </c>
      <c r="E5">
        <v>0.84957073534900995</v>
      </c>
      <c r="F5">
        <v>0.65853929848185699</v>
      </c>
    </row>
    <row r="6" spans="1:6" x14ac:dyDescent="0.25">
      <c r="A6">
        <v>1</v>
      </c>
      <c r="B6" t="s">
        <v>10</v>
      </c>
      <c r="C6" t="s">
        <v>11</v>
      </c>
      <c r="D6" t="str">
        <f t="shared" si="0"/>
        <v>conf_mat_156</v>
      </c>
      <c r="E6">
        <v>0.83893243747667001</v>
      </c>
      <c r="F6">
        <v>0.62984101951125704</v>
      </c>
    </row>
    <row r="7" spans="1:6" x14ac:dyDescent="0.25">
      <c r="A7">
        <v>1</v>
      </c>
      <c r="B7" t="s">
        <v>12</v>
      </c>
      <c r="C7" t="s">
        <v>13</v>
      </c>
      <c r="D7" t="str">
        <f t="shared" si="0"/>
        <v>conf_mat_162</v>
      </c>
      <c r="E7">
        <v>0.80645763344531496</v>
      </c>
      <c r="F7">
        <v>0.59532109676526002</v>
      </c>
    </row>
    <row r="8" spans="1:6" x14ac:dyDescent="0.25">
      <c r="A8">
        <v>1</v>
      </c>
      <c r="B8" t="s">
        <v>14</v>
      </c>
      <c r="C8" t="s">
        <v>15</v>
      </c>
      <c r="D8" t="str">
        <f t="shared" si="0"/>
        <v>conf_mat_170</v>
      </c>
      <c r="E8">
        <v>0.82157521463232497</v>
      </c>
      <c r="F8">
        <v>0.58681369342309697</v>
      </c>
    </row>
    <row r="9" spans="1:6" x14ac:dyDescent="0.25">
      <c r="A9">
        <v>1</v>
      </c>
      <c r="B9" t="s">
        <v>16</v>
      </c>
      <c r="C9" t="s">
        <v>17</v>
      </c>
      <c r="D9" t="str">
        <f t="shared" si="0"/>
        <v>conf_mat_187</v>
      </c>
      <c r="E9">
        <v>0.83053378126166399</v>
      </c>
      <c r="F9">
        <v>0.55265696935658803</v>
      </c>
    </row>
    <row r="10" spans="1:6" x14ac:dyDescent="0.25">
      <c r="A10">
        <v>1</v>
      </c>
      <c r="B10" t="s">
        <v>18</v>
      </c>
      <c r="C10" t="s">
        <v>19</v>
      </c>
      <c r="D10" t="str">
        <f t="shared" si="0"/>
        <v>emb_dist_20</v>
      </c>
      <c r="E10">
        <v>0.96528555431131002</v>
      </c>
      <c r="F10">
        <v>0.37264688048981398</v>
      </c>
    </row>
    <row r="11" spans="1:6" x14ac:dyDescent="0.25">
      <c r="A11">
        <v>1</v>
      </c>
      <c r="B11" t="s">
        <v>20</v>
      </c>
      <c r="C11" t="s">
        <v>21</v>
      </c>
      <c r="D11" t="str">
        <f t="shared" si="0"/>
        <v>emb_dist_26</v>
      </c>
      <c r="E11">
        <v>0.92870474057484098</v>
      </c>
      <c r="F11">
        <v>0.42112545632923498</v>
      </c>
    </row>
    <row r="12" spans="1:6" x14ac:dyDescent="0.25">
      <c r="A12">
        <v>1</v>
      </c>
      <c r="B12" t="s">
        <v>22</v>
      </c>
      <c r="C12" t="s">
        <v>23</v>
      </c>
      <c r="D12" t="str">
        <f t="shared" si="0"/>
        <v>emb_dist_36</v>
      </c>
      <c r="E12">
        <v>0.89958939902948798</v>
      </c>
      <c r="F12">
        <v>0.43455793312428498</v>
      </c>
    </row>
    <row r="13" spans="1:6" x14ac:dyDescent="0.25">
      <c r="A13">
        <v>1</v>
      </c>
      <c r="B13" t="s">
        <v>24</v>
      </c>
      <c r="C13" t="s">
        <v>25</v>
      </c>
      <c r="D13" t="str">
        <f t="shared" si="0"/>
        <v>emb_dist_38</v>
      </c>
      <c r="E13">
        <v>0.93673012318029103</v>
      </c>
      <c r="F13">
        <v>0.51610570035902004</v>
      </c>
    </row>
    <row r="14" spans="1:6" x14ac:dyDescent="0.25">
      <c r="A14">
        <v>1</v>
      </c>
      <c r="B14" t="s">
        <v>26</v>
      </c>
      <c r="C14" t="s">
        <v>27</v>
      </c>
      <c r="D14" t="str">
        <f t="shared" si="0"/>
        <v>emb_dist_132</v>
      </c>
      <c r="E14">
        <v>0.84397163120567298</v>
      </c>
      <c r="F14">
        <v>0.59741089678932702</v>
      </c>
    </row>
    <row r="15" spans="1:6" x14ac:dyDescent="0.25">
      <c r="A15">
        <v>1</v>
      </c>
      <c r="B15" t="s">
        <v>28</v>
      </c>
      <c r="C15" t="s">
        <v>29</v>
      </c>
      <c r="D15" t="str">
        <f t="shared" si="0"/>
        <v>emb_dist_156</v>
      </c>
      <c r="E15">
        <v>0.86207540126912996</v>
      </c>
      <c r="F15">
        <v>0.60607824900005303</v>
      </c>
    </row>
    <row r="16" spans="1:6" x14ac:dyDescent="0.25">
      <c r="A16">
        <v>1</v>
      </c>
      <c r="B16" t="s">
        <v>30</v>
      </c>
      <c r="C16" t="s">
        <v>31</v>
      </c>
      <c r="D16" t="str">
        <f t="shared" si="0"/>
        <v>emb_dist_162</v>
      </c>
      <c r="E16">
        <v>0.84285181037700596</v>
      </c>
      <c r="F16">
        <v>0.57801643685425996</v>
      </c>
    </row>
    <row r="17" spans="1:6" x14ac:dyDescent="0.25">
      <c r="A17">
        <v>1</v>
      </c>
      <c r="B17" t="s">
        <v>32</v>
      </c>
      <c r="C17" t="s">
        <v>33</v>
      </c>
      <c r="D17" t="str">
        <f t="shared" si="0"/>
        <v>emb_dist_170</v>
      </c>
      <c r="E17">
        <v>0.84975737215378799</v>
      </c>
      <c r="F17">
        <v>0.565885271855054</v>
      </c>
    </row>
    <row r="18" spans="1:6" x14ac:dyDescent="0.25">
      <c r="A18">
        <v>1</v>
      </c>
      <c r="B18" t="s">
        <v>34</v>
      </c>
      <c r="C18" t="s">
        <v>35</v>
      </c>
      <c r="D18" t="str">
        <f t="shared" si="0"/>
        <v>emb_dist_187</v>
      </c>
      <c r="E18">
        <v>0.83725270623366899</v>
      </c>
      <c r="F18">
        <v>0.52469610543790102</v>
      </c>
    </row>
    <row r="19" spans="1:6" x14ac:dyDescent="0.25">
      <c r="A19">
        <v>0</v>
      </c>
      <c r="B19" t="s">
        <v>36</v>
      </c>
      <c r="C19" t="s">
        <v>37</v>
      </c>
      <c r="D19" t="str">
        <f t="shared" si="0"/>
        <v>som_purity_impr_20</v>
      </c>
      <c r="E19">
        <v>0.98058977230309796</v>
      </c>
      <c r="F19">
        <v>0.38348601990092801</v>
      </c>
    </row>
    <row r="20" spans="1:6" x14ac:dyDescent="0.25">
      <c r="A20">
        <v>0</v>
      </c>
      <c r="B20" t="s">
        <v>38</v>
      </c>
      <c r="C20" t="s">
        <v>39</v>
      </c>
      <c r="D20" t="str">
        <f t="shared" si="0"/>
        <v>som_purity_impr_26</v>
      </c>
      <c r="E20">
        <v>0.97741694662187295</v>
      </c>
      <c r="F20">
        <v>0.31800914593077001</v>
      </c>
    </row>
    <row r="21" spans="1:6" x14ac:dyDescent="0.25">
      <c r="A21">
        <v>0</v>
      </c>
      <c r="B21" t="s">
        <v>40</v>
      </c>
      <c r="C21" t="s">
        <v>41</v>
      </c>
      <c r="D21" t="str">
        <f t="shared" si="0"/>
        <v>som_purity_impr_38</v>
      </c>
      <c r="E21">
        <v>0.97368421052631504</v>
      </c>
      <c r="F21">
        <v>0.37125062501670197</v>
      </c>
    </row>
    <row r="22" spans="1:6" x14ac:dyDescent="0.25">
      <c r="A22">
        <v>1</v>
      </c>
      <c r="B22" t="s">
        <v>42</v>
      </c>
      <c r="C22" t="s">
        <v>43</v>
      </c>
      <c r="D22" t="str">
        <f t="shared" si="0"/>
        <v>som_purity_impr_36</v>
      </c>
      <c r="E22">
        <v>0.95651362448674804</v>
      </c>
      <c r="F22">
        <v>0.33529585817089502</v>
      </c>
    </row>
    <row r="23" spans="1:6" x14ac:dyDescent="0.25">
      <c r="A23">
        <v>1</v>
      </c>
      <c r="B23" t="s">
        <v>44</v>
      </c>
      <c r="C23" t="s">
        <v>45</v>
      </c>
      <c r="D23" t="str">
        <f t="shared" si="0"/>
        <v>som_purity_impr_132</v>
      </c>
      <c r="E23">
        <v>0.86263531168346397</v>
      </c>
      <c r="F23">
        <v>0.44980741312422401</v>
      </c>
    </row>
    <row r="24" spans="1:6" x14ac:dyDescent="0.25">
      <c r="A24">
        <v>1</v>
      </c>
      <c r="B24" t="s">
        <v>46</v>
      </c>
      <c r="C24" t="s">
        <v>47</v>
      </c>
      <c r="D24" t="str">
        <f t="shared" si="0"/>
        <v>som_purity_impr_156</v>
      </c>
      <c r="E24">
        <v>0.84714445688689799</v>
      </c>
      <c r="F24">
        <v>0.52840202431067596</v>
      </c>
    </row>
    <row r="25" spans="1:6" x14ac:dyDescent="0.25">
      <c r="A25">
        <v>1</v>
      </c>
      <c r="B25" t="s">
        <v>48</v>
      </c>
      <c r="C25" t="s">
        <v>49</v>
      </c>
      <c r="D25" t="str">
        <f t="shared" si="0"/>
        <v>som_purity_impr_162</v>
      </c>
      <c r="E25">
        <v>0.82549458753266103</v>
      </c>
      <c r="F25">
        <v>0.54455096825536398</v>
      </c>
    </row>
    <row r="26" spans="1:6" x14ac:dyDescent="0.25">
      <c r="A26">
        <v>1</v>
      </c>
      <c r="B26" t="s">
        <v>50</v>
      </c>
      <c r="C26" t="s">
        <v>51</v>
      </c>
      <c r="D26" t="str">
        <f t="shared" si="0"/>
        <v>som_purity_impr_170</v>
      </c>
      <c r="E26">
        <v>0.82810750279955203</v>
      </c>
      <c r="F26">
        <v>0.51553891725649204</v>
      </c>
    </row>
    <row r="27" spans="1:6" x14ac:dyDescent="0.25">
      <c r="A27">
        <v>1</v>
      </c>
      <c r="B27" t="s">
        <v>52</v>
      </c>
      <c r="C27" t="s">
        <v>53</v>
      </c>
      <c r="D27" t="str">
        <f t="shared" si="0"/>
        <v>som_purity_impr_187</v>
      </c>
      <c r="E27">
        <v>0.81410974244120904</v>
      </c>
      <c r="F27">
        <v>0.52817893322585596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2" sqref="N2:N10"/>
    </sheetView>
  </sheetViews>
  <sheetFormatPr defaultRowHeight="15" x14ac:dyDescent="0.25"/>
  <cols>
    <col min="1" max="1" width="22.140625" customWidth="1"/>
    <col min="2" max="2" width="9.28515625" bestFit="1" customWidth="1"/>
    <col min="3" max="3" width="12" bestFit="1" customWidth="1"/>
    <col min="4" max="4" width="16.28515625" bestFit="1" customWidth="1"/>
    <col min="5" max="14" width="16.28515625" customWidth="1"/>
  </cols>
  <sheetData>
    <row r="1" spans="1:15" x14ac:dyDescent="0.25">
      <c r="B1" t="s">
        <v>55</v>
      </c>
      <c r="C1" t="s">
        <v>54</v>
      </c>
      <c r="D1" t="s">
        <v>56</v>
      </c>
    </row>
    <row r="2" spans="1:15" x14ac:dyDescent="0.25">
      <c r="A2">
        <v>20</v>
      </c>
      <c r="B2">
        <f>VLOOKUP(   CONCATENATE(B$1,"_",$A2), metrics_mrg!$D$1:$F$27,2,FALSE)</f>
        <v>0.96528555431131002</v>
      </c>
      <c r="C2">
        <f>VLOOKUP(   CONCATENATE(C$1,"_",$A2), metrics_mrg!$D$1:$F$27,2,FALSE)</f>
        <v>0.98301605076521004</v>
      </c>
      <c r="D2">
        <f>VLOOKUP(   CONCATENATE(D$1,"_",$A2), metrics_mrg!$D$1:$F$27,2,FALSE)</f>
        <v>0.98058977230309796</v>
      </c>
      <c r="E2" t="str">
        <f>IF(MAX($B2:$D2)=B2, "\textbf{","")</f>
        <v/>
      </c>
      <c r="F2" t="str">
        <f>LEFT(CONCATENATE(ROUND(B2,3),"00"),5)</f>
        <v>0.965</v>
      </c>
      <c r="G2" t="str">
        <f>IF(MAX($B2:$D2)=B2, "}","")</f>
        <v/>
      </c>
      <c r="H2" t="str">
        <f>IF(MAX($B2:$D2)=C2, "\textbf{","")</f>
        <v>\textbf{</v>
      </c>
      <c r="I2" t="str">
        <f>LEFT(CONCATENATE(ROUND(C2,3),"00"),5)</f>
        <v>0.983</v>
      </c>
      <c r="J2" t="str">
        <f>IF(MAX($B2:$D2)=C2, "}","")</f>
        <v>}</v>
      </c>
      <c r="K2" t="str">
        <f>IF(MAX($B2:$D2)=D2, "\textbf{","")</f>
        <v/>
      </c>
      <c r="L2" t="str">
        <f>LEFT(CONCATENATE(ROUND(D2,3),"00"),5)</f>
        <v>0.981</v>
      </c>
      <c r="M2" t="str">
        <f>IF(MAX($B2:$D2)=D2, "}","")</f>
        <v/>
      </c>
      <c r="N2" t="str">
        <f>CONCATENATE("        ", A2, " &amp; ", E2,F2,G2, " &amp; ", H2,I2,J2, " &amp; ", K2,L2,M2, " \\")</f>
        <v xml:space="preserve">        20 &amp; 0.965 &amp; \textbf{0.983} &amp; 0.981 \\</v>
      </c>
      <c r="O2" t="str">
        <f>CONCATENATE(A2, " &amp; ", ROUND(B2,3), " &amp; ", ROUND(C2,3), " &amp; ", ROUND(D2,3), " \\")</f>
        <v>20 &amp; 0.965 &amp; 0.983 &amp; 0.981 \\</v>
      </c>
    </row>
    <row r="3" spans="1:15" x14ac:dyDescent="0.25">
      <c r="A3">
        <v>26</v>
      </c>
      <c r="B3">
        <f>VLOOKUP(   CONCATENATE(B$1,"_",$A3), metrics_mrg!$D$1:$F$27,2,FALSE)</f>
        <v>0.92870474057484098</v>
      </c>
      <c r="C3">
        <f>VLOOKUP(   CONCATENATE(C$1,"_",$A3), metrics_mrg!$D$1:$F$27,2,FALSE)</f>
        <v>0.954273982829414</v>
      </c>
      <c r="D3">
        <f>VLOOKUP(   CONCATENATE(D$1,"_",$A3), metrics_mrg!$D$1:$F$27,2,FALSE)</f>
        <v>0.97741694662187295</v>
      </c>
      <c r="E3" t="str">
        <f t="shared" ref="E3:E10" si="0">IF(MAX($B3:$D3)=B3, "\textbf{","")</f>
        <v/>
      </c>
      <c r="F3" t="str">
        <f t="shared" ref="F3:F10" si="1">LEFT(CONCATENATE(ROUND(B3,3),"00"),5)</f>
        <v>0.929</v>
      </c>
      <c r="G3" t="str">
        <f t="shared" ref="G3:G10" si="2">IF(MAX($B3:$D3)=B3, "}","")</f>
        <v/>
      </c>
      <c r="H3" t="str">
        <f t="shared" ref="H3:H10" si="3">IF(MAX($B3:$D3)=C3, "\textbf{","")</f>
        <v/>
      </c>
      <c r="I3" t="str">
        <f t="shared" ref="I3:I10" si="4">LEFT(CONCATENATE(ROUND(C3,3),"00"),5)</f>
        <v>0.954</v>
      </c>
      <c r="J3" t="str">
        <f t="shared" ref="J3:J10" si="5">IF(MAX($B3:$D3)=C3, "}","")</f>
        <v/>
      </c>
      <c r="K3" t="str">
        <f t="shared" ref="K3:K10" si="6">IF(MAX($B3:$D3)=D3, "\textbf{","")</f>
        <v>\textbf{</v>
      </c>
      <c r="L3" t="str">
        <f t="shared" ref="L3:L10" si="7">LEFT(CONCATENATE(ROUND(D3,3),"00"),5)</f>
        <v>0.977</v>
      </c>
      <c r="M3" t="str">
        <f t="shared" ref="M3:M10" si="8">IF(MAX($B3:$D3)=D3, "}","")</f>
        <v>}</v>
      </c>
      <c r="N3" t="str">
        <f t="shared" ref="N3:N10" si="9">CONCATENATE("        ", A3, " &amp; ", E3,F3,G3, " &amp; ", H3,I3,J3, " &amp; ", K3,L3,M3, " \\")</f>
        <v xml:space="preserve">        26 &amp; 0.929 &amp; 0.954 &amp; \textbf{0.977} \\</v>
      </c>
      <c r="O3" t="str">
        <f t="shared" ref="O3:O10" si="10">CONCATENATE(A3, " &amp; ", ROUND(B3,3), " &amp; ", ROUND(C3,3), " &amp; ", ROUND(D3,3), " \\")</f>
        <v>26 &amp; 0.929 &amp; 0.954 &amp; 0.977 \\</v>
      </c>
    </row>
    <row r="4" spans="1:15" x14ac:dyDescent="0.25">
      <c r="A4">
        <v>36</v>
      </c>
      <c r="B4">
        <f>VLOOKUP(   CONCATENATE(B$1,"_",$A4), metrics_mrg!$D$1:$F$27,2,FALSE)</f>
        <v>0.89958939902948798</v>
      </c>
      <c r="C4">
        <f>VLOOKUP(   CONCATENATE(C$1,"_",$A4), metrics_mrg!$D$1:$F$27,2,FALSE)</f>
        <v>0.95334079880552403</v>
      </c>
      <c r="D4">
        <f>VLOOKUP(   CONCATENATE(D$1,"_",$A4), metrics_mrg!$D$1:$F$27,2,FALSE)</f>
        <v>0.95651362448674804</v>
      </c>
      <c r="E4" t="str">
        <f t="shared" si="0"/>
        <v/>
      </c>
      <c r="F4" t="str">
        <f t="shared" si="1"/>
        <v>0.900</v>
      </c>
      <c r="G4" t="str">
        <f t="shared" si="2"/>
        <v/>
      </c>
      <c r="H4" t="str">
        <f t="shared" si="3"/>
        <v/>
      </c>
      <c r="I4" t="str">
        <f t="shared" si="4"/>
        <v>0.953</v>
      </c>
      <c r="J4" t="str">
        <f t="shared" si="5"/>
        <v/>
      </c>
      <c r="K4" t="str">
        <f t="shared" si="6"/>
        <v>\textbf{</v>
      </c>
      <c r="L4" t="str">
        <f t="shared" si="7"/>
        <v>0.957</v>
      </c>
      <c r="M4" t="str">
        <f t="shared" si="8"/>
        <v>}</v>
      </c>
      <c r="N4" t="str">
        <f t="shared" si="9"/>
        <v xml:space="preserve">        36 &amp; 0.900 &amp; 0.953 &amp; \textbf{0.957} \\</v>
      </c>
      <c r="O4" t="str">
        <f t="shared" si="10"/>
        <v>36 &amp; 0.9 &amp; 0.953 &amp; 0.957 \\</v>
      </c>
    </row>
    <row r="5" spans="1:15" x14ac:dyDescent="0.25">
      <c r="A5">
        <v>38</v>
      </c>
      <c r="B5">
        <f>VLOOKUP(   CONCATENATE(B$1,"_",$A5), metrics_mrg!$D$1:$F$27,2,FALSE)</f>
        <v>0.93673012318029103</v>
      </c>
      <c r="C5">
        <f>VLOOKUP(   CONCATENATE(C$1,"_",$A5), metrics_mrg!$D$1:$F$27,2,FALSE)</f>
        <v>0.90761478163493803</v>
      </c>
      <c r="D5">
        <f>VLOOKUP(   CONCATENATE(D$1,"_",$A5), metrics_mrg!$D$1:$F$27,2,FALSE)</f>
        <v>0.97368421052631504</v>
      </c>
      <c r="E5" t="str">
        <f t="shared" si="0"/>
        <v/>
      </c>
      <c r="F5" t="str">
        <f t="shared" si="1"/>
        <v>0.937</v>
      </c>
      <c r="G5" t="str">
        <f t="shared" si="2"/>
        <v/>
      </c>
      <c r="H5" t="str">
        <f t="shared" si="3"/>
        <v/>
      </c>
      <c r="I5" t="str">
        <f t="shared" si="4"/>
        <v>0.908</v>
      </c>
      <c r="J5" t="str">
        <f t="shared" si="5"/>
        <v/>
      </c>
      <c r="K5" t="str">
        <f t="shared" si="6"/>
        <v>\textbf{</v>
      </c>
      <c r="L5" t="str">
        <f t="shared" si="7"/>
        <v>0.974</v>
      </c>
      <c r="M5" t="str">
        <f t="shared" si="8"/>
        <v>}</v>
      </c>
      <c r="N5" t="str">
        <f t="shared" si="9"/>
        <v xml:space="preserve">        38 &amp; 0.937 &amp; 0.908 &amp; \textbf{0.974} \\</v>
      </c>
      <c r="O5" t="str">
        <f t="shared" si="10"/>
        <v>38 &amp; 0.937 &amp; 0.908 &amp; 0.974 \\</v>
      </c>
    </row>
    <row r="6" spans="1:15" x14ac:dyDescent="0.25">
      <c r="A6">
        <v>132</v>
      </c>
      <c r="B6">
        <f>VLOOKUP(   CONCATENATE(B$1,"_",$A6), metrics_mrg!$D$1:$F$27,2,FALSE)</f>
        <v>0.84397163120567298</v>
      </c>
      <c r="C6">
        <f>VLOOKUP(   CONCATENATE(C$1,"_",$A6), metrics_mrg!$D$1:$F$27,2,FALSE)</f>
        <v>0.84957073534900995</v>
      </c>
      <c r="D6">
        <f>VLOOKUP(   CONCATENATE(D$1,"_",$A6), metrics_mrg!$D$1:$F$27,2,FALSE)</f>
        <v>0.86263531168346397</v>
      </c>
      <c r="E6" t="str">
        <f t="shared" si="0"/>
        <v/>
      </c>
      <c r="F6" t="str">
        <f t="shared" si="1"/>
        <v>0.844</v>
      </c>
      <c r="G6" t="str">
        <f t="shared" si="2"/>
        <v/>
      </c>
      <c r="H6" t="str">
        <f t="shared" si="3"/>
        <v/>
      </c>
      <c r="I6" t="str">
        <f t="shared" si="4"/>
        <v>0.850</v>
      </c>
      <c r="J6" t="str">
        <f t="shared" si="5"/>
        <v/>
      </c>
      <c r="K6" t="str">
        <f t="shared" si="6"/>
        <v>\textbf{</v>
      </c>
      <c r="L6" t="str">
        <f t="shared" si="7"/>
        <v>0.863</v>
      </c>
      <c r="M6" t="str">
        <f t="shared" si="8"/>
        <v>}</v>
      </c>
      <c r="N6" t="str">
        <f t="shared" si="9"/>
        <v xml:space="preserve">        132 &amp; 0.844 &amp; 0.850 &amp; \textbf{0.863} \\</v>
      </c>
      <c r="O6" t="str">
        <f t="shared" si="10"/>
        <v>132 &amp; 0.844 &amp; 0.85 &amp; 0.863 \\</v>
      </c>
    </row>
    <row r="7" spans="1:15" x14ac:dyDescent="0.25">
      <c r="A7">
        <v>156</v>
      </c>
      <c r="B7">
        <f>VLOOKUP(   CONCATENATE(B$1,"_",$A7), metrics_mrg!$D$1:$F$27,2,FALSE)</f>
        <v>0.86207540126912996</v>
      </c>
      <c r="C7">
        <f>VLOOKUP(   CONCATENATE(C$1,"_",$A7), metrics_mrg!$D$1:$F$27,2,FALSE)</f>
        <v>0.83893243747667001</v>
      </c>
      <c r="D7">
        <f>VLOOKUP(   CONCATENATE(D$1,"_",$A7), metrics_mrg!$D$1:$F$27,2,FALSE)</f>
        <v>0.84714445688689799</v>
      </c>
      <c r="E7" t="str">
        <f t="shared" si="0"/>
        <v>\textbf{</v>
      </c>
      <c r="F7" t="str">
        <f t="shared" si="1"/>
        <v>0.862</v>
      </c>
      <c r="G7" t="str">
        <f t="shared" si="2"/>
        <v>}</v>
      </c>
      <c r="H7" t="str">
        <f t="shared" si="3"/>
        <v/>
      </c>
      <c r="I7" t="str">
        <f t="shared" si="4"/>
        <v>0.839</v>
      </c>
      <c r="J7" t="str">
        <f t="shared" si="5"/>
        <v/>
      </c>
      <c r="K7" t="str">
        <f t="shared" si="6"/>
        <v/>
      </c>
      <c r="L7" t="str">
        <f t="shared" si="7"/>
        <v>0.847</v>
      </c>
      <c r="M7" t="str">
        <f t="shared" si="8"/>
        <v/>
      </c>
      <c r="N7" t="str">
        <f t="shared" si="9"/>
        <v xml:space="preserve">        156 &amp; \textbf{0.862} &amp; 0.839 &amp; 0.847 \\</v>
      </c>
      <c r="O7" t="str">
        <f t="shared" si="10"/>
        <v>156 &amp; 0.862 &amp; 0.839 &amp; 0.847 \\</v>
      </c>
    </row>
    <row r="8" spans="1:15" x14ac:dyDescent="0.25">
      <c r="A8">
        <v>162</v>
      </c>
      <c r="B8">
        <f>VLOOKUP(   CONCATENATE(B$1,"_",$A8), metrics_mrg!$D$1:$F$27,2,FALSE)</f>
        <v>0.84285181037700596</v>
      </c>
      <c r="C8">
        <f>VLOOKUP(   CONCATENATE(C$1,"_",$A8), metrics_mrg!$D$1:$F$27,2,FALSE)</f>
        <v>0.80645763344531496</v>
      </c>
      <c r="D8">
        <f>VLOOKUP(   CONCATENATE(D$1,"_",$A8), metrics_mrg!$D$1:$F$27,2,FALSE)</f>
        <v>0.82549458753266103</v>
      </c>
      <c r="E8" t="str">
        <f t="shared" si="0"/>
        <v>\textbf{</v>
      </c>
      <c r="F8" t="str">
        <f t="shared" si="1"/>
        <v>0.843</v>
      </c>
      <c r="G8" t="str">
        <f t="shared" si="2"/>
        <v>}</v>
      </c>
      <c r="H8" t="str">
        <f t="shared" si="3"/>
        <v/>
      </c>
      <c r="I8" t="str">
        <f t="shared" si="4"/>
        <v>0.806</v>
      </c>
      <c r="J8" t="str">
        <f t="shared" si="5"/>
        <v/>
      </c>
      <c r="K8" t="str">
        <f t="shared" si="6"/>
        <v/>
      </c>
      <c r="L8" t="str">
        <f t="shared" si="7"/>
        <v>0.825</v>
      </c>
      <c r="M8" t="str">
        <f t="shared" si="8"/>
        <v/>
      </c>
      <c r="N8" t="str">
        <f t="shared" si="9"/>
        <v xml:space="preserve">        162 &amp; \textbf{0.843} &amp; 0.806 &amp; 0.825 \\</v>
      </c>
      <c r="O8" t="str">
        <f t="shared" si="10"/>
        <v>162 &amp; 0.843 &amp; 0.806 &amp; 0.825 \\</v>
      </c>
    </row>
    <row r="9" spans="1:15" x14ac:dyDescent="0.25">
      <c r="A9">
        <v>170</v>
      </c>
      <c r="B9">
        <f>VLOOKUP(   CONCATENATE(B$1,"_",$A9), metrics_mrg!$D$1:$F$27,2,FALSE)</f>
        <v>0.84975737215378799</v>
      </c>
      <c r="C9">
        <f>VLOOKUP(   CONCATENATE(C$1,"_",$A9), metrics_mrg!$D$1:$F$27,2,FALSE)</f>
        <v>0.82157521463232497</v>
      </c>
      <c r="D9">
        <f>VLOOKUP(   CONCATENATE(D$1,"_",$A9), metrics_mrg!$D$1:$F$27,2,FALSE)</f>
        <v>0.82810750279955203</v>
      </c>
      <c r="E9" t="str">
        <f t="shared" si="0"/>
        <v>\textbf{</v>
      </c>
      <c r="F9" t="str">
        <f t="shared" si="1"/>
        <v>0.850</v>
      </c>
      <c r="G9" t="str">
        <f t="shared" si="2"/>
        <v>}</v>
      </c>
      <c r="H9" t="str">
        <f t="shared" si="3"/>
        <v/>
      </c>
      <c r="I9" t="str">
        <f t="shared" si="4"/>
        <v>0.822</v>
      </c>
      <c r="J9" t="str">
        <f t="shared" si="5"/>
        <v/>
      </c>
      <c r="K9" t="str">
        <f t="shared" si="6"/>
        <v/>
      </c>
      <c r="L9" t="str">
        <f t="shared" si="7"/>
        <v>0.828</v>
      </c>
      <c r="M9" t="str">
        <f t="shared" si="8"/>
        <v/>
      </c>
      <c r="N9" t="str">
        <f t="shared" si="9"/>
        <v xml:space="preserve">        170 &amp; \textbf{0.850} &amp; 0.822 &amp; 0.828 \\</v>
      </c>
      <c r="O9" t="str">
        <f t="shared" si="10"/>
        <v>170 &amp; 0.85 &amp; 0.822 &amp; 0.828 \\</v>
      </c>
    </row>
    <row r="10" spans="1:15" x14ac:dyDescent="0.25">
      <c r="A10">
        <v>187</v>
      </c>
      <c r="B10">
        <f>VLOOKUP(   CONCATENATE(B$1,"_",$A10), metrics_mrg!$D$1:$F$27,2,FALSE)</f>
        <v>0.83725270623366899</v>
      </c>
      <c r="C10">
        <f>VLOOKUP(   CONCATENATE(C$1,"_",$A10), metrics_mrg!$D$1:$F$27,2,FALSE)</f>
        <v>0.83053378126166399</v>
      </c>
      <c r="D10">
        <f>VLOOKUP(   CONCATENATE(D$1,"_",$A10), metrics_mrg!$D$1:$F$27,2,FALSE)</f>
        <v>0.81410974244120904</v>
      </c>
      <c r="E10" t="str">
        <f t="shared" si="0"/>
        <v>\textbf{</v>
      </c>
      <c r="F10" t="str">
        <f t="shared" si="1"/>
        <v>0.837</v>
      </c>
      <c r="G10" t="str">
        <f t="shared" si="2"/>
        <v>}</v>
      </c>
      <c r="H10" t="str">
        <f t="shared" si="3"/>
        <v/>
      </c>
      <c r="I10" t="str">
        <f t="shared" si="4"/>
        <v>0.831</v>
      </c>
      <c r="J10" t="str">
        <f t="shared" si="5"/>
        <v/>
      </c>
      <c r="K10" t="str">
        <f t="shared" si="6"/>
        <v/>
      </c>
      <c r="L10" t="str">
        <f t="shared" si="7"/>
        <v>0.814</v>
      </c>
      <c r="M10" t="str">
        <f t="shared" si="8"/>
        <v/>
      </c>
      <c r="N10" t="str">
        <f t="shared" si="9"/>
        <v xml:space="preserve">        187 &amp; \textbf{0.837} &amp; 0.831 &amp; 0.814 \\</v>
      </c>
      <c r="O10" t="str">
        <f t="shared" si="10"/>
        <v>187 &amp; 0.837 &amp; 0.831 &amp; 0.814 \\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N2" sqref="N2:N10"/>
    </sheetView>
  </sheetViews>
  <sheetFormatPr defaultRowHeight="15" x14ac:dyDescent="0.25"/>
  <cols>
    <col min="1" max="1" width="22.140625" customWidth="1"/>
    <col min="2" max="2" width="9.28515625" bestFit="1" customWidth="1"/>
    <col min="3" max="3" width="12" bestFit="1" customWidth="1"/>
    <col min="4" max="4" width="16.28515625" bestFit="1" customWidth="1"/>
    <col min="5" max="14" width="16.28515625" customWidth="1"/>
  </cols>
  <sheetData>
    <row r="1" spans="1:15" x14ac:dyDescent="0.25">
      <c r="B1" t="s">
        <v>55</v>
      </c>
      <c r="C1" t="s">
        <v>54</v>
      </c>
      <c r="D1" t="s">
        <v>56</v>
      </c>
    </row>
    <row r="2" spans="1:15" x14ac:dyDescent="0.25">
      <c r="A2">
        <v>20</v>
      </c>
      <c r="B2">
        <f>VLOOKUP(   CONCATENATE(B$1,"_",$A2), metrics_mrg!$D$1:$F$27,3,FALSE)</f>
        <v>0.37264688048981398</v>
      </c>
      <c r="C2">
        <f>VLOOKUP(   CONCATENATE(C$1,"_",$A2), metrics_mrg!$D$1:$F$27,3,FALSE)</f>
        <v>0.491085735763305</v>
      </c>
      <c r="D2">
        <f>VLOOKUP(   CONCATENATE(D$1,"_",$A2), metrics_mrg!$D$1:$F$27,3,FALSE)</f>
        <v>0.38348601990092801</v>
      </c>
      <c r="E2" t="str">
        <f>IF(MAX($B2:$D2)=B2, "\textbf{","")</f>
        <v/>
      </c>
      <c r="F2" t="str">
        <f>LEFT(CONCATENATE(ROUND(B2,3),"00"),5)</f>
        <v>0.373</v>
      </c>
      <c r="G2" t="str">
        <f>IF(MAX($B2:$D2)=B2, "}","")</f>
        <v/>
      </c>
      <c r="H2" t="str">
        <f>IF(MAX($B2:$D2)=C2, "\textbf{","")</f>
        <v>\textbf{</v>
      </c>
      <c r="I2" t="str">
        <f>LEFT(CONCATENATE(ROUND(C2,3),"00"),5)</f>
        <v>0.491</v>
      </c>
      <c r="J2" t="str">
        <f>IF(MAX($B2:$D2)=C2, "}","")</f>
        <v>}</v>
      </c>
      <c r="K2" t="str">
        <f>IF(MAX($B2:$D2)=D2, "\textbf{","")</f>
        <v/>
      </c>
      <c r="L2" t="str">
        <f>LEFT(CONCATENATE(ROUND(D2,3),"00"),5)</f>
        <v>0.383</v>
      </c>
      <c r="M2" t="str">
        <f>IF(MAX($B2:$D2)=D2, "}","")</f>
        <v/>
      </c>
      <c r="N2" t="str">
        <f>CONCATENATE("        ", A2, " &amp; ", E2,F2,G2, " &amp; ", H2,I2,J2, " &amp; ", K2,L2,M2, " \\")</f>
        <v xml:space="preserve">        20 &amp; 0.373 &amp; \textbf{0.491} &amp; 0.383 \\</v>
      </c>
      <c r="O2" t="str">
        <f>CONCATENATE(A2, " &amp; ", ROUND(B2,3), " &amp; ", ROUND(C2,3), " &amp; ", ROUND(D2,3), " \\")</f>
        <v>20 &amp; 0.373 &amp; 0.491 &amp; 0.383 \\</v>
      </c>
    </row>
    <row r="3" spans="1:15" x14ac:dyDescent="0.25">
      <c r="A3">
        <v>26</v>
      </c>
      <c r="B3">
        <f>VLOOKUP(   CONCATENATE(B$1,"_",$A3), metrics_mrg!$D$1:$F$27,3,FALSE)</f>
        <v>0.42112545632923498</v>
      </c>
      <c r="C3">
        <f>VLOOKUP(   CONCATENATE(C$1,"_",$A3), metrics_mrg!$D$1:$F$27,3,FALSE)</f>
        <v>0.59709043418180696</v>
      </c>
      <c r="D3">
        <f>VLOOKUP(   CONCATENATE(D$1,"_",$A3), metrics_mrg!$D$1:$F$27,3,FALSE)</f>
        <v>0.31800914593077001</v>
      </c>
      <c r="E3" t="str">
        <f t="shared" ref="E3:E10" si="0">IF(MAX($B3:$D3)=B3, "\textbf{","")</f>
        <v/>
      </c>
      <c r="F3" t="str">
        <f t="shared" ref="F3:F10" si="1">LEFT(CONCATENATE(ROUND(B3,3),"00"),5)</f>
        <v>0.421</v>
      </c>
      <c r="G3" t="str">
        <f t="shared" ref="G3:G10" si="2">IF(MAX($B3:$D3)=B3, "}","")</f>
        <v/>
      </c>
      <c r="H3" t="str">
        <f t="shared" ref="H3:H10" si="3">IF(MAX($B3:$D3)=C3, "\textbf{","")</f>
        <v>\textbf{</v>
      </c>
      <c r="I3" t="str">
        <f t="shared" ref="I3:I10" si="4">LEFT(CONCATENATE(ROUND(C3,3),"00"),5)</f>
        <v>0.597</v>
      </c>
      <c r="J3" t="str">
        <f t="shared" ref="J3:J10" si="5">IF(MAX($B3:$D3)=C3, "}","")</f>
        <v>}</v>
      </c>
      <c r="K3" t="str">
        <f t="shared" ref="K3:K10" si="6">IF(MAX($B3:$D3)=D3, "\textbf{","")</f>
        <v/>
      </c>
      <c r="L3" t="str">
        <f t="shared" ref="L3:L10" si="7">LEFT(CONCATENATE(ROUND(D3,3),"00"),5)</f>
        <v>0.318</v>
      </c>
      <c r="M3" t="str">
        <f t="shared" ref="M3:M10" si="8">IF(MAX($B3:$D3)=D3, "}","")</f>
        <v/>
      </c>
      <c r="N3" t="str">
        <f t="shared" ref="N3:N10" si="9">CONCATENATE("        ", A3, " &amp; ", E3,F3,G3, " &amp; ", H3,I3,J3, " &amp; ", K3,L3,M3, " \\")</f>
        <v xml:space="preserve">        26 &amp; 0.421 &amp; \textbf{0.597} &amp; 0.318 \\</v>
      </c>
      <c r="O3" t="str">
        <f t="shared" ref="O3:O10" si="10">CONCATENATE(A3, " &amp; ", ROUND(B3,3), " &amp; ", ROUND(C3,3), " &amp; ", ROUND(D3,3), " \\")</f>
        <v>26 &amp; 0.421 &amp; 0.597 &amp; 0.318 \\</v>
      </c>
    </row>
    <row r="4" spans="1:15" x14ac:dyDescent="0.25">
      <c r="A4">
        <v>36</v>
      </c>
      <c r="B4">
        <f>VLOOKUP(   CONCATENATE(B$1,"_",$A4), metrics_mrg!$D$1:$F$27,3,FALSE)</f>
        <v>0.43455793312428498</v>
      </c>
      <c r="C4">
        <f>VLOOKUP(   CONCATENATE(C$1,"_",$A4), metrics_mrg!$D$1:$F$27,3,FALSE)</f>
        <v>0.63302221566600103</v>
      </c>
      <c r="D4">
        <f>VLOOKUP(   CONCATENATE(D$1,"_",$A4), metrics_mrg!$D$1:$F$27,3,FALSE)</f>
        <v>0.33529585817089502</v>
      </c>
      <c r="E4" t="str">
        <f t="shared" si="0"/>
        <v/>
      </c>
      <c r="F4" t="str">
        <f t="shared" si="1"/>
        <v>0.435</v>
      </c>
      <c r="G4" t="str">
        <f t="shared" si="2"/>
        <v/>
      </c>
      <c r="H4" t="str">
        <f t="shared" si="3"/>
        <v>\textbf{</v>
      </c>
      <c r="I4" t="str">
        <f t="shared" si="4"/>
        <v>0.633</v>
      </c>
      <c r="J4" t="str">
        <f t="shared" si="5"/>
        <v>}</v>
      </c>
      <c r="K4" t="str">
        <f t="shared" si="6"/>
        <v/>
      </c>
      <c r="L4" t="str">
        <f t="shared" si="7"/>
        <v>0.335</v>
      </c>
      <c r="M4" t="str">
        <f t="shared" si="8"/>
        <v/>
      </c>
      <c r="N4" t="str">
        <f t="shared" si="9"/>
        <v xml:space="preserve">        36 &amp; 0.435 &amp; \textbf{0.633} &amp; 0.335 \\</v>
      </c>
      <c r="O4" t="str">
        <f t="shared" si="10"/>
        <v>36 &amp; 0.435 &amp; 0.633 &amp; 0.335 \\</v>
      </c>
    </row>
    <row r="5" spans="1:15" x14ac:dyDescent="0.25">
      <c r="A5">
        <v>38</v>
      </c>
      <c r="B5">
        <f>VLOOKUP(   CONCATENATE(B$1,"_",$A5), metrics_mrg!$D$1:$F$27,3,FALSE)</f>
        <v>0.51610570035902004</v>
      </c>
      <c r="C5">
        <f>VLOOKUP(   CONCATENATE(C$1,"_",$A5), metrics_mrg!$D$1:$F$27,3,FALSE)</f>
        <v>0.53403536484556202</v>
      </c>
      <c r="D5">
        <f>VLOOKUP(   CONCATENATE(D$1,"_",$A5), metrics_mrg!$D$1:$F$27,3,FALSE)</f>
        <v>0.37125062501670197</v>
      </c>
      <c r="E5" t="str">
        <f t="shared" si="0"/>
        <v/>
      </c>
      <c r="F5" t="str">
        <f t="shared" si="1"/>
        <v>0.516</v>
      </c>
      <c r="G5" t="str">
        <f t="shared" si="2"/>
        <v/>
      </c>
      <c r="H5" t="str">
        <f t="shared" si="3"/>
        <v>\textbf{</v>
      </c>
      <c r="I5" t="str">
        <f t="shared" si="4"/>
        <v>0.534</v>
      </c>
      <c r="J5" t="str">
        <f t="shared" si="5"/>
        <v>}</v>
      </c>
      <c r="K5" t="str">
        <f t="shared" si="6"/>
        <v/>
      </c>
      <c r="L5" t="str">
        <f t="shared" si="7"/>
        <v>0.371</v>
      </c>
      <c r="M5" t="str">
        <f t="shared" si="8"/>
        <v/>
      </c>
      <c r="N5" t="str">
        <f t="shared" si="9"/>
        <v xml:space="preserve">        38 &amp; 0.516 &amp; \textbf{0.534} &amp; 0.371 \\</v>
      </c>
      <c r="O5" t="str">
        <f t="shared" si="10"/>
        <v>38 &amp; 0.516 &amp; 0.534 &amp; 0.371 \\</v>
      </c>
    </row>
    <row r="6" spans="1:15" x14ac:dyDescent="0.25">
      <c r="A6">
        <v>132</v>
      </c>
      <c r="B6">
        <f>VLOOKUP(   CONCATENATE(B$1,"_",$A6), metrics_mrg!$D$1:$F$27,3,FALSE)</f>
        <v>0.59741089678932702</v>
      </c>
      <c r="C6">
        <f>VLOOKUP(   CONCATENATE(C$1,"_",$A6), metrics_mrg!$D$1:$F$27,3,FALSE)</f>
        <v>0.65853929848185699</v>
      </c>
      <c r="D6">
        <f>VLOOKUP(   CONCATENATE(D$1,"_",$A6), metrics_mrg!$D$1:$F$27,3,FALSE)</f>
        <v>0.44980741312422401</v>
      </c>
      <c r="E6" t="str">
        <f t="shared" si="0"/>
        <v/>
      </c>
      <c r="F6" t="str">
        <f t="shared" si="1"/>
        <v>0.597</v>
      </c>
      <c r="G6" t="str">
        <f t="shared" si="2"/>
        <v/>
      </c>
      <c r="H6" t="str">
        <f t="shared" si="3"/>
        <v>\textbf{</v>
      </c>
      <c r="I6" t="str">
        <f t="shared" si="4"/>
        <v>0.659</v>
      </c>
      <c r="J6" t="str">
        <f t="shared" si="5"/>
        <v>}</v>
      </c>
      <c r="K6" t="str">
        <f t="shared" si="6"/>
        <v/>
      </c>
      <c r="L6" t="str">
        <f t="shared" si="7"/>
        <v>0.450</v>
      </c>
      <c r="M6" t="str">
        <f t="shared" si="8"/>
        <v/>
      </c>
      <c r="N6" t="str">
        <f t="shared" si="9"/>
        <v xml:space="preserve">        132 &amp; 0.597 &amp; \textbf{0.659} &amp; 0.450 \\</v>
      </c>
      <c r="O6" t="str">
        <f t="shared" si="10"/>
        <v>132 &amp; 0.597 &amp; 0.659 &amp; 0.45 \\</v>
      </c>
    </row>
    <row r="7" spans="1:15" x14ac:dyDescent="0.25">
      <c r="A7">
        <v>156</v>
      </c>
      <c r="B7">
        <f>VLOOKUP(   CONCATENATE(B$1,"_",$A7), metrics_mrg!$D$1:$F$27,3,FALSE)</f>
        <v>0.60607824900005303</v>
      </c>
      <c r="C7">
        <f>VLOOKUP(   CONCATENATE(C$1,"_",$A7), metrics_mrg!$D$1:$F$27,3,FALSE)</f>
        <v>0.62984101951125704</v>
      </c>
      <c r="D7">
        <f>VLOOKUP(   CONCATENATE(D$1,"_",$A7), metrics_mrg!$D$1:$F$27,3,FALSE)</f>
        <v>0.52840202431067596</v>
      </c>
      <c r="E7" t="str">
        <f t="shared" si="0"/>
        <v/>
      </c>
      <c r="F7" t="str">
        <f t="shared" si="1"/>
        <v>0.606</v>
      </c>
      <c r="G7" t="str">
        <f t="shared" si="2"/>
        <v/>
      </c>
      <c r="H7" t="str">
        <f t="shared" si="3"/>
        <v>\textbf{</v>
      </c>
      <c r="I7" t="str">
        <f t="shared" si="4"/>
        <v>0.630</v>
      </c>
      <c r="J7" t="str">
        <f t="shared" si="5"/>
        <v>}</v>
      </c>
      <c r="K7" t="str">
        <f t="shared" si="6"/>
        <v/>
      </c>
      <c r="L7" t="str">
        <f t="shared" si="7"/>
        <v>0.528</v>
      </c>
      <c r="M7" t="str">
        <f t="shared" si="8"/>
        <v/>
      </c>
      <c r="N7" t="str">
        <f t="shared" si="9"/>
        <v xml:space="preserve">        156 &amp; 0.606 &amp; \textbf{0.630} &amp; 0.528 \\</v>
      </c>
      <c r="O7" t="str">
        <f t="shared" si="10"/>
        <v>156 &amp; 0.606 &amp; 0.63 &amp; 0.528 \\</v>
      </c>
    </row>
    <row r="8" spans="1:15" x14ac:dyDescent="0.25">
      <c r="A8">
        <v>162</v>
      </c>
      <c r="B8">
        <f>VLOOKUP(   CONCATENATE(B$1,"_",$A8), metrics_mrg!$D$1:$F$27,3,FALSE)</f>
        <v>0.57801643685425996</v>
      </c>
      <c r="C8">
        <f>VLOOKUP(   CONCATENATE(C$1,"_",$A8), metrics_mrg!$D$1:$F$27,3,FALSE)</f>
        <v>0.59532109676526002</v>
      </c>
      <c r="D8">
        <f>VLOOKUP(   CONCATENATE(D$1,"_",$A8), metrics_mrg!$D$1:$F$27,3,FALSE)</f>
        <v>0.54455096825536398</v>
      </c>
      <c r="E8" t="str">
        <f t="shared" si="0"/>
        <v/>
      </c>
      <c r="F8" t="str">
        <f t="shared" si="1"/>
        <v>0.578</v>
      </c>
      <c r="G8" t="str">
        <f t="shared" si="2"/>
        <v/>
      </c>
      <c r="H8" t="str">
        <f t="shared" si="3"/>
        <v>\textbf{</v>
      </c>
      <c r="I8" t="str">
        <f t="shared" si="4"/>
        <v>0.595</v>
      </c>
      <c r="J8" t="str">
        <f t="shared" si="5"/>
        <v>}</v>
      </c>
      <c r="K8" t="str">
        <f t="shared" si="6"/>
        <v/>
      </c>
      <c r="L8" t="str">
        <f t="shared" si="7"/>
        <v>0.545</v>
      </c>
      <c r="M8" t="str">
        <f t="shared" si="8"/>
        <v/>
      </c>
      <c r="N8" t="str">
        <f t="shared" si="9"/>
        <v xml:space="preserve">        162 &amp; 0.578 &amp; \textbf{0.595} &amp; 0.545 \\</v>
      </c>
      <c r="O8" t="str">
        <f t="shared" si="10"/>
        <v>162 &amp; 0.578 &amp; 0.595 &amp; 0.545 \\</v>
      </c>
    </row>
    <row r="9" spans="1:15" x14ac:dyDescent="0.25">
      <c r="A9">
        <v>170</v>
      </c>
      <c r="B9">
        <f>VLOOKUP(   CONCATENATE(B$1,"_",$A9), metrics_mrg!$D$1:$F$27,3,FALSE)</f>
        <v>0.565885271855054</v>
      </c>
      <c r="C9">
        <f>VLOOKUP(   CONCATENATE(C$1,"_",$A9), metrics_mrg!$D$1:$F$27,3,FALSE)</f>
        <v>0.58681369342309697</v>
      </c>
      <c r="D9">
        <f>VLOOKUP(   CONCATENATE(D$1,"_",$A9), metrics_mrg!$D$1:$F$27,3,FALSE)</f>
        <v>0.51553891725649204</v>
      </c>
      <c r="E9" t="str">
        <f t="shared" si="0"/>
        <v/>
      </c>
      <c r="F9" t="str">
        <f t="shared" si="1"/>
        <v>0.566</v>
      </c>
      <c r="G9" t="str">
        <f t="shared" si="2"/>
        <v/>
      </c>
      <c r="H9" t="str">
        <f t="shared" si="3"/>
        <v>\textbf{</v>
      </c>
      <c r="I9" t="str">
        <f t="shared" si="4"/>
        <v>0.587</v>
      </c>
      <c r="J9" t="str">
        <f t="shared" si="5"/>
        <v>}</v>
      </c>
      <c r="K9" t="str">
        <f t="shared" si="6"/>
        <v/>
      </c>
      <c r="L9" t="str">
        <f t="shared" si="7"/>
        <v>0.516</v>
      </c>
      <c r="M9" t="str">
        <f t="shared" si="8"/>
        <v/>
      </c>
      <c r="N9" t="str">
        <f t="shared" si="9"/>
        <v xml:space="preserve">        170 &amp; 0.566 &amp; \textbf{0.587} &amp; 0.516 \\</v>
      </c>
      <c r="O9" t="str">
        <f t="shared" si="10"/>
        <v>170 &amp; 0.566 &amp; 0.587 &amp; 0.516 \\</v>
      </c>
    </row>
    <row r="10" spans="1:15" x14ac:dyDescent="0.25">
      <c r="A10">
        <v>187</v>
      </c>
      <c r="B10">
        <f>VLOOKUP(   CONCATENATE(B$1,"_",$A10), metrics_mrg!$D$1:$F$27,3,FALSE)</f>
        <v>0.52469610543790102</v>
      </c>
      <c r="C10">
        <f>VLOOKUP(   CONCATENATE(C$1,"_",$A10), metrics_mrg!$D$1:$F$27,3,FALSE)</f>
        <v>0.55265696935658803</v>
      </c>
      <c r="D10">
        <f>VLOOKUP(   CONCATENATE(D$1,"_",$A10), metrics_mrg!$D$1:$F$27,3,FALSE)</f>
        <v>0.52817893322585596</v>
      </c>
      <c r="E10" t="str">
        <f t="shared" si="0"/>
        <v/>
      </c>
      <c r="F10" t="str">
        <f t="shared" si="1"/>
        <v>0.525</v>
      </c>
      <c r="G10" t="str">
        <f t="shared" si="2"/>
        <v/>
      </c>
      <c r="H10" t="str">
        <f t="shared" si="3"/>
        <v>\textbf{</v>
      </c>
      <c r="I10" t="str">
        <f t="shared" si="4"/>
        <v>0.553</v>
      </c>
      <c r="J10" t="str">
        <f t="shared" si="5"/>
        <v>}</v>
      </c>
      <c r="K10" t="str">
        <f t="shared" si="6"/>
        <v/>
      </c>
      <c r="L10" t="str">
        <f t="shared" si="7"/>
        <v>0.528</v>
      </c>
      <c r="M10" t="str">
        <f t="shared" si="8"/>
        <v/>
      </c>
      <c r="N10" t="str">
        <f t="shared" si="9"/>
        <v xml:space="preserve">        187 &amp; 0.525 &amp; \textbf{0.553} &amp; 0.528 \\</v>
      </c>
      <c r="O10" t="str">
        <f t="shared" si="10"/>
        <v>187 &amp; 0.525 &amp; 0.553 &amp; 0.528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metrics_mrg</vt:lpstr>
      <vt:lpstr>acc, mrg</vt:lpstr>
      <vt:lpstr>f1, mrg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ciapas</dc:creator>
  <cp:lastModifiedBy>Bernardas Čiapas</cp:lastModifiedBy>
  <dcterms:created xsi:type="dcterms:W3CDTF">2022-02-01T10:44:05Z</dcterms:created>
  <dcterms:modified xsi:type="dcterms:W3CDTF">2022-02-08T14:34:52Z</dcterms:modified>
</cp:coreProperties>
</file>