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Households_energy_wellbeing_local_code\Households_energy_wellbeing\DATA\RAW\"/>
    </mc:Choice>
  </mc:AlternateContent>
  <xr:revisionPtr revIDLastSave="0" documentId="13_ncr:1_{C2A0AE12-4538-40BF-948D-459DC77854C8}" xr6:coauthVersionLast="47" xr6:coauthVersionMax="47" xr10:uidLastSave="{00000000-0000-0000-0000-000000000000}"/>
  <bookViews>
    <workbookView xWindow="28680" yWindow="-10770" windowWidth="38640" windowHeight="21240" xr2:uid="{00000000-000D-0000-FFFF-FFFF00000000}"/>
  </bookViews>
  <sheets>
    <sheet name="Main" sheetId="5" r:id="rId1"/>
    <sheet name="2014_gas_price_per_kWh" sheetId="12" r:id="rId2"/>
    <sheet name="2015_gas_price_per_kWh" sheetId="2" r:id="rId3"/>
    <sheet name="2016_gas_price_per_kWh" sheetId="6" r:id="rId4"/>
    <sheet name="2017_gas_price_per_kWh" sheetId="7" r:id="rId5"/>
    <sheet name="2018_gas_price_per_kWh" sheetId="8" r:id="rId6"/>
    <sheet name="2019_gas_price_per_kWh" sheetId="9" r:id="rId7"/>
    <sheet name="2020_gas_price_per_kWh" sheetId="10" r:id="rId8"/>
    <sheet name="2021_gas_price_per_kWh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2" l="1"/>
  <c r="C3" i="12"/>
  <c r="C2" i="12"/>
  <c r="C4" i="11"/>
  <c r="C3" i="11"/>
  <c r="C2" i="11"/>
  <c r="C4" i="10"/>
  <c r="C3" i="10"/>
  <c r="C2" i="10"/>
  <c r="C4" i="9"/>
  <c r="C3" i="9"/>
  <c r="C2" i="9"/>
  <c r="C4" i="8"/>
  <c r="C3" i="8"/>
  <c r="C2" i="8"/>
  <c r="C4" i="7"/>
  <c r="C3" i="7"/>
  <c r="C2" i="7"/>
  <c r="C4" i="2"/>
  <c r="C2" i="2"/>
  <c r="C2" i="6"/>
  <c r="C4" i="6"/>
  <c r="C3" i="6"/>
  <c r="C3" i="2"/>
  <c r="M22" i="5"/>
  <c r="J22" i="5"/>
  <c r="G22" i="5"/>
  <c r="D22" i="5"/>
  <c r="M21" i="5"/>
  <c r="J21" i="5"/>
  <c r="G21" i="5"/>
  <c r="D21" i="5"/>
  <c r="M20" i="5"/>
  <c r="J20" i="5"/>
  <c r="G20" i="5"/>
  <c r="D20" i="5"/>
  <c r="M19" i="5"/>
  <c r="J19" i="5"/>
  <c r="G19" i="5"/>
  <c r="D19" i="5"/>
  <c r="M18" i="5"/>
  <c r="J18" i="5"/>
  <c r="G18" i="5"/>
  <c r="D18" i="5"/>
  <c r="M17" i="5"/>
  <c r="J17" i="5"/>
  <c r="G17" i="5"/>
  <c r="D17" i="5"/>
  <c r="M16" i="5"/>
  <c r="J16" i="5"/>
  <c r="G16" i="5"/>
  <c r="D16" i="5"/>
  <c r="M15" i="5"/>
  <c r="J15" i="5"/>
  <c r="G15" i="5"/>
  <c r="D15" i="5"/>
</calcChain>
</file>

<file path=xl/sharedStrings.xml><?xml version="1.0" encoding="utf-8"?>
<sst xmlns="http://schemas.openxmlformats.org/spreadsheetml/2006/main" count="73" uniqueCount="30">
  <si>
    <t>Payment_method_value_num</t>
  </si>
  <si>
    <t>Payment_method_value_label</t>
  </si>
  <si>
    <t>Annual gas price per 1 kWh</t>
  </si>
  <si>
    <t>direct debit</t>
  </si>
  <si>
    <t>standard credit</t>
  </si>
  <si>
    <t>pre payment</t>
  </si>
  <si>
    <t>Year</t>
  </si>
  <si>
    <t>Average annual domestic gas bills for fixed and variable tariffs based on consumption of 11,200kWh/year</t>
  </si>
  <si>
    <t>These figures incorporate the Energy Price Guarantee from October 2022 but do not reflect payments made through the Energy Bills Support Scheme, which provided UK customers with £200 of support in 2022.</t>
  </si>
  <si>
    <t>These are official statistics in development.</t>
  </si>
  <si>
    <t>The tariffs that the Department can identify as being explicitly fixed tariffs are used to calculate fixed tariff bills. All other tariffs are assumed to be variable.</t>
  </si>
  <si>
    <t>The method used to calculate these figures does not allow the Department to perfectly determine which tariffs are fixed/capped and which are not.</t>
  </si>
  <si>
    <t>Standard credit: Fixed tariffs (pounds)</t>
  </si>
  <si>
    <t>Standard credit: Variable tariffs (pounds)</t>
  </si>
  <si>
    <t>Standard credit: All Tariffs (pounds)</t>
  </si>
  <si>
    <t>Direct debit: Fixed tariffs (pounds)</t>
  </si>
  <si>
    <t>Direct debit: Variable tariffs (pounds)</t>
  </si>
  <si>
    <t>Direct debit: All Tariffs (pounds)</t>
  </si>
  <si>
    <t>Prepayment: Fixed tariffs (pounds)</t>
  </si>
  <si>
    <t>Prepayment: Variable tariffs (pounds)</t>
  </si>
  <si>
    <t>Prepayment: All Tariffs (pounds)</t>
  </si>
  <si>
    <t>Overall: Fixed tariffs (pounds)</t>
  </si>
  <si>
    <t>Overall: Variable tariffs (pounds)</t>
  </si>
  <si>
    <t>Overall: All Tariffs (pounds)</t>
  </si>
  <si>
    <t>Data source:</t>
  </si>
  <si>
    <t xml:space="preserve"> https://www.gov.uk/government/collections/quarterly-energy-prices  </t>
  </si>
  <si>
    <t xml:space="preserve">URL: </t>
  </si>
  <si>
    <t xml:space="preserve">https://assets.publishing.service.gov.uk/media/67e3ed4155239fa04d411fc5/table_231.xlsx </t>
  </si>
  <si>
    <t xml:space="preserve">Source: </t>
  </si>
  <si>
    <t>Department for Energy Security and Net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</si>
</sst>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0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4" fillId="0" borderId="3" applyNumberFormat="0" applyFill="0" applyAlignment="0" applyProtection="0"/>
  </cellStyleXfs>
  <cellXfs count="23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5" fillId="0" borderId="1" xfId="3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5" fillId="0" borderId="1" xfId="3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readingOrder="1"/>
    </xf>
    <xf numFmtId="165" fontId="6" fillId="0" borderId="2" xfId="2" applyNumberFormat="1" applyFont="1" applyFill="1" applyBorder="1" applyAlignment="1">
      <alignment horizontal="right" vertical="center"/>
    </xf>
    <xf numFmtId="1" fontId="6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wrapText="1"/>
    </xf>
    <xf numFmtId="165" fontId="0" fillId="0" borderId="2" xfId="0" applyNumberFormat="1" applyBorder="1" applyAlignment="1">
      <alignment wrapText="1"/>
    </xf>
    <xf numFmtId="0" fontId="2" fillId="0" borderId="0" xfId="1" applyAlignment="1">
      <alignment horizontal="left" wrapText="1"/>
    </xf>
    <xf numFmtId="0" fontId="5" fillId="0" borderId="0" xfId="0" applyFont="1" applyAlignment="1">
      <alignment horizontal="left" vertical="top"/>
    </xf>
    <xf numFmtId="0" fontId="2" fillId="0" borderId="0" xfId="1"/>
    <xf numFmtId="0" fontId="5" fillId="0" borderId="0" xfId="0" applyFont="1" applyAlignment="1">
      <alignment horizontal="left" vertical="center" wrapText="1"/>
    </xf>
  </cellXfs>
  <cellStyles count="4">
    <cellStyle name="Comma" xfId="2" builtinId="3"/>
    <cellStyle name="Heading 1" xfId="3" builtinId="16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ssets.publishing.service.gov.uk/media/67e3ed4155239fa04d411fc5/table_231.xlsx" TargetMode="External"/><Relationship Id="rId1" Type="http://schemas.openxmlformats.org/officeDocument/2006/relationships/hyperlink" Target="https://www.gov.uk/government/collections/quarterly-energy-pr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A116-F66F-41D2-A95B-98A72E060D6F}">
  <dimension ref="A1:N25"/>
  <sheetViews>
    <sheetView tabSelected="1" topLeftCell="A7" workbookViewId="0">
      <selection activeCell="C32" sqref="C32"/>
    </sheetView>
  </sheetViews>
  <sheetFormatPr defaultRowHeight="14.4" x14ac:dyDescent="0.3"/>
  <cols>
    <col min="3" max="3" width="29.33203125" customWidth="1"/>
    <col min="4" max="4" width="16.77734375" customWidth="1"/>
    <col min="5" max="5" width="15.109375" customWidth="1"/>
    <col min="6" max="6" width="13.109375" customWidth="1"/>
    <col min="7" max="7" width="14" customWidth="1"/>
    <col min="8" max="8" width="16.6640625" customWidth="1"/>
    <col min="9" max="9" width="17.44140625" customWidth="1"/>
    <col min="10" max="10" width="19.44140625" customWidth="1"/>
    <col min="11" max="11" width="17.6640625" customWidth="1"/>
    <col min="12" max="12" width="19.109375" customWidth="1"/>
    <col min="13" max="13" width="17.109375" customWidth="1"/>
  </cols>
  <sheetData>
    <row r="1" spans="1:14" s="10" customFormat="1" ht="18" customHeight="1" x14ac:dyDescent="0.25">
      <c r="A1" s="8" t="s">
        <v>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4" s="10" customFormat="1" ht="22.2" customHeight="1" x14ac:dyDescent="0.3">
      <c r="A2" s="10" t="s">
        <v>24</v>
      </c>
      <c r="B2" s="19" t="s">
        <v>25</v>
      </c>
      <c r="C2" s="19"/>
      <c r="D2" s="19"/>
      <c r="E2" s="19"/>
      <c r="F2" s="19"/>
      <c r="G2" s="19"/>
      <c r="H2" s="19"/>
      <c r="I2" s="11"/>
      <c r="J2" s="11"/>
      <c r="K2" s="11"/>
      <c r="L2" s="11"/>
      <c r="M2" s="11"/>
    </row>
    <row r="3" spans="1:14" s="10" customFormat="1" ht="18" customHeight="1" x14ac:dyDescent="0.25">
      <c r="A3" s="12" t="s">
        <v>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4" s="10" customFormat="1" ht="18" customHeight="1" x14ac:dyDescent="0.25">
      <c r="A4" s="13" t="s">
        <v>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4" s="10" customFormat="1" ht="18" customHeight="1" x14ac:dyDescent="0.25">
      <c r="A5" s="9" t="s">
        <v>10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4" s="10" customFormat="1" ht="18" customHeight="1" x14ac:dyDescent="0.25">
      <c r="A6" s="9" t="s">
        <v>11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4" s="10" customFormat="1" ht="18" customHeight="1" x14ac:dyDescent="0.25">
      <c r="A7" s="20" t="s">
        <v>7</v>
      </c>
      <c r="B7" s="20"/>
      <c r="C7" s="20"/>
      <c r="D7" s="20"/>
      <c r="E7" s="20"/>
      <c r="F7" s="20"/>
      <c r="G7" s="13"/>
      <c r="H7" s="13"/>
      <c r="I7" s="13"/>
      <c r="J7" s="13"/>
      <c r="K7" s="13"/>
      <c r="L7" s="13"/>
      <c r="M7" s="13"/>
      <c r="N7" s="13"/>
    </row>
    <row r="8" spans="1:14" s="10" customFormat="1" ht="18" customHeight="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s="10" customFormat="1" ht="18" customHeight="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s="10" customFormat="1" ht="18" customHeight="1" x14ac:dyDescent="0.25">
      <c r="A10" s="14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4" s="10" customFormat="1" ht="18" customHeight="1" x14ac:dyDescent="0.25">
      <c r="A11" s="13" t="s">
        <v>28</v>
      </c>
      <c r="B11" s="22" t="s">
        <v>29</v>
      </c>
      <c r="C11" s="22"/>
      <c r="D11" s="22"/>
      <c r="E11" s="22"/>
      <c r="F11" s="22"/>
      <c r="G11" s="11"/>
      <c r="H11" s="11"/>
      <c r="I11" s="11"/>
      <c r="J11" s="11"/>
      <c r="K11" s="11"/>
      <c r="L11" s="11"/>
      <c r="M11" s="11"/>
    </row>
    <row r="12" spans="1:14" x14ac:dyDescent="0.3">
      <c r="A12" t="s">
        <v>26</v>
      </c>
      <c r="B12" s="21" t="s">
        <v>27</v>
      </c>
    </row>
    <row r="14" spans="1:14" ht="72" x14ac:dyDescent="0.3">
      <c r="A14" s="17" t="s">
        <v>6</v>
      </c>
      <c r="B14" s="18" t="s">
        <v>12</v>
      </c>
      <c r="C14" s="18" t="s">
        <v>13</v>
      </c>
      <c r="D14" s="18" t="s">
        <v>14</v>
      </c>
      <c r="E14" s="18" t="s">
        <v>15</v>
      </c>
      <c r="F14" s="18" t="s">
        <v>16</v>
      </c>
      <c r="G14" s="18" t="s">
        <v>17</v>
      </c>
      <c r="H14" s="18" t="s">
        <v>18</v>
      </c>
      <c r="I14" s="18" t="s">
        <v>19</v>
      </c>
      <c r="J14" s="18" t="s">
        <v>20</v>
      </c>
      <c r="K14" s="18" t="s">
        <v>21</v>
      </c>
      <c r="L14" s="18" t="s">
        <v>22</v>
      </c>
      <c r="M14" s="18" t="s">
        <v>23</v>
      </c>
    </row>
    <row r="15" spans="1:14" x14ac:dyDescent="0.3">
      <c r="A15" s="16">
        <v>2014</v>
      </c>
      <c r="B15" s="15"/>
      <c r="C15" s="15"/>
      <c r="D15" s="15">
        <f>(0.04654199954987*11200)+98.0188836587237</f>
        <v>619.28927861726766</v>
      </c>
      <c r="E15" s="15"/>
      <c r="F15" s="15"/>
      <c r="G15" s="15">
        <f>(0.0423071458525511*11200)+85.9942771692793</f>
        <v>559.83431071785162</v>
      </c>
      <c r="H15" s="15"/>
      <c r="I15" s="15"/>
      <c r="J15" s="15">
        <f>(0.0463521819763419*11200)+97.5917036989395</f>
        <v>616.73614183396876</v>
      </c>
      <c r="K15" s="15"/>
      <c r="L15" s="15"/>
      <c r="M15" s="15">
        <f>(0.0440929815476337*11200)+91.0818765671357</f>
        <v>584.92326990063316</v>
      </c>
    </row>
    <row r="16" spans="1:14" x14ac:dyDescent="0.3">
      <c r="A16" s="16">
        <v>2015</v>
      </c>
      <c r="B16" s="15"/>
      <c r="C16" s="15"/>
      <c r="D16" s="15">
        <f>(0.0441826633130361*11200)+97.074973680749</f>
        <v>591.92080278675326</v>
      </c>
      <c r="E16" s="15"/>
      <c r="F16" s="15"/>
      <c r="G16" s="15">
        <f>(0.0400202456654864*11200)+80.0993839014997</f>
        <v>528.32613535494738</v>
      </c>
      <c r="H16" s="15"/>
      <c r="I16" s="15"/>
      <c r="J16" s="15">
        <f>(0.0441911509056778*11200)+98.0509575817429</f>
        <v>592.99184772533431</v>
      </c>
      <c r="K16" s="15"/>
      <c r="L16" s="15"/>
      <c r="M16" s="15">
        <f>(0.0417496553757279*11200)+87.2947485750131</f>
        <v>554.89088878316556</v>
      </c>
    </row>
    <row r="17" spans="1:13" x14ac:dyDescent="0.3">
      <c r="A17" s="16">
        <v>2016</v>
      </c>
      <c r="B17" s="15"/>
      <c r="C17" s="15"/>
      <c r="D17" s="15">
        <f>(0.0404195356312942*11200)+96.7922819044096</f>
        <v>549.49108097490466</v>
      </c>
      <c r="E17" s="15"/>
      <c r="F17" s="15"/>
      <c r="G17" s="15">
        <f>(0.0356173235975374*11200)+79.3180642539186</f>
        <v>478.23208854633754</v>
      </c>
      <c r="H17" s="15"/>
      <c r="I17" s="15"/>
      <c r="J17" s="15">
        <f>(0.0409253414878911*11200)+97.9060192080074</f>
        <v>556.2698438723877</v>
      </c>
      <c r="K17" s="15"/>
      <c r="L17" s="15"/>
      <c r="M17" s="15">
        <f>(0.0375822179527467*11200)+86.3641891663012</f>
        <v>507.28503023706423</v>
      </c>
    </row>
    <row r="18" spans="1:13" x14ac:dyDescent="0.3">
      <c r="A18" s="16">
        <v>2017</v>
      </c>
      <c r="B18" s="15"/>
      <c r="C18" s="15"/>
      <c r="D18" s="15">
        <f>(0.0397631336384324*11200)+97.2199088225742</f>
        <v>542.56700557301713</v>
      </c>
      <c r="E18" s="15"/>
      <c r="F18" s="15"/>
      <c r="G18" s="15">
        <f>(0.0353942129139858*11200)+79.5295558633001</f>
        <v>475.94474049994108</v>
      </c>
      <c r="H18" s="15"/>
      <c r="I18" s="15"/>
      <c r="J18" s="15">
        <f>(0.0356068634460833*11200)+97.7887593898721</f>
        <v>496.58562998600502</v>
      </c>
      <c r="K18" s="15"/>
      <c r="L18" s="15"/>
      <c r="M18" s="15">
        <f>(0.0363664608221799*11200)+86.3669395613274</f>
        <v>493.67130076974223</v>
      </c>
    </row>
    <row r="19" spans="1:13" x14ac:dyDescent="0.3">
      <c r="A19" s="16">
        <v>2018</v>
      </c>
      <c r="B19" s="15"/>
      <c r="C19" s="15"/>
      <c r="D19" s="15">
        <f>(0.0404066435604779*11200)+109.016940088396</f>
        <v>561.57134796574849</v>
      </c>
      <c r="E19" s="15"/>
      <c r="F19" s="15"/>
      <c r="G19" s="15">
        <f>(0.0367664069510934*11200)+79.9964261864216</f>
        <v>491.7801840386677</v>
      </c>
      <c r="H19" s="15"/>
      <c r="I19" s="15"/>
      <c r="J19" s="15">
        <f>(0.0349828922141822*11200)+95.3268856202185</f>
        <v>487.13527841905915</v>
      </c>
      <c r="K19" s="15"/>
      <c r="L19" s="15"/>
      <c r="M19" s="15">
        <f>(0.0371688676604729*11200)+87.6253791319029</f>
        <v>503.91669692919936</v>
      </c>
    </row>
    <row r="20" spans="1:13" x14ac:dyDescent="0.3">
      <c r="A20" s="16">
        <v>2019</v>
      </c>
      <c r="B20" s="15"/>
      <c r="C20" s="15"/>
      <c r="D20" s="15">
        <f>(0.0403353472001603*11200)+110.691139006084</f>
        <v>562.44702764787939</v>
      </c>
      <c r="E20" s="15"/>
      <c r="F20" s="15"/>
      <c r="G20" s="15">
        <f>(0.0369312562247261*11200)+89.0839646051938</f>
        <v>502.71403432212611</v>
      </c>
      <c r="H20" s="15"/>
      <c r="I20" s="15"/>
      <c r="J20" s="15">
        <f>(0.0385164396410727*11200)+110.653044502527</f>
        <v>542.03716848254123</v>
      </c>
      <c r="K20" s="15"/>
      <c r="L20" s="15"/>
      <c r="M20" s="15">
        <f>(0.0377874550998704*11200)+96.1210640585739</f>
        <v>519.34056117712237</v>
      </c>
    </row>
    <row r="21" spans="1:13" x14ac:dyDescent="0.3">
      <c r="A21" s="16">
        <v>2020</v>
      </c>
      <c r="B21" s="15"/>
      <c r="C21" s="15"/>
      <c r="D21" s="15">
        <f>(0.0388010237394817*11200)+111.343603401312</f>
        <v>545.91506928350702</v>
      </c>
      <c r="E21" s="15"/>
      <c r="F21" s="15"/>
      <c r="G21" s="15">
        <f>(0.0344999925379152*11200)+88.5996149904816</f>
        <v>474.9995314151318</v>
      </c>
      <c r="H21" s="15"/>
      <c r="I21" s="15"/>
      <c r="J21" s="15">
        <f>(0.0359962439875572*11200)+130.422891403929</f>
        <v>533.5808240645697</v>
      </c>
      <c r="K21" s="15"/>
      <c r="L21" s="15"/>
      <c r="M21" s="15">
        <f>(0.0355022360271926*11200)+98.5893727925558</f>
        <v>496.21441629711296</v>
      </c>
    </row>
    <row r="22" spans="1:13" x14ac:dyDescent="0.3">
      <c r="A22" s="16">
        <v>2021</v>
      </c>
      <c r="B22" s="15"/>
      <c r="C22" s="15"/>
      <c r="D22" s="15">
        <f>(0.0361558727524009*11200)+109.776801708471</f>
        <v>514.72257653536099</v>
      </c>
      <c r="E22" s="15"/>
      <c r="F22" s="15"/>
      <c r="G22" s="15">
        <f>(0.0337794144251478*11200)+90.5685478863513</f>
        <v>468.89798944800668</v>
      </c>
      <c r="H22" s="15"/>
      <c r="I22" s="15"/>
      <c r="J22" s="15">
        <f>(0.0338012465856868*11200)+127.245822464087</f>
        <v>505.8197842237791</v>
      </c>
      <c r="K22" s="15"/>
      <c r="L22" s="15"/>
      <c r="M22" s="15">
        <f>(0.0341755981666232*11200)+98.9967691431617</f>
        <v>481.7634686093416</v>
      </c>
    </row>
    <row r="23" spans="1:13" x14ac:dyDescent="0.3">
      <c r="A23" s="16">
        <v>2022</v>
      </c>
      <c r="B23" s="15">
        <v>898.72463243071013</v>
      </c>
      <c r="C23" s="15">
        <v>1101.6478425319804</v>
      </c>
      <c r="D23" s="15">
        <v>1063.357062761741</v>
      </c>
      <c r="E23" s="15">
        <v>764.55080361126795</v>
      </c>
      <c r="F23" s="15">
        <v>990.43047401888509</v>
      </c>
      <c r="G23" s="15">
        <v>912.13717025507719</v>
      </c>
      <c r="H23" s="15">
        <v>940.62030735631186</v>
      </c>
      <c r="I23" s="15">
        <v>1028.8578427331529</v>
      </c>
      <c r="J23" s="15">
        <v>1023.7099861275387</v>
      </c>
      <c r="K23" s="15">
        <v>784.99928089593448</v>
      </c>
      <c r="L23" s="15">
        <v>1018.3355672624086</v>
      </c>
      <c r="M23" s="15">
        <v>952.36599829985198</v>
      </c>
    </row>
    <row r="24" spans="1:13" x14ac:dyDescent="0.3">
      <c r="A24" s="16">
        <v>2023</v>
      </c>
      <c r="B24" s="15">
        <v>1102.1914508728453</v>
      </c>
      <c r="C24" s="15">
        <v>1177.0635572970289</v>
      </c>
      <c r="D24" s="15">
        <v>1168.8647811971198</v>
      </c>
      <c r="E24" s="15">
        <v>896.41008861037756</v>
      </c>
      <c r="F24" s="15">
        <v>1103.0442878974366</v>
      </c>
      <c r="G24" s="15">
        <v>1066.5030762077181</v>
      </c>
      <c r="H24" s="15">
        <v>1093.8854058562883</v>
      </c>
      <c r="I24" s="15">
        <v>1109.3859778664093</v>
      </c>
      <c r="J24" s="15">
        <v>1108.2062156861616</v>
      </c>
      <c r="K24" s="15">
        <v>943.69384716662296</v>
      </c>
      <c r="L24" s="15">
        <v>1119.868284409818</v>
      </c>
      <c r="M24" s="15">
        <v>1093.9308228380594</v>
      </c>
    </row>
    <row r="25" spans="1:13" x14ac:dyDescent="0.3">
      <c r="A25" s="16">
        <v>2024</v>
      </c>
      <c r="B25" s="15">
        <v>849.46569931019258</v>
      </c>
      <c r="C25" s="15">
        <v>860.5263980256077</v>
      </c>
      <c r="D25" s="15">
        <v>859.89636344168287</v>
      </c>
      <c r="E25" s="15">
        <v>794.83618650711855</v>
      </c>
      <c r="F25" s="15">
        <v>819.46672961623847</v>
      </c>
      <c r="G25" s="15">
        <v>812.97672080027769</v>
      </c>
      <c r="H25" s="15">
        <v>790.70935880120169</v>
      </c>
      <c r="I25" s="15">
        <v>763.28742416453622</v>
      </c>
      <c r="J25" s="15">
        <v>764.24475291903059</v>
      </c>
      <c r="K25" s="15">
        <v>797.19657401815016</v>
      </c>
      <c r="L25" s="15">
        <v>818.4859124401404</v>
      </c>
      <c r="M25" s="15">
        <v>814.19635543523964</v>
      </c>
    </row>
  </sheetData>
  <mergeCells count="3">
    <mergeCell ref="B2:H2"/>
    <mergeCell ref="A7:F7"/>
    <mergeCell ref="B11:F11"/>
  </mergeCells>
  <hyperlinks>
    <hyperlink ref="B2:H2" r:id="rId1" display=" https://www.gov.uk/government/collections/quarterly-energy-prices  " xr:uid="{A5FBD0D3-CD9C-4F4B-9061-6DA3375A8B6C}"/>
    <hyperlink ref="B12" r:id="rId2" xr:uid="{70C7E826-AB93-4271-889A-BFF0D2BBC0D4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DCA30-4CB2-4407-92F0-536BC8ED0932}">
  <dimension ref="A1:C4"/>
  <sheetViews>
    <sheetView workbookViewId="0">
      <selection activeCell="C2" sqref="C2"/>
    </sheetView>
  </sheetViews>
  <sheetFormatPr defaultRowHeight="14.4" x14ac:dyDescent="0.3"/>
  <cols>
    <col min="1" max="1" width="25.6640625" bestFit="1" customWidth="1"/>
    <col min="2" max="2" width="26" bestFit="1" customWidth="1"/>
    <col min="3" max="3" width="23.88671875" bestFit="1" customWidth="1"/>
  </cols>
  <sheetData>
    <row r="1" spans="1:3" x14ac:dyDescent="0.3">
      <c r="A1" s="1" t="s">
        <v>0</v>
      </c>
      <c r="B1" s="2" t="s">
        <v>1</v>
      </c>
      <c r="C1" s="3" t="s">
        <v>2</v>
      </c>
    </row>
    <row r="2" spans="1:3" x14ac:dyDescent="0.3">
      <c r="A2" s="4">
        <v>1</v>
      </c>
      <c r="B2" s="2" t="s">
        <v>3</v>
      </c>
      <c r="C2" s="3">
        <f>ROUND(Main!G15/11200, 4)</f>
        <v>0.05</v>
      </c>
    </row>
    <row r="3" spans="1:3" x14ac:dyDescent="0.3">
      <c r="A3" s="4">
        <v>2</v>
      </c>
      <c r="B3" s="2" t="s">
        <v>4</v>
      </c>
      <c r="C3" s="3">
        <f>ROUND(Main!D15/11200, 4)</f>
        <v>5.5300000000000002E-2</v>
      </c>
    </row>
    <row r="4" spans="1:3" x14ac:dyDescent="0.3">
      <c r="A4" s="4">
        <v>3</v>
      </c>
      <c r="B4" s="2" t="s">
        <v>5</v>
      </c>
      <c r="C4" s="3">
        <f>ROUND(Main!J15/11200, 4)</f>
        <v>5.5100000000000003E-2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26"/>
  <sheetViews>
    <sheetView workbookViewId="0">
      <selection activeCell="B42" sqref="B42"/>
    </sheetView>
  </sheetViews>
  <sheetFormatPr defaultRowHeight="14.4" x14ac:dyDescent="0.3"/>
  <cols>
    <col min="1" max="1" width="25.6640625" style="5" bestFit="1" customWidth="1"/>
    <col min="2" max="2" width="26" style="6" bestFit="1" customWidth="1"/>
    <col min="3" max="3" width="27.109375" style="7" bestFit="1" customWidth="1"/>
    <col min="4" max="8" width="13.5546875" style="6" bestFit="1" customWidth="1"/>
  </cols>
  <sheetData>
    <row r="1" spans="1:8" ht="18.75" customHeight="1" x14ac:dyDescent="0.3">
      <c r="A1" s="1" t="s">
        <v>0</v>
      </c>
      <c r="B1" s="2" t="s">
        <v>1</v>
      </c>
      <c r="C1" s="3" t="s">
        <v>2</v>
      </c>
      <c r="D1" s="2"/>
      <c r="E1" s="2"/>
      <c r="F1" s="2"/>
      <c r="G1" s="2"/>
      <c r="H1" s="2"/>
    </row>
    <row r="2" spans="1:8" ht="18.75" customHeight="1" x14ac:dyDescent="0.3">
      <c r="A2" s="4">
        <v>1</v>
      </c>
      <c r="B2" s="2" t="s">
        <v>3</v>
      </c>
      <c r="C2" s="3">
        <f>ROUND(Main!G16/11200, 4)</f>
        <v>4.7199999999999999E-2</v>
      </c>
      <c r="D2" s="2"/>
      <c r="E2" s="2"/>
      <c r="F2" s="2"/>
      <c r="G2" s="2"/>
      <c r="H2" s="2"/>
    </row>
    <row r="3" spans="1:8" ht="18.75" customHeight="1" x14ac:dyDescent="0.3">
      <c r="A3" s="4">
        <v>2</v>
      </c>
      <c r="B3" s="2" t="s">
        <v>4</v>
      </c>
      <c r="C3" s="3">
        <f>ROUND(Main!D16/11200, 4)</f>
        <v>5.2900000000000003E-2</v>
      </c>
      <c r="D3" s="2"/>
      <c r="E3" s="2"/>
      <c r="F3" s="2"/>
      <c r="G3" s="2"/>
      <c r="H3" s="2"/>
    </row>
    <row r="4" spans="1:8" ht="18.75" customHeight="1" x14ac:dyDescent="0.3">
      <c r="A4" s="4">
        <v>3</v>
      </c>
      <c r="B4" s="2" t="s">
        <v>5</v>
      </c>
      <c r="C4" s="3">
        <f>ROUND(Main!J16/11200, 4)</f>
        <v>5.2900000000000003E-2</v>
      </c>
      <c r="D4" s="2"/>
      <c r="E4" s="2"/>
      <c r="F4" s="2"/>
      <c r="G4" s="2"/>
      <c r="H4" s="2"/>
    </row>
    <row r="5" spans="1:8" ht="18.75" customHeight="1" x14ac:dyDescent="0.3">
      <c r="A5" s="4"/>
      <c r="B5" s="2"/>
      <c r="C5" s="3"/>
      <c r="D5" s="2"/>
      <c r="E5" s="2"/>
      <c r="F5" s="2"/>
      <c r="G5" s="2"/>
      <c r="H5" s="2"/>
    </row>
    <row r="6" spans="1:8" ht="18.75" customHeight="1" x14ac:dyDescent="0.3">
      <c r="A6" s="1"/>
      <c r="B6" s="2"/>
      <c r="C6" s="3"/>
      <c r="D6" s="2"/>
      <c r="E6" s="2"/>
      <c r="F6" s="2"/>
      <c r="G6" s="2"/>
      <c r="H6" s="2"/>
    </row>
    <row r="7" spans="1:8" ht="18.75" customHeight="1" x14ac:dyDescent="0.3">
      <c r="A7" s="1"/>
      <c r="B7" s="2"/>
      <c r="C7" s="3"/>
      <c r="D7" s="2"/>
      <c r="E7" s="2"/>
      <c r="F7" s="2"/>
      <c r="G7" s="2"/>
      <c r="H7" s="2"/>
    </row>
    <row r="8" spans="1:8" ht="18.75" customHeight="1" x14ac:dyDescent="0.3">
      <c r="A8" s="1"/>
      <c r="B8" s="2"/>
      <c r="C8" s="3"/>
      <c r="D8" s="2"/>
      <c r="E8" s="2"/>
      <c r="F8" s="2"/>
      <c r="G8" s="2"/>
      <c r="H8" s="2"/>
    </row>
    <row r="9" spans="1:8" ht="18.75" customHeight="1" x14ac:dyDescent="0.3">
      <c r="A9" s="1"/>
      <c r="B9" s="2"/>
      <c r="C9" s="3"/>
      <c r="D9" s="2"/>
      <c r="E9" s="2"/>
      <c r="F9" s="2"/>
      <c r="G9" s="2"/>
      <c r="H9" s="2"/>
    </row>
    <row r="10" spans="1:8" ht="18.75" customHeight="1" x14ac:dyDescent="0.3">
      <c r="A10" s="1"/>
      <c r="B10" s="2"/>
      <c r="C10" s="3"/>
      <c r="D10" s="2"/>
      <c r="E10" s="2"/>
      <c r="F10" s="2"/>
      <c r="G10" s="2"/>
      <c r="H10" s="2"/>
    </row>
    <row r="11" spans="1:8" ht="18.75" customHeight="1" x14ac:dyDescent="0.3">
      <c r="A11" s="1"/>
      <c r="B11" s="2"/>
      <c r="C11" s="3"/>
      <c r="D11" s="2"/>
      <c r="E11" s="2"/>
      <c r="F11" s="2"/>
      <c r="G11" s="2"/>
      <c r="H11" s="2"/>
    </row>
    <row r="12" spans="1:8" ht="18.75" customHeight="1" x14ac:dyDescent="0.3">
      <c r="A12" s="1"/>
      <c r="B12" s="2"/>
      <c r="C12" s="3"/>
      <c r="D12" s="2"/>
      <c r="E12" s="2"/>
      <c r="F12" s="2"/>
      <c r="G12" s="2"/>
      <c r="H12" s="2"/>
    </row>
    <row r="13" spans="1:8" ht="18.75" customHeight="1" x14ac:dyDescent="0.3">
      <c r="A13" s="1"/>
      <c r="B13" s="2"/>
      <c r="C13" s="3"/>
      <c r="D13" s="2"/>
      <c r="E13" s="2"/>
      <c r="F13" s="2"/>
      <c r="G13" s="2"/>
      <c r="H13" s="2"/>
    </row>
    <row r="14" spans="1:8" ht="18.75" customHeight="1" x14ac:dyDescent="0.3">
      <c r="A14" s="1"/>
      <c r="B14" s="2"/>
      <c r="C14" s="3"/>
      <c r="D14" s="2"/>
      <c r="E14" s="2"/>
      <c r="F14" s="2"/>
      <c r="G14" s="2"/>
      <c r="H14" s="2"/>
    </row>
    <row r="15" spans="1:8" ht="18.75" customHeight="1" x14ac:dyDescent="0.3">
      <c r="A15" s="1"/>
      <c r="B15" s="2"/>
      <c r="C15" s="3"/>
      <c r="D15" s="2"/>
      <c r="E15" s="2"/>
      <c r="F15" s="2"/>
      <c r="G15" s="2"/>
      <c r="H15" s="2"/>
    </row>
    <row r="16" spans="1:8" ht="18.75" customHeight="1" x14ac:dyDescent="0.3">
      <c r="A16" s="1"/>
      <c r="B16" s="2"/>
      <c r="C16" s="3"/>
      <c r="D16" s="2"/>
      <c r="E16" s="2"/>
      <c r="F16" s="2"/>
      <c r="G16" s="2"/>
      <c r="H16" s="2"/>
    </row>
    <row r="17" spans="1:8" ht="18.75" customHeight="1" x14ac:dyDescent="0.3">
      <c r="A17" s="1"/>
      <c r="B17" s="2"/>
      <c r="C17" s="3"/>
      <c r="D17" s="2"/>
      <c r="E17" s="2"/>
      <c r="F17" s="2"/>
      <c r="G17" s="2"/>
      <c r="H17" s="2"/>
    </row>
    <row r="18" spans="1:8" ht="18.75" customHeight="1" x14ac:dyDescent="0.3">
      <c r="A18" s="1"/>
      <c r="B18" s="2"/>
      <c r="C18" s="3"/>
      <c r="D18" s="2"/>
      <c r="E18" s="2"/>
      <c r="F18" s="2"/>
      <c r="G18" s="2"/>
      <c r="H18" s="2"/>
    </row>
    <row r="19" spans="1:8" ht="18.75" customHeight="1" x14ac:dyDescent="0.3">
      <c r="A19" s="1"/>
      <c r="B19" s="2"/>
      <c r="C19" s="3"/>
      <c r="D19" s="2"/>
      <c r="E19" s="2"/>
      <c r="F19" s="2"/>
      <c r="G19" s="2"/>
      <c r="H19" s="2"/>
    </row>
    <row r="20" spans="1:8" ht="18.75" customHeight="1" x14ac:dyDescent="0.3">
      <c r="A20" s="1"/>
      <c r="B20" s="2"/>
      <c r="C20" s="3"/>
      <c r="D20" s="2"/>
      <c r="E20" s="2"/>
      <c r="F20" s="2"/>
      <c r="G20" s="2"/>
      <c r="H20" s="2"/>
    </row>
    <row r="21" spans="1:8" ht="18.75" customHeight="1" x14ac:dyDescent="0.3">
      <c r="A21" s="1"/>
      <c r="B21" s="2"/>
      <c r="C21" s="3"/>
      <c r="D21" s="2"/>
      <c r="E21" s="2"/>
      <c r="F21" s="2"/>
      <c r="G21" s="2"/>
      <c r="H21" s="2"/>
    </row>
    <row r="22" spans="1:8" ht="18.75" customHeight="1" x14ac:dyDescent="0.3">
      <c r="A22" s="1"/>
      <c r="B22" s="2"/>
      <c r="C22" s="3"/>
      <c r="D22" s="2"/>
      <c r="E22" s="2"/>
      <c r="F22" s="2"/>
      <c r="G22" s="2"/>
      <c r="H22" s="2"/>
    </row>
    <row r="23" spans="1:8" ht="18.75" customHeight="1" x14ac:dyDescent="0.3">
      <c r="A23" s="1"/>
      <c r="B23" s="2"/>
      <c r="C23" s="3"/>
      <c r="D23" s="2"/>
      <c r="E23" s="2"/>
      <c r="F23" s="2"/>
      <c r="G23" s="2"/>
      <c r="H23" s="2"/>
    </row>
    <row r="24" spans="1:8" ht="18.75" customHeight="1" x14ac:dyDescent="0.3">
      <c r="A24" s="1"/>
      <c r="B24" s="2"/>
      <c r="C24" s="3"/>
      <c r="D24" s="2"/>
      <c r="E24" s="2"/>
      <c r="F24" s="2"/>
      <c r="G24" s="2"/>
      <c r="H24" s="2"/>
    </row>
    <row r="25" spans="1:8" ht="18.75" customHeight="1" x14ac:dyDescent="0.3">
      <c r="A25" s="1"/>
      <c r="B25" s="2"/>
      <c r="C25" s="3"/>
      <c r="D25" s="2"/>
      <c r="E25" s="2"/>
      <c r="F25" s="2"/>
      <c r="G25" s="2"/>
      <c r="H25" s="2"/>
    </row>
    <row r="26" spans="1:8" ht="18.75" customHeight="1" x14ac:dyDescent="0.3">
      <c r="A26" s="1"/>
      <c r="B26" s="2"/>
      <c r="C26" s="3"/>
      <c r="D26" s="2"/>
      <c r="E26" s="2"/>
      <c r="F26" s="2"/>
      <c r="G26" s="2"/>
      <c r="H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563D3-DCDE-4A9B-A72A-26D78EE538D1}">
  <sheetPr>
    <outlinePr summaryBelow="0"/>
  </sheetPr>
  <dimension ref="A1:H26"/>
  <sheetViews>
    <sheetView workbookViewId="0">
      <selection activeCell="C3" sqref="C3"/>
    </sheetView>
  </sheetViews>
  <sheetFormatPr defaultRowHeight="14.4" x14ac:dyDescent="0.3"/>
  <cols>
    <col min="1" max="1" width="25.6640625" style="5" bestFit="1" customWidth="1"/>
    <col min="2" max="2" width="26" style="6" bestFit="1" customWidth="1"/>
    <col min="3" max="3" width="27.109375" style="7" bestFit="1" customWidth="1"/>
    <col min="4" max="8" width="13.5546875" style="6" bestFit="1" customWidth="1"/>
  </cols>
  <sheetData>
    <row r="1" spans="1:8" ht="18.75" customHeight="1" x14ac:dyDescent="0.3">
      <c r="A1" s="1" t="s">
        <v>0</v>
      </c>
      <c r="B1" s="2" t="s">
        <v>1</v>
      </c>
      <c r="C1" s="3" t="s">
        <v>2</v>
      </c>
      <c r="D1" s="2"/>
      <c r="E1" s="2"/>
      <c r="F1" s="2"/>
      <c r="G1" s="2"/>
      <c r="H1" s="2"/>
    </row>
    <row r="2" spans="1:8" ht="18.75" customHeight="1" x14ac:dyDescent="0.3">
      <c r="A2" s="4">
        <v>1</v>
      </c>
      <c r="B2" s="2" t="s">
        <v>3</v>
      </c>
      <c r="C2" s="3">
        <f>ROUND(Main!G17/11200, 4)</f>
        <v>4.2700000000000002E-2</v>
      </c>
      <c r="D2" s="2"/>
      <c r="E2" s="2"/>
      <c r="F2" s="2"/>
      <c r="G2" s="2"/>
      <c r="H2" s="2"/>
    </row>
    <row r="3" spans="1:8" ht="18.75" customHeight="1" x14ac:dyDescent="0.3">
      <c r="A3" s="4">
        <v>2</v>
      </c>
      <c r="B3" s="2" t="s">
        <v>4</v>
      </c>
      <c r="C3" s="3">
        <f>ROUND(Main!D17/11200, 4)</f>
        <v>4.9099999999999998E-2</v>
      </c>
      <c r="D3" s="2"/>
      <c r="E3" s="2"/>
      <c r="F3" s="2"/>
      <c r="G3" s="2"/>
      <c r="H3" s="2"/>
    </row>
    <row r="4" spans="1:8" ht="18.75" customHeight="1" x14ac:dyDescent="0.3">
      <c r="A4" s="4">
        <v>3</v>
      </c>
      <c r="B4" s="2" t="s">
        <v>5</v>
      </c>
      <c r="C4" s="3">
        <f>ROUND(Main!J17/11200, 4)</f>
        <v>4.9700000000000001E-2</v>
      </c>
      <c r="D4" s="2"/>
      <c r="E4" s="2"/>
      <c r="F4" s="2"/>
      <c r="G4" s="2"/>
      <c r="H4" s="2"/>
    </row>
    <row r="5" spans="1:8" ht="18.75" customHeight="1" x14ac:dyDescent="0.3">
      <c r="A5" s="4"/>
      <c r="B5" s="2"/>
      <c r="C5" s="3"/>
      <c r="D5" s="2"/>
      <c r="E5" s="2"/>
      <c r="F5" s="2"/>
      <c r="G5" s="2"/>
      <c r="H5" s="2"/>
    </row>
    <row r="6" spans="1:8" ht="18.75" customHeight="1" x14ac:dyDescent="0.3">
      <c r="A6" s="1"/>
      <c r="B6" s="2"/>
      <c r="C6" s="3"/>
      <c r="D6" s="2"/>
      <c r="E6" s="2"/>
      <c r="F6" s="2"/>
      <c r="G6" s="2"/>
      <c r="H6" s="2"/>
    </row>
    <row r="7" spans="1:8" ht="18.75" customHeight="1" x14ac:dyDescent="0.3">
      <c r="A7" s="1"/>
      <c r="B7" s="2"/>
      <c r="C7" s="3"/>
      <c r="D7" s="2"/>
      <c r="E7" s="2"/>
      <c r="F7" s="2"/>
      <c r="G7" s="2"/>
      <c r="H7" s="2"/>
    </row>
    <row r="8" spans="1:8" ht="18.75" customHeight="1" x14ac:dyDescent="0.3">
      <c r="A8" s="1"/>
      <c r="B8" s="2"/>
      <c r="C8" s="3"/>
      <c r="D8" s="2"/>
      <c r="E8" s="2"/>
      <c r="F8" s="2"/>
      <c r="G8" s="2"/>
      <c r="H8" s="2"/>
    </row>
    <row r="9" spans="1:8" ht="18.75" customHeight="1" x14ac:dyDescent="0.3">
      <c r="A9" s="1"/>
      <c r="B9" s="2"/>
      <c r="C9" s="3"/>
      <c r="D9" s="2"/>
      <c r="E9" s="2"/>
      <c r="F9" s="2"/>
      <c r="G9" s="2"/>
      <c r="H9" s="2"/>
    </row>
    <row r="10" spans="1:8" ht="18.75" customHeight="1" x14ac:dyDescent="0.3">
      <c r="A10" s="1"/>
      <c r="B10" s="2"/>
      <c r="C10" s="3"/>
      <c r="D10" s="2"/>
      <c r="E10" s="2"/>
      <c r="F10" s="2"/>
      <c r="G10" s="2"/>
      <c r="H10" s="2"/>
    </row>
    <row r="11" spans="1:8" ht="18.75" customHeight="1" x14ac:dyDescent="0.3">
      <c r="A11" s="1"/>
      <c r="B11" s="2"/>
      <c r="C11" s="3"/>
      <c r="D11" s="2"/>
      <c r="E11" s="2"/>
      <c r="F11" s="2"/>
      <c r="G11" s="2"/>
      <c r="H11" s="2"/>
    </row>
    <row r="12" spans="1:8" ht="18.75" customHeight="1" x14ac:dyDescent="0.3">
      <c r="A12" s="1"/>
      <c r="B12" s="2"/>
      <c r="C12" s="3"/>
      <c r="D12" s="2"/>
      <c r="E12" s="2"/>
      <c r="F12" s="2"/>
      <c r="G12" s="2"/>
      <c r="H12" s="2"/>
    </row>
    <row r="13" spans="1:8" ht="18.75" customHeight="1" x14ac:dyDescent="0.3">
      <c r="A13" s="1"/>
      <c r="B13" s="2"/>
      <c r="C13" s="3"/>
      <c r="D13" s="2"/>
      <c r="E13" s="2"/>
      <c r="F13" s="2"/>
      <c r="G13" s="2"/>
      <c r="H13" s="2"/>
    </row>
    <row r="14" spans="1:8" ht="18.75" customHeight="1" x14ac:dyDescent="0.3">
      <c r="A14" s="1"/>
      <c r="B14" s="2"/>
      <c r="C14" s="3"/>
      <c r="D14" s="2"/>
      <c r="E14" s="2"/>
      <c r="F14" s="2"/>
      <c r="G14" s="2"/>
      <c r="H14" s="2"/>
    </row>
    <row r="15" spans="1:8" ht="18.75" customHeight="1" x14ac:dyDescent="0.3">
      <c r="A15" s="1"/>
      <c r="B15" s="2"/>
      <c r="C15" s="3"/>
      <c r="D15" s="2"/>
      <c r="E15" s="2"/>
      <c r="F15" s="2"/>
      <c r="G15" s="2"/>
      <c r="H15" s="2"/>
    </row>
    <row r="16" spans="1:8" ht="18.75" customHeight="1" x14ac:dyDescent="0.3">
      <c r="A16" s="1"/>
      <c r="B16" s="2"/>
      <c r="C16" s="3"/>
      <c r="D16" s="2"/>
      <c r="E16" s="2"/>
      <c r="F16" s="2"/>
      <c r="G16" s="2"/>
      <c r="H16" s="2"/>
    </row>
    <row r="17" spans="1:8" ht="18.75" customHeight="1" x14ac:dyDescent="0.3">
      <c r="A17" s="1"/>
      <c r="B17" s="2"/>
      <c r="C17" s="3"/>
      <c r="D17" s="2"/>
      <c r="E17" s="2"/>
      <c r="F17" s="2"/>
      <c r="G17" s="2"/>
      <c r="H17" s="2"/>
    </row>
    <row r="18" spans="1:8" ht="18.75" customHeight="1" x14ac:dyDescent="0.3">
      <c r="A18" s="1"/>
      <c r="B18" s="2"/>
      <c r="C18" s="3"/>
      <c r="D18" s="2"/>
      <c r="E18" s="2"/>
      <c r="F18" s="2"/>
      <c r="G18" s="2"/>
      <c r="H18" s="2"/>
    </row>
    <row r="19" spans="1:8" ht="18.75" customHeight="1" x14ac:dyDescent="0.3">
      <c r="A19" s="1"/>
      <c r="B19" s="2"/>
      <c r="C19" s="3"/>
      <c r="D19" s="2"/>
      <c r="E19" s="2"/>
      <c r="F19" s="2"/>
      <c r="G19" s="2"/>
      <c r="H19" s="2"/>
    </row>
    <row r="20" spans="1:8" ht="18.75" customHeight="1" x14ac:dyDescent="0.3">
      <c r="A20" s="1"/>
      <c r="B20" s="2"/>
      <c r="C20" s="3"/>
      <c r="D20" s="2"/>
      <c r="E20" s="2"/>
      <c r="F20" s="2"/>
      <c r="G20" s="2"/>
      <c r="H20" s="2"/>
    </row>
    <row r="21" spans="1:8" ht="18.75" customHeight="1" x14ac:dyDescent="0.3">
      <c r="A21" s="1"/>
      <c r="B21" s="2"/>
      <c r="C21" s="3"/>
      <c r="D21" s="2"/>
      <c r="E21" s="2"/>
      <c r="F21" s="2"/>
      <c r="G21" s="2"/>
      <c r="H21" s="2"/>
    </row>
    <row r="22" spans="1:8" ht="18.75" customHeight="1" x14ac:dyDescent="0.3">
      <c r="A22" s="1"/>
      <c r="B22" s="2"/>
      <c r="C22" s="3"/>
      <c r="D22" s="2"/>
      <c r="E22" s="2"/>
      <c r="F22" s="2"/>
      <c r="G22" s="2"/>
      <c r="H22" s="2"/>
    </row>
    <row r="23" spans="1:8" ht="18.75" customHeight="1" x14ac:dyDescent="0.3">
      <c r="A23" s="1"/>
      <c r="B23" s="2"/>
      <c r="C23" s="3"/>
      <c r="D23" s="2"/>
      <c r="E23" s="2"/>
      <c r="F23" s="2"/>
      <c r="G23" s="2"/>
      <c r="H23" s="2"/>
    </row>
    <row r="24" spans="1:8" ht="18.75" customHeight="1" x14ac:dyDescent="0.3">
      <c r="A24" s="1"/>
      <c r="B24" s="2"/>
      <c r="C24" s="3"/>
      <c r="D24" s="2"/>
      <c r="E24" s="2"/>
      <c r="F24" s="2"/>
      <c r="G24" s="2"/>
      <c r="H24" s="2"/>
    </row>
    <row r="25" spans="1:8" ht="18.75" customHeight="1" x14ac:dyDescent="0.3">
      <c r="A25" s="1"/>
      <c r="B25" s="2"/>
      <c r="C25" s="3"/>
      <c r="D25" s="2"/>
      <c r="E25" s="2"/>
      <c r="F25" s="2"/>
      <c r="G25" s="2"/>
      <c r="H25" s="2"/>
    </row>
    <row r="26" spans="1:8" ht="18.75" customHeight="1" x14ac:dyDescent="0.3">
      <c r="A26" s="1"/>
      <c r="B26" s="2"/>
      <c r="C26" s="3"/>
      <c r="D26" s="2"/>
      <c r="E26" s="2"/>
      <c r="F26" s="2"/>
      <c r="G26" s="2"/>
      <c r="H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BBD2-4D27-4C37-972A-25E4B4E49BCC}">
  <sheetPr>
    <outlinePr summaryBelow="0"/>
  </sheetPr>
  <dimension ref="A1:H26"/>
  <sheetViews>
    <sheetView workbookViewId="0">
      <selection activeCell="C5" sqref="C5"/>
    </sheetView>
  </sheetViews>
  <sheetFormatPr defaultRowHeight="14.4" x14ac:dyDescent="0.3"/>
  <cols>
    <col min="1" max="1" width="25.6640625" style="5" bestFit="1" customWidth="1"/>
    <col min="2" max="2" width="26" style="6" bestFit="1" customWidth="1"/>
    <col min="3" max="3" width="27.109375" style="7" bestFit="1" customWidth="1"/>
    <col min="4" max="8" width="13.5546875" style="6" bestFit="1" customWidth="1"/>
  </cols>
  <sheetData>
    <row r="1" spans="1:8" ht="18.75" customHeight="1" x14ac:dyDescent="0.3">
      <c r="A1" s="1" t="s">
        <v>0</v>
      </c>
      <c r="B1" s="2" t="s">
        <v>1</v>
      </c>
      <c r="C1" s="3" t="s">
        <v>2</v>
      </c>
      <c r="D1" s="2"/>
      <c r="E1" s="2"/>
      <c r="F1" s="2"/>
      <c r="G1" s="2"/>
      <c r="H1" s="2"/>
    </row>
    <row r="2" spans="1:8" ht="18.75" customHeight="1" x14ac:dyDescent="0.3">
      <c r="A2" s="4">
        <v>1</v>
      </c>
      <c r="B2" s="2" t="s">
        <v>3</v>
      </c>
      <c r="C2" s="3">
        <f>ROUND(Main!G18/11200, 4)</f>
        <v>4.2500000000000003E-2</v>
      </c>
      <c r="D2" s="2"/>
      <c r="E2" s="2"/>
      <c r="F2" s="2"/>
      <c r="G2" s="2"/>
      <c r="H2" s="2"/>
    </row>
    <row r="3" spans="1:8" ht="18.75" customHeight="1" x14ac:dyDescent="0.3">
      <c r="A3" s="4">
        <v>2</v>
      </c>
      <c r="B3" s="2" t="s">
        <v>4</v>
      </c>
      <c r="C3" s="3">
        <f>ROUND(Main!D18/11200, 4)</f>
        <v>4.8399999999999999E-2</v>
      </c>
      <c r="D3" s="2"/>
      <c r="E3" s="2"/>
      <c r="F3" s="2"/>
      <c r="G3" s="2"/>
      <c r="H3" s="2"/>
    </row>
    <row r="4" spans="1:8" ht="18.75" customHeight="1" x14ac:dyDescent="0.3">
      <c r="A4" s="4">
        <v>3</v>
      </c>
      <c r="B4" s="2" t="s">
        <v>5</v>
      </c>
      <c r="C4" s="3">
        <f>ROUND(Main!J18/11200, 4)</f>
        <v>4.4299999999999999E-2</v>
      </c>
      <c r="D4" s="2"/>
      <c r="E4" s="2"/>
      <c r="F4" s="2"/>
      <c r="G4" s="2"/>
      <c r="H4" s="2"/>
    </row>
    <row r="5" spans="1:8" ht="18.75" customHeight="1" x14ac:dyDescent="0.3">
      <c r="A5" s="4"/>
      <c r="B5" s="2"/>
      <c r="C5" s="3"/>
      <c r="D5" s="2"/>
      <c r="E5" s="2"/>
      <c r="F5" s="2"/>
      <c r="G5" s="2"/>
      <c r="H5" s="2"/>
    </row>
    <row r="6" spans="1:8" ht="18.75" customHeight="1" x14ac:dyDescent="0.3">
      <c r="A6" s="1"/>
      <c r="B6" s="2"/>
      <c r="C6" s="3"/>
      <c r="D6" s="2"/>
      <c r="E6" s="2"/>
      <c r="F6" s="2"/>
      <c r="G6" s="2"/>
      <c r="H6" s="2"/>
    </row>
    <row r="7" spans="1:8" ht="18.75" customHeight="1" x14ac:dyDescent="0.3">
      <c r="A7" s="1"/>
      <c r="B7" s="2"/>
      <c r="C7" s="3"/>
      <c r="D7" s="2"/>
      <c r="E7" s="2"/>
      <c r="F7" s="2"/>
      <c r="G7" s="2"/>
      <c r="H7" s="2"/>
    </row>
    <row r="8" spans="1:8" ht="18.75" customHeight="1" x14ac:dyDescent="0.3">
      <c r="A8" s="1"/>
      <c r="B8" s="2"/>
      <c r="C8" s="3"/>
      <c r="D8" s="2"/>
      <c r="E8" s="2"/>
      <c r="F8" s="2"/>
      <c r="G8" s="2"/>
      <c r="H8" s="2"/>
    </row>
    <row r="9" spans="1:8" ht="18.75" customHeight="1" x14ac:dyDescent="0.3">
      <c r="A9" s="1"/>
      <c r="B9" s="2"/>
      <c r="C9" s="3"/>
      <c r="D9" s="2"/>
      <c r="E9" s="2"/>
      <c r="F9" s="2"/>
      <c r="G9" s="2"/>
      <c r="H9" s="2"/>
    </row>
    <row r="10" spans="1:8" ht="18.75" customHeight="1" x14ac:dyDescent="0.3">
      <c r="A10" s="1"/>
      <c r="B10" s="2"/>
      <c r="C10" s="3"/>
      <c r="D10" s="2"/>
      <c r="E10" s="2"/>
      <c r="F10" s="2"/>
      <c r="G10" s="2"/>
      <c r="H10" s="2"/>
    </row>
    <row r="11" spans="1:8" ht="18.75" customHeight="1" x14ac:dyDescent="0.3">
      <c r="A11" s="1"/>
      <c r="B11" s="2"/>
      <c r="C11" s="3"/>
      <c r="D11" s="2"/>
      <c r="E11" s="2"/>
      <c r="F11" s="2"/>
      <c r="G11" s="2"/>
      <c r="H11" s="2"/>
    </row>
    <row r="12" spans="1:8" ht="18.75" customHeight="1" x14ac:dyDescent="0.3">
      <c r="A12" s="1"/>
      <c r="B12" s="2"/>
      <c r="C12" s="3"/>
      <c r="D12" s="2"/>
      <c r="E12" s="2"/>
      <c r="F12" s="2"/>
      <c r="G12" s="2"/>
      <c r="H12" s="2"/>
    </row>
    <row r="13" spans="1:8" ht="18.75" customHeight="1" x14ac:dyDescent="0.3">
      <c r="A13" s="1"/>
      <c r="B13" s="2"/>
      <c r="C13" s="3"/>
      <c r="D13" s="2"/>
      <c r="E13" s="2"/>
      <c r="F13" s="2"/>
      <c r="G13" s="2"/>
      <c r="H13" s="2"/>
    </row>
    <row r="14" spans="1:8" ht="18.75" customHeight="1" x14ac:dyDescent="0.3">
      <c r="A14" s="1"/>
      <c r="B14" s="2"/>
      <c r="C14" s="3"/>
      <c r="D14" s="2"/>
      <c r="E14" s="2"/>
      <c r="F14" s="2"/>
      <c r="G14" s="2"/>
      <c r="H14" s="2"/>
    </row>
    <row r="15" spans="1:8" ht="18.75" customHeight="1" x14ac:dyDescent="0.3">
      <c r="A15" s="1"/>
      <c r="B15" s="2"/>
      <c r="C15" s="3"/>
      <c r="D15" s="2"/>
      <c r="E15" s="2"/>
      <c r="F15" s="2"/>
      <c r="G15" s="2"/>
      <c r="H15" s="2"/>
    </row>
    <row r="16" spans="1:8" ht="18.75" customHeight="1" x14ac:dyDescent="0.3">
      <c r="A16" s="1"/>
      <c r="B16" s="2"/>
      <c r="C16" s="3"/>
      <c r="D16" s="2"/>
      <c r="E16" s="2"/>
      <c r="F16" s="2"/>
      <c r="G16" s="2"/>
      <c r="H16" s="2"/>
    </row>
    <row r="17" spans="1:8" ht="18.75" customHeight="1" x14ac:dyDescent="0.3">
      <c r="A17" s="1"/>
      <c r="B17" s="2"/>
      <c r="C17" s="3"/>
      <c r="D17" s="2"/>
      <c r="E17" s="2"/>
      <c r="F17" s="2"/>
      <c r="G17" s="2"/>
      <c r="H17" s="2"/>
    </row>
    <row r="18" spans="1:8" ht="18.75" customHeight="1" x14ac:dyDescent="0.3">
      <c r="A18" s="1"/>
      <c r="B18" s="2"/>
      <c r="C18" s="3"/>
      <c r="D18" s="2"/>
      <c r="E18" s="2"/>
      <c r="F18" s="2"/>
      <c r="G18" s="2"/>
      <c r="H18" s="2"/>
    </row>
    <row r="19" spans="1:8" ht="18.75" customHeight="1" x14ac:dyDescent="0.3">
      <c r="A19" s="1"/>
      <c r="B19" s="2"/>
      <c r="C19" s="3"/>
      <c r="D19" s="2"/>
      <c r="E19" s="2"/>
      <c r="F19" s="2"/>
      <c r="G19" s="2"/>
      <c r="H19" s="2"/>
    </row>
    <row r="20" spans="1:8" ht="18.75" customHeight="1" x14ac:dyDescent="0.3">
      <c r="A20" s="1"/>
      <c r="B20" s="2"/>
      <c r="C20" s="3"/>
      <c r="D20" s="2"/>
      <c r="E20" s="2"/>
      <c r="F20" s="2"/>
      <c r="G20" s="2"/>
      <c r="H20" s="2"/>
    </row>
    <row r="21" spans="1:8" ht="18.75" customHeight="1" x14ac:dyDescent="0.3">
      <c r="A21" s="1"/>
      <c r="B21" s="2"/>
      <c r="C21" s="3"/>
      <c r="D21" s="2"/>
      <c r="E21" s="2"/>
      <c r="F21" s="2"/>
      <c r="G21" s="2"/>
      <c r="H21" s="2"/>
    </row>
    <row r="22" spans="1:8" ht="18.75" customHeight="1" x14ac:dyDescent="0.3">
      <c r="A22" s="1"/>
      <c r="B22" s="2"/>
      <c r="C22" s="3"/>
      <c r="D22" s="2"/>
      <c r="E22" s="2"/>
      <c r="F22" s="2"/>
      <c r="G22" s="2"/>
      <c r="H22" s="2"/>
    </row>
    <row r="23" spans="1:8" ht="18.75" customHeight="1" x14ac:dyDescent="0.3">
      <c r="A23" s="1"/>
      <c r="B23" s="2"/>
      <c r="C23" s="3"/>
      <c r="D23" s="2"/>
      <c r="E23" s="2"/>
      <c r="F23" s="2"/>
      <c r="G23" s="2"/>
      <c r="H23" s="2"/>
    </row>
    <row r="24" spans="1:8" ht="18.75" customHeight="1" x14ac:dyDescent="0.3">
      <c r="A24" s="1"/>
      <c r="B24" s="2"/>
      <c r="C24" s="3"/>
      <c r="D24" s="2"/>
      <c r="E24" s="2"/>
      <c r="F24" s="2"/>
      <c r="G24" s="2"/>
      <c r="H24" s="2"/>
    </row>
    <row r="25" spans="1:8" ht="18.75" customHeight="1" x14ac:dyDescent="0.3">
      <c r="A25" s="1"/>
      <c r="B25" s="2"/>
      <c r="C25" s="3"/>
      <c r="D25" s="2"/>
      <c r="E25" s="2"/>
      <c r="F25" s="2"/>
      <c r="G25" s="2"/>
      <c r="H25" s="2"/>
    </row>
    <row r="26" spans="1:8" ht="18.75" customHeight="1" x14ac:dyDescent="0.3">
      <c r="A26" s="1"/>
      <c r="B26" s="2"/>
      <c r="C26" s="3"/>
      <c r="D26" s="2"/>
      <c r="E26" s="2"/>
      <c r="F26" s="2"/>
      <c r="G26" s="2"/>
      <c r="H2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60D96-41A2-4D6D-97BD-2015399FDE2A}">
  <sheetPr>
    <outlinePr summaryBelow="0"/>
  </sheetPr>
  <dimension ref="A1:H26"/>
  <sheetViews>
    <sheetView workbookViewId="0">
      <selection activeCell="C5" sqref="C5"/>
    </sheetView>
  </sheetViews>
  <sheetFormatPr defaultRowHeight="14.4" x14ac:dyDescent="0.3"/>
  <cols>
    <col min="1" max="1" width="25.6640625" style="5" bestFit="1" customWidth="1"/>
    <col min="2" max="2" width="26" style="6" bestFit="1" customWidth="1"/>
    <col min="3" max="3" width="27.109375" style="7" bestFit="1" customWidth="1"/>
    <col min="4" max="8" width="13.5546875" style="6" bestFit="1" customWidth="1"/>
  </cols>
  <sheetData>
    <row r="1" spans="1:8" ht="18.75" customHeight="1" x14ac:dyDescent="0.3">
      <c r="A1" s="1" t="s">
        <v>0</v>
      </c>
      <c r="B1" s="2" t="s">
        <v>1</v>
      </c>
      <c r="C1" s="3" t="s">
        <v>2</v>
      </c>
      <c r="D1" s="2"/>
      <c r="E1" s="2"/>
      <c r="F1" s="2"/>
      <c r="G1" s="2"/>
      <c r="H1" s="2"/>
    </row>
    <row r="2" spans="1:8" ht="18.75" customHeight="1" x14ac:dyDescent="0.3">
      <c r="A2" s="4">
        <v>1</v>
      </c>
      <c r="B2" s="2" t="s">
        <v>3</v>
      </c>
      <c r="C2" s="3">
        <f>ROUND(Main!G19/11200, 4)</f>
        <v>4.3900000000000002E-2</v>
      </c>
      <c r="D2" s="2"/>
      <c r="E2" s="2"/>
      <c r="F2" s="2"/>
      <c r="G2" s="2"/>
      <c r="H2" s="2"/>
    </row>
    <row r="3" spans="1:8" ht="18.75" customHeight="1" x14ac:dyDescent="0.3">
      <c r="A3" s="4">
        <v>2</v>
      </c>
      <c r="B3" s="2" t="s">
        <v>4</v>
      </c>
      <c r="C3" s="3">
        <f>ROUND(Main!D19/11200, 4)</f>
        <v>5.0099999999999999E-2</v>
      </c>
      <c r="D3" s="2"/>
      <c r="E3" s="2"/>
      <c r="F3" s="2"/>
      <c r="G3" s="2"/>
      <c r="H3" s="2"/>
    </row>
    <row r="4" spans="1:8" ht="18.75" customHeight="1" x14ac:dyDescent="0.3">
      <c r="A4" s="4">
        <v>3</v>
      </c>
      <c r="B4" s="2" t="s">
        <v>5</v>
      </c>
      <c r="C4" s="3">
        <f>ROUND(Main!J19/11200, 4)</f>
        <v>4.3499999999999997E-2</v>
      </c>
      <c r="D4" s="2"/>
      <c r="E4" s="2"/>
      <c r="F4" s="2"/>
      <c r="G4" s="2"/>
      <c r="H4" s="2"/>
    </row>
    <row r="5" spans="1:8" ht="18.75" customHeight="1" x14ac:dyDescent="0.3">
      <c r="A5" s="4"/>
      <c r="B5" s="2"/>
      <c r="C5" s="3"/>
      <c r="D5" s="2"/>
      <c r="E5" s="2"/>
      <c r="F5" s="2"/>
      <c r="G5" s="2"/>
      <c r="H5" s="2"/>
    </row>
    <row r="6" spans="1:8" ht="18.75" customHeight="1" x14ac:dyDescent="0.3">
      <c r="A6" s="1"/>
      <c r="B6" s="2"/>
      <c r="C6" s="3"/>
      <c r="D6" s="2"/>
      <c r="E6" s="2"/>
      <c r="F6" s="2"/>
      <c r="G6" s="2"/>
      <c r="H6" s="2"/>
    </row>
    <row r="7" spans="1:8" ht="18.75" customHeight="1" x14ac:dyDescent="0.3">
      <c r="A7" s="1"/>
      <c r="B7" s="2"/>
      <c r="C7" s="3"/>
      <c r="D7" s="2"/>
      <c r="E7" s="2"/>
      <c r="F7" s="2"/>
      <c r="G7" s="2"/>
      <c r="H7" s="2"/>
    </row>
    <row r="8" spans="1:8" ht="18.75" customHeight="1" x14ac:dyDescent="0.3">
      <c r="A8" s="1"/>
      <c r="B8" s="2"/>
      <c r="C8" s="3"/>
      <c r="D8" s="2"/>
      <c r="E8" s="2"/>
      <c r="F8" s="2"/>
      <c r="G8" s="2"/>
      <c r="H8" s="2"/>
    </row>
    <row r="9" spans="1:8" ht="18.75" customHeight="1" x14ac:dyDescent="0.3">
      <c r="A9" s="1"/>
      <c r="B9" s="2"/>
      <c r="C9" s="3"/>
      <c r="D9" s="2"/>
      <c r="E9" s="2"/>
      <c r="F9" s="2"/>
      <c r="G9" s="2"/>
      <c r="H9" s="2"/>
    </row>
    <row r="10" spans="1:8" ht="18.75" customHeight="1" x14ac:dyDescent="0.3">
      <c r="A10" s="1"/>
      <c r="B10" s="2"/>
      <c r="C10" s="3"/>
      <c r="D10" s="2"/>
      <c r="E10" s="2"/>
      <c r="F10" s="2"/>
      <c r="G10" s="2"/>
      <c r="H10" s="2"/>
    </row>
    <row r="11" spans="1:8" ht="18.75" customHeight="1" x14ac:dyDescent="0.3">
      <c r="A11" s="1"/>
      <c r="B11" s="2"/>
      <c r="C11" s="3"/>
      <c r="D11" s="2"/>
      <c r="E11" s="2"/>
      <c r="F11" s="2"/>
      <c r="G11" s="2"/>
      <c r="H11" s="2"/>
    </row>
    <row r="12" spans="1:8" ht="18.75" customHeight="1" x14ac:dyDescent="0.3">
      <c r="A12" s="1"/>
      <c r="B12" s="2"/>
      <c r="C12" s="3"/>
      <c r="D12" s="2"/>
      <c r="E12" s="2"/>
      <c r="F12" s="2"/>
      <c r="G12" s="2"/>
      <c r="H12" s="2"/>
    </row>
    <row r="13" spans="1:8" ht="18.75" customHeight="1" x14ac:dyDescent="0.3">
      <c r="A13" s="1"/>
      <c r="B13" s="2"/>
      <c r="C13" s="3"/>
      <c r="D13" s="2"/>
      <c r="E13" s="2"/>
      <c r="F13" s="2"/>
      <c r="G13" s="2"/>
      <c r="H13" s="2"/>
    </row>
    <row r="14" spans="1:8" ht="18.75" customHeight="1" x14ac:dyDescent="0.3">
      <c r="A14" s="1"/>
      <c r="B14" s="2"/>
      <c r="C14" s="3"/>
      <c r="D14" s="2"/>
      <c r="E14" s="2"/>
      <c r="F14" s="2"/>
      <c r="G14" s="2"/>
      <c r="H14" s="2"/>
    </row>
    <row r="15" spans="1:8" ht="18.75" customHeight="1" x14ac:dyDescent="0.3">
      <c r="A15" s="1"/>
      <c r="B15" s="2"/>
      <c r="C15" s="3"/>
      <c r="D15" s="2"/>
      <c r="E15" s="2"/>
      <c r="F15" s="2"/>
      <c r="G15" s="2"/>
      <c r="H15" s="2"/>
    </row>
    <row r="16" spans="1:8" ht="18.75" customHeight="1" x14ac:dyDescent="0.3">
      <c r="A16" s="1"/>
      <c r="B16" s="2"/>
      <c r="C16" s="3"/>
      <c r="D16" s="2"/>
      <c r="E16" s="2"/>
      <c r="F16" s="2"/>
      <c r="G16" s="2"/>
      <c r="H16" s="2"/>
    </row>
    <row r="17" spans="1:8" ht="18.75" customHeight="1" x14ac:dyDescent="0.3">
      <c r="A17" s="1"/>
      <c r="B17" s="2"/>
      <c r="C17" s="3"/>
      <c r="D17" s="2"/>
      <c r="E17" s="2"/>
      <c r="F17" s="2"/>
      <c r="G17" s="2"/>
      <c r="H17" s="2"/>
    </row>
    <row r="18" spans="1:8" ht="18.75" customHeight="1" x14ac:dyDescent="0.3">
      <c r="A18" s="1"/>
      <c r="B18" s="2"/>
      <c r="C18" s="3"/>
      <c r="D18" s="2"/>
      <c r="E18" s="2"/>
      <c r="F18" s="2"/>
      <c r="G18" s="2"/>
      <c r="H18" s="2"/>
    </row>
    <row r="19" spans="1:8" ht="18.75" customHeight="1" x14ac:dyDescent="0.3">
      <c r="A19" s="1"/>
      <c r="B19" s="2"/>
      <c r="C19" s="3"/>
      <c r="D19" s="2"/>
      <c r="E19" s="2"/>
      <c r="F19" s="2"/>
      <c r="G19" s="2"/>
      <c r="H19" s="2"/>
    </row>
    <row r="20" spans="1:8" ht="18.75" customHeight="1" x14ac:dyDescent="0.3">
      <c r="A20" s="1"/>
      <c r="B20" s="2"/>
      <c r="C20" s="3"/>
      <c r="D20" s="2"/>
      <c r="E20" s="2"/>
      <c r="F20" s="2"/>
      <c r="G20" s="2"/>
      <c r="H20" s="2"/>
    </row>
    <row r="21" spans="1:8" ht="18.75" customHeight="1" x14ac:dyDescent="0.3">
      <c r="A21" s="1"/>
      <c r="B21" s="2"/>
      <c r="C21" s="3"/>
      <c r="D21" s="2"/>
      <c r="E21" s="2"/>
      <c r="F21" s="2"/>
      <c r="G21" s="2"/>
      <c r="H21" s="2"/>
    </row>
    <row r="22" spans="1:8" ht="18.75" customHeight="1" x14ac:dyDescent="0.3">
      <c r="A22" s="1"/>
      <c r="B22" s="2"/>
      <c r="C22" s="3"/>
      <c r="D22" s="2"/>
      <c r="E22" s="2"/>
      <c r="F22" s="2"/>
      <c r="G22" s="2"/>
      <c r="H22" s="2"/>
    </row>
    <row r="23" spans="1:8" ht="18.75" customHeight="1" x14ac:dyDescent="0.3">
      <c r="A23" s="1"/>
      <c r="B23" s="2"/>
      <c r="C23" s="3"/>
      <c r="D23" s="2"/>
      <c r="E23" s="2"/>
      <c r="F23" s="2"/>
      <c r="G23" s="2"/>
      <c r="H23" s="2"/>
    </row>
    <row r="24" spans="1:8" ht="18.75" customHeight="1" x14ac:dyDescent="0.3">
      <c r="A24" s="1"/>
      <c r="B24" s="2"/>
      <c r="C24" s="3"/>
      <c r="D24" s="2"/>
      <c r="E24" s="2"/>
      <c r="F24" s="2"/>
      <c r="G24" s="2"/>
      <c r="H24" s="2"/>
    </row>
    <row r="25" spans="1:8" ht="18.75" customHeight="1" x14ac:dyDescent="0.3">
      <c r="A25" s="1"/>
      <c r="B25" s="2"/>
      <c r="C25" s="3"/>
      <c r="D25" s="2"/>
      <c r="E25" s="2"/>
      <c r="F25" s="2"/>
      <c r="G25" s="2"/>
      <c r="H25" s="2"/>
    </row>
    <row r="26" spans="1:8" ht="18.75" customHeight="1" x14ac:dyDescent="0.3">
      <c r="A26" s="1"/>
      <c r="B26" s="2"/>
      <c r="C26" s="3"/>
      <c r="D26" s="2"/>
      <c r="E26" s="2"/>
      <c r="F26" s="2"/>
      <c r="G26" s="2"/>
      <c r="H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E9DE-2237-43B9-9D58-31A95E1FEB2D}">
  <sheetPr>
    <outlinePr summaryBelow="0"/>
  </sheetPr>
  <dimension ref="A1:H26"/>
  <sheetViews>
    <sheetView workbookViewId="0">
      <selection activeCell="C5" sqref="C5"/>
    </sheetView>
  </sheetViews>
  <sheetFormatPr defaultRowHeight="14.4" x14ac:dyDescent="0.3"/>
  <cols>
    <col min="1" max="1" width="25.6640625" style="5" bestFit="1" customWidth="1"/>
    <col min="2" max="2" width="26" style="6" bestFit="1" customWidth="1"/>
    <col min="3" max="3" width="27.109375" style="7" bestFit="1" customWidth="1"/>
    <col min="4" max="8" width="13.5546875" style="6" bestFit="1" customWidth="1"/>
  </cols>
  <sheetData>
    <row r="1" spans="1:8" ht="18.75" customHeight="1" x14ac:dyDescent="0.3">
      <c r="A1" s="1" t="s">
        <v>0</v>
      </c>
      <c r="B1" s="2" t="s">
        <v>1</v>
      </c>
      <c r="C1" s="3" t="s">
        <v>2</v>
      </c>
      <c r="D1" s="2"/>
      <c r="E1" s="2"/>
      <c r="F1" s="2"/>
      <c r="G1" s="2"/>
      <c r="H1" s="2"/>
    </row>
    <row r="2" spans="1:8" ht="18.75" customHeight="1" x14ac:dyDescent="0.3">
      <c r="A2" s="4">
        <v>1</v>
      </c>
      <c r="B2" s="2" t="s">
        <v>3</v>
      </c>
      <c r="C2" s="3">
        <f>ROUND(Main!G20/11200, 4)</f>
        <v>4.4900000000000002E-2</v>
      </c>
      <c r="D2" s="2"/>
      <c r="E2" s="2"/>
      <c r="F2" s="2"/>
      <c r="G2" s="2"/>
      <c r="H2" s="2"/>
    </row>
    <row r="3" spans="1:8" ht="18.75" customHeight="1" x14ac:dyDescent="0.3">
      <c r="A3" s="4">
        <v>2</v>
      </c>
      <c r="B3" s="2" t="s">
        <v>4</v>
      </c>
      <c r="C3" s="3">
        <f>ROUND(Main!D20/11200, 4)</f>
        <v>5.0200000000000002E-2</v>
      </c>
      <c r="D3" s="2"/>
      <c r="E3" s="2"/>
      <c r="F3" s="2"/>
      <c r="G3" s="2"/>
      <c r="H3" s="2"/>
    </row>
    <row r="4" spans="1:8" ht="18.75" customHeight="1" x14ac:dyDescent="0.3">
      <c r="A4" s="4">
        <v>3</v>
      </c>
      <c r="B4" s="2" t="s">
        <v>5</v>
      </c>
      <c r="C4" s="3">
        <f>ROUND(Main!J20/11200, 4)</f>
        <v>4.8399999999999999E-2</v>
      </c>
      <c r="D4" s="2"/>
      <c r="E4" s="2"/>
      <c r="F4" s="2"/>
      <c r="G4" s="2"/>
      <c r="H4" s="2"/>
    </row>
    <row r="5" spans="1:8" ht="18.75" customHeight="1" x14ac:dyDescent="0.3">
      <c r="A5" s="4"/>
      <c r="B5" s="2"/>
      <c r="C5" s="3"/>
      <c r="D5" s="2"/>
      <c r="E5" s="2"/>
      <c r="F5" s="2"/>
      <c r="G5" s="2"/>
      <c r="H5" s="2"/>
    </row>
    <row r="6" spans="1:8" ht="18.75" customHeight="1" x14ac:dyDescent="0.3">
      <c r="A6" s="1"/>
      <c r="B6" s="2"/>
      <c r="C6" s="3"/>
      <c r="D6" s="2"/>
      <c r="E6" s="2"/>
      <c r="F6" s="2"/>
      <c r="G6" s="2"/>
      <c r="H6" s="2"/>
    </row>
    <row r="7" spans="1:8" ht="18.75" customHeight="1" x14ac:dyDescent="0.3">
      <c r="A7" s="1"/>
      <c r="B7" s="2"/>
      <c r="C7" s="3"/>
      <c r="D7" s="2"/>
      <c r="E7" s="2"/>
      <c r="F7" s="2"/>
      <c r="G7" s="2"/>
      <c r="H7" s="2"/>
    </row>
    <row r="8" spans="1:8" ht="18.75" customHeight="1" x14ac:dyDescent="0.3">
      <c r="A8" s="1"/>
      <c r="B8" s="2"/>
      <c r="C8" s="3"/>
      <c r="D8" s="2"/>
      <c r="E8" s="2"/>
      <c r="F8" s="2"/>
      <c r="G8" s="2"/>
      <c r="H8" s="2"/>
    </row>
    <row r="9" spans="1:8" ht="18.75" customHeight="1" x14ac:dyDescent="0.3">
      <c r="A9" s="1"/>
      <c r="B9" s="2"/>
      <c r="C9" s="3"/>
      <c r="D9" s="2"/>
      <c r="E9" s="2"/>
      <c r="F9" s="2"/>
      <c r="G9" s="2"/>
      <c r="H9" s="2"/>
    </row>
    <row r="10" spans="1:8" ht="18.75" customHeight="1" x14ac:dyDescent="0.3">
      <c r="A10" s="1"/>
      <c r="B10" s="2"/>
      <c r="C10" s="3"/>
      <c r="D10" s="2"/>
      <c r="E10" s="2"/>
      <c r="F10" s="2"/>
      <c r="G10" s="2"/>
      <c r="H10" s="2"/>
    </row>
    <row r="11" spans="1:8" ht="18.75" customHeight="1" x14ac:dyDescent="0.3">
      <c r="A11" s="1"/>
      <c r="B11" s="2"/>
      <c r="C11" s="3"/>
      <c r="D11" s="2"/>
      <c r="E11" s="2"/>
      <c r="F11" s="2"/>
      <c r="G11" s="2"/>
      <c r="H11" s="2"/>
    </row>
    <row r="12" spans="1:8" ht="18.75" customHeight="1" x14ac:dyDescent="0.3">
      <c r="A12" s="1"/>
      <c r="B12" s="2"/>
      <c r="C12" s="3"/>
      <c r="D12" s="2"/>
      <c r="E12" s="2"/>
      <c r="F12" s="2"/>
      <c r="G12" s="2"/>
      <c r="H12" s="2"/>
    </row>
    <row r="13" spans="1:8" ht="18.75" customHeight="1" x14ac:dyDescent="0.3">
      <c r="A13" s="1"/>
      <c r="B13" s="2"/>
      <c r="C13" s="3"/>
      <c r="D13" s="2"/>
      <c r="E13" s="2"/>
      <c r="F13" s="2"/>
      <c r="G13" s="2"/>
      <c r="H13" s="2"/>
    </row>
    <row r="14" spans="1:8" ht="18.75" customHeight="1" x14ac:dyDescent="0.3">
      <c r="A14" s="1"/>
      <c r="B14" s="2"/>
      <c r="C14" s="3"/>
      <c r="D14" s="2"/>
      <c r="E14" s="2"/>
      <c r="F14" s="2"/>
      <c r="G14" s="2"/>
      <c r="H14" s="2"/>
    </row>
    <row r="15" spans="1:8" ht="18.75" customHeight="1" x14ac:dyDescent="0.3">
      <c r="A15" s="1"/>
      <c r="B15" s="2"/>
      <c r="C15" s="3"/>
      <c r="D15" s="2"/>
      <c r="E15" s="2"/>
      <c r="F15" s="2"/>
      <c r="G15" s="2"/>
      <c r="H15" s="2"/>
    </row>
    <row r="16" spans="1:8" ht="18.75" customHeight="1" x14ac:dyDescent="0.3">
      <c r="A16" s="1"/>
      <c r="B16" s="2"/>
      <c r="C16" s="3"/>
      <c r="D16" s="2"/>
      <c r="E16" s="2"/>
      <c r="F16" s="2"/>
      <c r="G16" s="2"/>
      <c r="H16" s="2"/>
    </row>
    <row r="17" spans="1:8" ht="18.75" customHeight="1" x14ac:dyDescent="0.3">
      <c r="A17" s="1"/>
      <c r="B17" s="2"/>
      <c r="C17" s="3"/>
      <c r="D17" s="2"/>
      <c r="E17" s="2"/>
      <c r="F17" s="2"/>
      <c r="G17" s="2"/>
      <c r="H17" s="2"/>
    </row>
    <row r="18" spans="1:8" ht="18.75" customHeight="1" x14ac:dyDescent="0.3">
      <c r="A18" s="1"/>
      <c r="B18" s="2"/>
      <c r="C18" s="3"/>
      <c r="D18" s="2"/>
      <c r="E18" s="2"/>
      <c r="F18" s="2"/>
      <c r="G18" s="2"/>
      <c r="H18" s="2"/>
    </row>
    <row r="19" spans="1:8" ht="18.75" customHeight="1" x14ac:dyDescent="0.3">
      <c r="A19" s="1"/>
      <c r="B19" s="2"/>
      <c r="C19" s="3"/>
      <c r="D19" s="2"/>
      <c r="E19" s="2"/>
      <c r="F19" s="2"/>
      <c r="G19" s="2"/>
      <c r="H19" s="2"/>
    </row>
    <row r="20" spans="1:8" ht="18.75" customHeight="1" x14ac:dyDescent="0.3">
      <c r="A20" s="1"/>
      <c r="B20" s="2"/>
      <c r="C20" s="3"/>
      <c r="D20" s="2"/>
      <c r="E20" s="2"/>
      <c r="F20" s="2"/>
      <c r="G20" s="2"/>
      <c r="H20" s="2"/>
    </row>
    <row r="21" spans="1:8" ht="18.75" customHeight="1" x14ac:dyDescent="0.3">
      <c r="A21" s="1"/>
      <c r="B21" s="2"/>
      <c r="C21" s="3"/>
      <c r="D21" s="2"/>
      <c r="E21" s="2"/>
      <c r="F21" s="2"/>
      <c r="G21" s="2"/>
      <c r="H21" s="2"/>
    </row>
    <row r="22" spans="1:8" ht="18.75" customHeight="1" x14ac:dyDescent="0.3">
      <c r="A22" s="1"/>
      <c r="B22" s="2"/>
      <c r="C22" s="3"/>
      <c r="D22" s="2"/>
      <c r="E22" s="2"/>
      <c r="F22" s="2"/>
      <c r="G22" s="2"/>
      <c r="H22" s="2"/>
    </row>
    <row r="23" spans="1:8" ht="18.75" customHeight="1" x14ac:dyDescent="0.3">
      <c r="A23" s="1"/>
      <c r="B23" s="2"/>
      <c r="C23" s="3"/>
      <c r="D23" s="2"/>
      <c r="E23" s="2"/>
      <c r="F23" s="2"/>
      <c r="G23" s="2"/>
      <c r="H23" s="2"/>
    </row>
    <row r="24" spans="1:8" ht="18.75" customHeight="1" x14ac:dyDescent="0.3">
      <c r="A24" s="1"/>
      <c r="B24" s="2"/>
      <c r="C24" s="3"/>
      <c r="D24" s="2"/>
      <c r="E24" s="2"/>
      <c r="F24" s="2"/>
      <c r="G24" s="2"/>
      <c r="H24" s="2"/>
    </row>
    <row r="25" spans="1:8" ht="18.75" customHeight="1" x14ac:dyDescent="0.3">
      <c r="A25" s="1"/>
      <c r="B25" s="2"/>
      <c r="C25" s="3"/>
      <c r="D25" s="2"/>
      <c r="E25" s="2"/>
      <c r="F25" s="2"/>
      <c r="G25" s="2"/>
      <c r="H25" s="2"/>
    </row>
    <row r="26" spans="1:8" ht="18.75" customHeight="1" x14ac:dyDescent="0.3">
      <c r="A26" s="1"/>
      <c r="B26" s="2"/>
      <c r="C26" s="3"/>
      <c r="D26" s="2"/>
      <c r="E26" s="2"/>
      <c r="F26" s="2"/>
      <c r="G26" s="2"/>
      <c r="H2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5E10-7952-4D06-A64D-97F42500256D}">
  <sheetPr>
    <outlinePr summaryBelow="0"/>
  </sheetPr>
  <dimension ref="A1:H26"/>
  <sheetViews>
    <sheetView workbookViewId="0">
      <selection activeCell="C5" sqref="C5"/>
    </sheetView>
  </sheetViews>
  <sheetFormatPr defaultRowHeight="14.4" x14ac:dyDescent="0.3"/>
  <cols>
    <col min="1" max="1" width="25.6640625" style="5" bestFit="1" customWidth="1"/>
    <col min="2" max="2" width="26" style="6" bestFit="1" customWidth="1"/>
    <col min="3" max="3" width="27.109375" style="7" bestFit="1" customWidth="1"/>
    <col min="4" max="8" width="13.5546875" style="6" bestFit="1" customWidth="1"/>
  </cols>
  <sheetData>
    <row r="1" spans="1:8" ht="18.75" customHeight="1" x14ac:dyDescent="0.3">
      <c r="A1" s="1" t="s">
        <v>0</v>
      </c>
      <c r="B1" s="2" t="s">
        <v>1</v>
      </c>
      <c r="C1" s="3" t="s">
        <v>2</v>
      </c>
      <c r="D1" s="2"/>
      <c r="E1" s="2"/>
      <c r="F1" s="2"/>
      <c r="G1" s="2"/>
      <c r="H1" s="2"/>
    </row>
    <row r="2" spans="1:8" ht="18.75" customHeight="1" x14ac:dyDescent="0.3">
      <c r="A2" s="4">
        <v>1</v>
      </c>
      <c r="B2" s="2" t="s">
        <v>3</v>
      </c>
      <c r="C2" s="3">
        <f>ROUND(Main!G21/11200, 4)</f>
        <v>4.24E-2</v>
      </c>
      <c r="D2" s="2"/>
      <c r="E2" s="2"/>
      <c r="F2" s="2"/>
      <c r="G2" s="2"/>
      <c r="H2" s="2"/>
    </row>
    <row r="3" spans="1:8" ht="18.75" customHeight="1" x14ac:dyDescent="0.3">
      <c r="A3" s="4">
        <v>2</v>
      </c>
      <c r="B3" s="2" t="s">
        <v>4</v>
      </c>
      <c r="C3" s="3">
        <f>ROUND(Main!D21/11200, 4)</f>
        <v>4.87E-2</v>
      </c>
      <c r="D3" s="2"/>
      <c r="E3" s="2"/>
      <c r="F3" s="2"/>
      <c r="G3" s="2"/>
      <c r="H3" s="2"/>
    </row>
    <row r="4" spans="1:8" ht="18.75" customHeight="1" x14ac:dyDescent="0.3">
      <c r="A4" s="4">
        <v>3</v>
      </c>
      <c r="B4" s="2" t="s">
        <v>5</v>
      </c>
      <c r="C4" s="3">
        <f>ROUND(Main!J21/11200, 4)</f>
        <v>4.7600000000000003E-2</v>
      </c>
      <c r="D4" s="2"/>
      <c r="E4" s="2"/>
      <c r="F4" s="2"/>
      <c r="G4" s="2"/>
      <c r="H4" s="2"/>
    </row>
    <row r="5" spans="1:8" ht="18.75" customHeight="1" x14ac:dyDescent="0.3">
      <c r="A5" s="4"/>
      <c r="B5" s="2"/>
      <c r="C5" s="3"/>
      <c r="D5" s="2"/>
      <c r="E5" s="2"/>
      <c r="F5" s="2"/>
      <c r="G5" s="2"/>
      <c r="H5" s="2"/>
    </row>
    <row r="6" spans="1:8" ht="18.75" customHeight="1" x14ac:dyDescent="0.3">
      <c r="A6" s="1"/>
      <c r="B6" s="2"/>
      <c r="C6" s="3"/>
      <c r="D6" s="2"/>
      <c r="E6" s="2"/>
      <c r="F6" s="2"/>
      <c r="G6" s="2"/>
      <c r="H6" s="2"/>
    </row>
    <row r="7" spans="1:8" ht="18.75" customHeight="1" x14ac:dyDescent="0.3">
      <c r="A7" s="1"/>
      <c r="B7" s="2"/>
      <c r="C7" s="3"/>
      <c r="D7" s="2"/>
      <c r="E7" s="2"/>
      <c r="F7" s="2"/>
      <c r="G7" s="2"/>
      <c r="H7" s="2"/>
    </row>
    <row r="8" spans="1:8" ht="18.75" customHeight="1" x14ac:dyDescent="0.3">
      <c r="A8" s="1"/>
      <c r="B8" s="2"/>
      <c r="C8" s="3"/>
      <c r="D8" s="2"/>
      <c r="E8" s="2"/>
      <c r="F8" s="2"/>
      <c r="G8" s="2"/>
      <c r="H8" s="2"/>
    </row>
    <row r="9" spans="1:8" ht="18.75" customHeight="1" x14ac:dyDescent="0.3">
      <c r="A9" s="1"/>
      <c r="B9" s="2"/>
      <c r="C9" s="3"/>
      <c r="D9" s="2"/>
      <c r="E9" s="2"/>
      <c r="F9" s="2"/>
      <c r="G9" s="2"/>
      <c r="H9" s="2"/>
    </row>
    <row r="10" spans="1:8" ht="18.75" customHeight="1" x14ac:dyDescent="0.3">
      <c r="A10" s="1"/>
      <c r="B10" s="2"/>
      <c r="C10" s="3"/>
      <c r="D10" s="2"/>
      <c r="E10" s="2"/>
      <c r="F10" s="2"/>
      <c r="G10" s="2"/>
      <c r="H10" s="2"/>
    </row>
    <row r="11" spans="1:8" ht="18.75" customHeight="1" x14ac:dyDescent="0.3">
      <c r="A11" s="1"/>
      <c r="B11" s="2"/>
      <c r="C11" s="3"/>
      <c r="D11" s="2"/>
      <c r="E11" s="2"/>
      <c r="F11" s="2"/>
      <c r="G11" s="2"/>
      <c r="H11" s="2"/>
    </row>
    <row r="12" spans="1:8" ht="18.75" customHeight="1" x14ac:dyDescent="0.3">
      <c r="A12" s="1"/>
      <c r="B12" s="2"/>
      <c r="C12" s="3"/>
      <c r="D12" s="2"/>
      <c r="E12" s="2"/>
      <c r="F12" s="2"/>
      <c r="G12" s="2"/>
      <c r="H12" s="2"/>
    </row>
    <row r="13" spans="1:8" ht="18.75" customHeight="1" x14ac:dyDescent="0.3">
      <c r="A13" s="1"/>
      <c r="B13" s="2"/>
      <c r="C13" s="3"/>
      <c r="D13" s="2"/>
      <c r="E13" s="2"/>
      <c r="F13" s="2"/>
      <c r="G13" s="2"/>
      <c r="H13" s="2"/>
    </row>
    <row r="14" spans="1:8" ht="18.75" customHeight="1" x14ac:dyDescent="0.3">
      <c r="A14" s="1"/>
      <c r="B14" s="2"/>
      <c r="C14" s="3"/>
      <c r="D14" s="2"/>
      <c r="E14" s="2"/>
      <c r="F14" s="2"/>
      <c r="G14" s="2"/>
      <c r="H14" s="2"/>
    </row>
    <row r="15" spans="1:8" ht="18.75" customHeight="1" x14ac:dyDescent="0.3">
      <c r="A15" s="1"/>
      <c r="B15" s="2"/>
      <c r="C15" s="3"/>
      <c r="D15" s="2"/>
      <c r="E15" s="2"/>
      <c r="F15" s="2"/>
      <c r="G15" s="2"/>
      <c r="H15" s="2"/>
    </row>
    <row r="16" spans="1:8" ht="18.75" customHeight="1" x14ac:dyDescent="0.3">
      <c r="A16" s="1"/>
      <c r="B16" s="2"/>
      <c r="C16" s="3"/>
      <c r="D16" s="2"/>
      <c r="E16" s="2"/>
      <c r="F16" s="2"/>
      <c r="G16" s="2"/>
      <c r="H16" s="2"/>
    </row>
    <row r="17" spans="1:8" ht="18.75" customHeight="1" x14ac:dyDescent="0.3">
      <c r="A17" s="1"/>
      <c r="B17" s="2"/>
      <c r="C17" s="3"/>
      <c r="D17" s="2"/>
      <c r="E17" s="2"/>
      <c r="F17" s="2"/>
      <c r="G17" s="2"/>
      <c r="H17" s="2"/>
    </row>
    <row r="18" spans="1:8" ht="18.75" customHeight="1" x14ac:dyDescent="0.3">
      <c r="A18" s="1"/>
      <c r="B18" s="2"/>
      <c r="C18" s="3"/>
      <c r="D18" s="2"/>
      <c r="E18" s="2"/>
      <c r="F18" s="2"/>
      <c r="G18" s="2"/>
      <c r="H18" s="2"/>
    </row>
    <row r="19" spans="1:8" ht="18.75" customHeight="1" x14ac:dyDescent="0.3">
      <c r="A19" s="1"/>
      <c r="B19" s="2"/>
      <c r="C19" s="3"/>
      <c r="D19" s="2"/>
      <c r="E19" s="2"/>
      <c r="F19" s="2"/>
      <c r="G19" s="2"/>
      <c r="H19" s="2"/>
    </row>
    <row r="20" spans="1:8" ht="18.75" customHeight="1" x14ac:dyDescent="0.3">
      <c r="A20" s="1"/>
      <c r="B20" s="2"/>
      <c r="C20" s="3"/>
      <c r="D20" s="2"/>
      <c r="E20" s="2"/>
      <c r="F20" s="2"/>
      <c r="G20" s="2"/>
      <c r="H20" s="2"/>
    </row>
    <row r="21" spans="1:8" ht="18.75" customHeight="1" x14ac:dyDescent="0.3">
      <c r="A21" s="1"/>
      <c r="B21" s="2"/>
      <c r="C21" s="3"/>
      <c r="D21" s="2"/>
      <c r="E21" s="2"/>
      <c r="F21" s="2"/>
      <c r="G21" s="2"/>
      <c r="H21" s="2"/>
    </row>
    <row r="22" spans="1:8" ht="18.75" customHeight="1" x14ac:dyDescent="0.3">
      <c r="A22" s="1"/>
      <c r="B22" s="2"/>
      <c r="C22" s="3"/>
      <c r="D22" s="2"/>
      <c r="E22" s="2"/>
      <c r="F22" s="2"/>
      <c r="G22" s="2"/>
      <c r="H22" s="2"/>
    </row>
    <row r="23" spans="1:8" ht="18.75" customHeight="1" x14ac:dyDescent="0.3">
      <c r="A23" s="1"/>
      <c r="B23" s="2"/>
      <c r="C23" s="3"/>
      <c r="D23" s="2"/>
      <c r="E23" s="2"/>
      <c r="F23" s="2"/>
      <c r="G23" s="2"/>
      <c r="H23" s="2"/>
    </row>
    <row r="24" spans="1:8" ht="18.75" customHeight="1" x14ac:dyDescent="0.3">
      <c r="A24" s="1"/>
      <c r="B24" s="2"/>
      <c r="C24" s="3"/>
      <c r="D24" s="2"/>
      <c r="E24" s="2"/>
      <c r="F24" s="2"/>
      <c r="G24" s="2"/>
      <c r="H24" s="2"/>
    </row>
    <row r="25" spans="1:8" ht="18.75" customHeight="1" x14ac:dyDescent="0.3">
      <c r="A25" s="1"/>
      <c r="B25" s="2"/>
      <c r="C25" s="3"/>
      <c r="D25" s="2"/>
      <c r="E25" s="2"/>
      <c r="F25" s="2"/>
      <c r="G25" s="2"/>
      <c r="H25" s="2"/>
    </row>
    <row r="26" spans="1:8" ht="18.75" customHeight="1" x14ac:dyDescent="0.3">
      <c r="A26" s="1"/>
      <c r="B26" s="2"/>
      <c r="C26" s="3"/>
      <c r="D26" s="2"/>
      <c r="E26" s="2"/>
      <c r="F26" s="2"/>
      <c r="G26" s="2"/>
      <c r="H2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2108-63C2-404E-80B3-40FBC54A274C}">
  <sheetPr>
    <outlinePr summaryBelow="0"/>
  </sheetPr>
  <dimension ref="A1:H26"/>
  <sheetViews>
    <sheetView workbookViewId="0">
      <selection activeCell="B11" sqref="B11"/>
    </sheetView>
  </sheetViews>
  <sheetFormatPr defaultRowHeight="14.4" x14ac:dyDescent="0.3"/>
  <cols>
    <col min="1" max="1" width="25.6640625" style="5" bestFit="1" customWidth="1"/>
    <col min="2" max="2" width="26" style="6" bestFit="1" customWidth="1"/>
    <col min="3" max="3" width="27.109375" style="7" bestFit="1" customWidth="1"/>
    <col min="4" max="8" width="13.5546875" style="6" bestFit="1" customWidth="1"/>
  </cols>
  <sheetData>
    <row r="1" spans="1:8" ht="18.75" customHeight="1" x14ac:dyDescent="0.3">
      <c r="A1" s="1" t="s">
        <v>0</v>
      </c>
      <c r="B1" s="2" t="s">
        <v>1</v>
      </c>
      <c r="C1" s="3" t="s">
        <v>2</v>
      </c>
      <c r="D1" s="2"/>
      <c r="E1" s="2"/>
      <c r="F1" s="2"/>
      <c r="G1" s="2"/>
      <c r="H1" s="2"/>
    </row>
    <row r="2" spans="1:8" ht="18.75" customHeight="1" x14ac:dyDescent="0.3">
      <c r="A2" s="4">
        <v>1</v>
      </c>
      <c r="B2" s="2" t="s">
        <v>3</v>
      </c>
      <c r="C2" s="3">
        <f>ROUND(Main!G22/11200, 4)</f>
        <v>4.19E-2</v>
      </c>
      <c r="D2" s="2"/>
      <c r="E2" s="2"/>
      <c r="F2" s="2"/>
      <c r="G2" s="2"/>
      <c r="H2" s="2"/>
    </row>
    <row r="3" spans="1:8" ht="18.75" customHeight="1" x14ac:dyDescent="0.3">
      <c r="A3" s="4">
        <v>2</v>
      </c>
      <c r="B3" s="2" t="s">
        <v>4</v>
      </c>
      <c r="C3" s="3">
        <f>ROUND(Main!D22/11200, 4)</f>
        <v>4.5999999999999999E-2</v>
      </c>
      <c r="D3" s="2"/>
      <c r="E3" s="2"/>
      <c r="F3" s="2"/>
      <c r="G3" s="2"/>
      <c r="H3" s="2"/>
    </row>
    <row r="4" spans="1:8" ht="18.75" customHeight="1" x14ac:dyDescent="0.3">
      <c r="A4" s="4">
        <v>3</v>
      </c>
      <c r="B4" s="2" t="s">
        <v>5</v>
      </c>
      <c r="C4" s="3">
        <f>ROUND(Main!J22/11200, 4)</f>
        <v>4.5199999999999997E-2</v>
      </c>
      <c r="D4" s="2"/>
      <c r="E4" s="2"/>
      <c r="F4" s="2"/>
      <c r="G4" s="2"/>
      <c r="H4" s="2"/>
    </row>
    <row r="5" spans="1:8" ht="18.75" customHeight="1" x14ac:dyDescent="0.3">
      <c r="A5" s="4"/>
      <c r="B5" s="2"/>
      <c r="C5" s="3"/>
      <c r="D5" s="2"/>
      <c r="E5" s="2"/>
      <c r="F5" s="2"/>
      <c r="G5" s="2"/>
      <c r="H5" s="2"/>
    </row>
    <row r="6" spans="1:8" ht="18.75" customHeight="1" x14ac:dyDescent="0.3">
      <c r="A6" s="1"/>
      <c r="B6" s="2"/>
      <c r="C6" s="3"/>
      <c r="D6" s="2"/>
      <c r="E6" s="2"/>
      <c r="F6" s="2"/>
      <c r="G6" s="2"/>
      <c r="H6" s="2"/>
    </row>
    <row r="7" spans="1:8" ht="18.75" customHeight="1" x14ac:dyDescent="0.3">
      <c r="A7" s="1"/>
      <c r="B7" s="2"/>
      <c r="C7" s="3"/>
      <c r="D7" s="2"/>
      <c r="E7" s="2"/>
      <c r="F7" s="2"/>
      <c r="G7" s="2"/>
      <c r="H7" s="2"/>
    </row>
    <row r="8" spans="1:8" ht="18.75" customHeight="1" x14ac:dyDescent="0.3">
      <c r="A8" s="1"/>
      <c r="B8" s="2"/>
      <c r="C8" s="3"/>
      <c r="D8" s="2"/>
      <c r="E8" s="2"/>
      <c r="F8" s="2"/>
      <c r="G8" s="2"/>
      <c r="H8" s="2"/>
    </row>
    <row r="9" spans="1:8" ht="18.75" customHeight="1" x14ac:dyDescent="0.3">
      <c r="A9" s="1"/>
      <c r="B9" s="2"/>
      <c r="C9" s="3"/>
      <c r="D9" s="2"/>
      <c r="E9" s="2"/>
      <c r="F9" s="2"/>
      <c r="G9" s="2"/>
      <c r="H9" s="2"/>
    </row>
    <row r="10" spans="1:8" ht="18.75" customHeight="1" x14ac:dyDescent="0.3">
      <c r="A10" s="1"/>
      <c r="B10" s="2"/>
      <c r="C10" s="3"/>
      <c r="D10" s="2"/>
      <c r="E10" s="2"/>
      <c r="F10" s="2"/>
      <c r="G10" s="2"/>
      <c r="H10" s="2"/>
    </row>
    <row r="11" spans="1:8" ht="18.75" customHeight="1" x14ac:dyDescent="0.3">
      <c r="A11" s="1"/>
      <c r="B11" s="2"/>
      <c r="C11" s="3"/>
      <c r="D11" s="2"/>
      <c r="E11" s="2"/>
      <c r="F11" s="2"/>
      <c r="G11" s="2"/>
      <c r="H11" s="2"/>
    </row>
    <row r="12" spans="1:8" ht="18.75" customHeight="1" x14ac:dyDescent="0.3">
      <c r="A12" s="1"/>
      <c r="B12" s="2"/>
      <c r="C12" s="3"/>
      <c r="D12" s="2"/>
      <c r="E12" s="2"/>
      <c r="F12" s="2"/>
      <c r="G12" s="2"/>
      <c r="H12" s="2"/>
    </row>
    <row r="13" spans="1:8" ht="18.75" customHeight="1" x14ac:dyDescent="0.3">
      <c r="A13" s="1"/>
      <c r="B13" s="2"/>
      <c r="C13" s="3"/>
      <c r="D13" s="2"/>
      <c r="E13" s="2"/>
      <c r="F13" s="2"/>
      <c r="G13" s="2"/>
      <c r="H13" s="2"/>
    </row>
    <row r="14" spans="1:8" ht="18.75" customHeight="1" x14ac:dyDescent="0.3">
      <c r="A14" s="1"/>
      <c r="B14" s="2"/>
      <c r="C14" s="3"/>
      <c r="D14" s="2"/>
      <c r="E14" s="2"/>
      <c r="F14" s="2"/>
      <c r="G14" s="2"/>
      <c r="H14" s="2"/>
    </row>
    <row r="15" spans="1:8" ht="18.75" customHeight="1" x14ac:dyDescent="0.3">
      <c r="A15" s="1"/>
      <c r="B15" s="2"/>
      <c r="C15" s="3"/>
      <c r="D15" s="2"/>
      <c r="E15" s="2"/>
      <c r="F15" s="2"/>
      <c r="G15" s="2"/>
      <c r="H15" s="2"/>
    </row>
    <row r="16" spans="1:8" ht="18.75" customHeight="1" x14ac:dyDescent="0.3">
      <c r="A16" s="1"/>
      <c r="B16" s="2"/>
      <c r="C16" s="3"/>
      <c r="D16" s="2"/>
      <c r="E16" s="2"/>
      <c r="F16" s="2"/>
      <c r="G16" s="2"/>
      <c r="H16" s="2"/>
    </row>
    <row r="17" spans="1:8" ht="18.75" customHeight="1" x14ac:dyDescent="0.3">
      <c r="A17" s="1"/>
      <c r="B17" s="2"/>
      <c r="C17" s="3"/>
      <c r="D17" s="2"/>
      <c r="E17" s="2"/>
      <c r="F17" s="2"/>
      <c r="G17" s="2"/>
      <c r="H17" s="2"/>
    </row>
    <row r="18" spans="1:8" ht="18.75" customHeight="1" x14ac:dyDescent="0.3">
      <c r="A18" s="1"/>
      <c r="B18" s="2"/>
      <c r="C18" s="3"/>
      <c r="D18" s="2"/>
      <c r="E18" s="2"/>
      <c r="F18" s="2"/>
      <c r="G18" s="2"/>
      <c r="H18" s="2"/>
    </row>
    <row r="19" spans="1:8" ht="18.75" customHeight="1" x14ac:dyDescent="0.3">
      <c r="A19" s="1"/>
      <c r="B19" s="2"/>
      <c r="C19" s="3"/>
      <c r="D19" s="2"/>
      <c r="E19" s="2"/>
      <c r="F19" s="2"/>
      <c r="G19" s="2"/>
      <c r="H19" s="2"/>
    </row>
    <row r="20" spans="1:8" ht="18.75" customHeight="1" x14ac:dyDescent="0.3">
      <c r="A20" s="1"/>
      <c r="B20" s="2"/>
      <c r="C20" s="3"/>
      <c r="D20" s="2"/>
      <c r="E20" s="2"/>
      <c r="F20" s="2"/>
      <c r="G20" s="2"/>
      <c r="H20" s="2"/>
    </row>
    <row r="21" spans="1:8" ht="18.75" customHeight="1" x14ac:dyDescent="0.3">
      <c r="A21" s="1"/>
      <c r="B21" s="2"/>
      <c r="C21" s="3"/>
      <c r="D21" s="2"/>
      <c r="E21" s="2"/>
      <c r="F21" s="2"/>
      <c r="G21" s="2"/>
      <c r="H21" s="2"/>
    </row>
    <row r="22" spans="1:8" ht="18.75" customHeight="1" x14ac:dyDescent="0.3">
      <c r="A22" s="1"/>
      <c r="B22" s="2"/>
      <c r="C22" s="3"/>
      <c r="D22" s="2"/>
      <c r="E22" s="2"/>
      <c r="F22" s="2"/>
      <c r="G22" s="2"/>
      <c r="H22" s="2"/>
    </row>
    <row r="23" spans="1:8" ht="18.75" customHeight="1" x14ac:dyDescent="0.3">
      <c r="A23" s="1"/>
      <c r="B23" s="2"/>
      <c r="C23" s="3"/>
      <c r="D23" s="2"/>
      <c r="E23" s="2"/>
      <c r="F23" s="2"/>
      <c r="G23" s="2"/>
      <c r="H23" s="2"/>
    </row>
    <row r="24" spans="1:8" ht="18.75" customHeight="1" x14ac:dyDescent="0.3">
      <c r="A24" s="1"/>
      <c r="B24" s="2"/>
      <c r="C24" s="3"/>
      <c r="D24" s="2"/>
      <c r="E24" s="2"/>
      <c r="F24" s="2"/>
      <c r="G24" s="2"/>
      <c r="H24" s="2"/>
    </row>
    <row r="25" spans="1:8" ht="18.75" customHeight="1" x14ac:dyDescent="0.3">
      <c r="A25" s="1"/>
      <c r="B25" s="2"/>
      <c r="C25" s="3"/>
      <c r="D25" s="2"/>
      <c r="E25" s="2"/>
      <c r="F25" s="2"/>
      <c r="G25" s="2"/>
      <c r="H25" s="2"/>
    </row>
    <row r="26" spans="1:8" ht="18.75" customHeight="1" x14ac:dyDescent="0.3">
      <c r="A26" s="1"/>
      <c r="B26" s="2"/>
      <c r="C26" s="3"/>
      <c r="D26" s="2"/>
      <c r="E26" s="2"/>
      <c r="F26" s="2"/>
      <c r="G26" s="2"/>
      <c r="H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2014_gas_price_per_kWh</vt:lpstr>
      <vt:lpstr>2015_gas_price_per_kWh</vt:lpstr>
      <vt:lpstr>2016_gas_price_per_kWh</vt:lpstr>
      <vt:lpstr>2017_gas_price_per_kWh</vt:lpstr>
      <vt:lpstr>2018_gas_price_per_kWh</vt:lpstr>
      <vt:lpstr>2019_gas_price_per_kWh</vt:lpstr>
      <vt:lpstr>2020_gas_price_per_kWh</vt:lpstr>
      <vt:lpstr>2021_gas_price_per_kWh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Bernardino D'Amico</cp:lastModifiedBy>
  <dcterms:created xsi:type="dcterms:W3CDTF">2025-03-13T17:15:31Z</dcterms:created>
  <dcterms:modified xsi:type="dcterms:W3CDTF">2025-04-25T15:23:21Z</dcterms:modified>
</cp:coreProperties>
</file>