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drawings/drawing31.xml" ContentType="application/vnd.openxmlformats-officedocument.drawing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drawings/drawing34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32.xml" ContentType="application/vnd.openxmlformats-officedocument.drawing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30.xml" ContentType="application/vnd.openxmlformats-officedocument.drawing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drawings/drawing33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15" windowHeight="8475" firstSheet="30" activeTab="31"/>
  </bookViews>
  <sheets>
    <sheet name="RESUMEN SDV" sheetId="18" r:id="rId1"/>
    <sheet name="INS-PTO AT" sheetId="1" r:id="rId2"/>
    <sheet name="INS-SEXO" sheetId="7" r:id="rId3"/>
    <sheet name="INS-EC" sheetId="8" r:id="rId4"/>
    <sheet name="INS-ETNIA" sheetId="9" r:id="rId5"/>
    <sheet name="INS-COND ESP" sheetId="10" r:id="rId6"/>
    <sheet name="INS-EDU" sheetId="11" r:id="rId7"/>
    <sheet name="INS-SISBEN" sheetId="12" r:id="rId8"/>
    <sheet name="INS-ADUL" sheetId="13" r:id="rId9"/>
    <sheet name="INS-NIÑ" sheetId="14" r:id="rId10"/>
    <sheet name="INS-ADULvsNIÑ" sheetId="17" r:id="rId11"/>
    <sheet name="INS-OCUPACION" sheetId="19" r:id="rId12"/>
    <sheet name="INS-V-ACT" sheetId="2" r:id="rId13"/>
    <sheet name="INS-MOD" sheetId="3" r:id="rId14"/>
    <sheet name="INS-ING" sheetId="4" r:id="rId15"/>
    <sheet name="INS-MOD-IND-DESP" sheetId="5" r:id="rId16"/>
    <sheet name="INS-ADQ-TIPO" sheetId="15" r:id="rId17"/>
    <sheet name="INS-ADQ-AHORRO" sheetId="16" r:id="rId18"/>
    <sheet name="INS-ADQ-CREDITO" sheetId="20" r:id="rId19"/>
    <sheet name="IND-INS-ADQ-AHORRO Y CRED" sheetId="22" r:id="rId20"/>
    <sheet name="IND-INS-ADQ-RECURSOS1" sheetId="6" r:id="rId21"/>
    <sheet name="IND-INS-ADQ-RECURSOS2" sheetId="23" r:id="rId22"/>
    <sheet name="IND-INS-ADQ-AHORRO" sheetId="24" r:id="rId23"/>
    <sheet name="IND-INS-ADQ-CREDIT" sheetId="26" r:id="rId24"/>
    <sheet name="IND-INS-MEJ-RECURSOS" sheetId="27" r:id="rId25"/>
    <sheet name="IND-INS-MEJ-CREDITO" sheetId="28" r:id="rId26"/>
    <sheet name="IND-INS-MEJ-AHORRO" sheetId="29" r:id="rId27"/>
    <sheet name="TODOS HOGARES POSTULADOS" sheetId="30" r:id="rId28"/>
    <sheet name="POSTULADOS TODOS SEXO" sheetId="31" r:id="rId29"/>
    <sheet name="POSTULADOS PP EC" sheetId="32" r:id="rId30"/>
    <sheet name="POSTULADOS TODOS ETNIA" sheetId="33" r:id="rId31"/>
    <sheet name="POSTULADOS TODOS COND ESP" sheetId="45" r:id="rId32"/>
    <sheet name="POSTULADOS PP EDU" sheetId="34" r:id="rId33"/>
    <sheet name="POSTULADOS PP SISBEN" sheetId="35" r:id="rId34"/>
    <sheet name="POSTULADOS PP OCUPACION" sheetId="36" r:id="rId35"/>
    <sheet name="POSTULADOS PP ING" sheetId="37" r:id="rId36"/>
    <sheet name="POSTULADOS PP VA" sheetId="38" r:id="rId37"/>
    <sheet name="POSTULADOS PP LOCALIDAD VA" sheetId="39" r:id="rId38"/>
    <sheet name="POSTULADOS PP MODALIDAD" sheetId="40" r:id="rId39"/>
    <sheet name="POSTULADOS PP ADQ TIPO" sheetId="41" r:id="rId40"/>
    <sheet name="POSTULADOS PP ADQ SOL IDENT" sheetId="42" r:id="rId41"/>
    <sheet name="POSTULADOS PP ADQ ENT AHORRO" sheetId="43" r:id="rId42"/>
    <sheet name="POSTULADOS PP MEJ LOC" sheetId="44" r:id="rId43"/>
  </sheets>
  <definedNames>
    <definedName name="_xlnm.Print_Area" localSheetId="19">'IND-INS-ADQ-AHORRO Y CRED'!$A$1:$AG$278</definedName>
    <definedName name="_xlnm.Print_Area" localSheetId="10">'INS-ADULvsNIÑ'!$1:$24</definedName>
    <definedName name="_xlnm.Print_Area" localSheetId="1">'INS-PTO AT'!$A$1:$L$56</definedName>
  </definedNames>
  <calcPr calcId="124519"/>
  <fileRecoveryPr repairLoad="1"/>
</workbook>
</file>

<file path=xl/calcChain.xml><?xml version="1.0" encoding="utf-8"?>
<calcChain xmlns="http://schemas.openxmlformats.org/spreadsheetml/2006/main">
  <c r="D6" i="45"/>
  <c r="C6"/>
  <c r="B6"/>
  <c r="I5" i="31"/>
  <c r="I6"/>
  <c r="I7"/>
  <c r="I4"/>
  <c r="I8" s="1"/>
  <c r="H5"/>
  <c r="H6"/>
  <c r="H7"/>
  <c r="H4"/>
  <c r="H8" s="1"/>
  <c r="C7" i="28"/>
  <c r="C6"/>
  <c r="C5"/>
  <c r="C4"/>
  <c r="C3"/>
  <c r="C9" i="6"/>
  <c r="C8"/>
  <c r="C7"/>
  <c r="C6"/>
  <c r="C5"/>
  <c r="C4"/>
  <c r="C3"/>
  <c r="C2"/>
  <c r="C276" i="22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30" i="20"/>
  <c r="B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44" i="16" l="1"/>
  <c r="B44"/>
  <c r="C43"/>
  <c r="C42"/>
  <c r="C41"/>
  <c r="C40"/>
  <c r="C39"/>
  <c r="C38"/>
  <c r="C37"/>
  <c r="C36"/>
  <c r="C35"/>
  <c r="C34"/>
  <c r="C33"/>
  <c r="C32" s="1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6" i="5"/>
  <c r="E6"/>
  <c r="C6"/>
  <c r="G5"/>
  <c r="E5"/>
  <c r="C5"/>
  <c r="G4"/>
  <c r="E4"/>
  <c r="C4"/>
  <c r="G3"/>
  <c r="E3"/>
  <c r="C3"/>
  <c r="C28" i="4"/>
  <c r="D27"/>
  <c r="C27"/>
  <c r="D26"/>
  <c r="C26"/>
  <c r="D25"/>
  <c r="C25"/>
  <c r="D24"/>
  <c r="C24"/>
  <c r="D23"/>
  <c r="C23"/>
  <c r="D22"/>
  <c r="C22"/>
  <c r="C9"/>
  <c r="C8"/>
  <c r="C7"/>
  <c r="C6"/>
  <c r="C5"/>
  <c r="C4"/>
  <c r="C3"/>
  <c r="C2"/>
  <c r="C28" i="3"/>
  <c r="C27"/>
  <c r="C26"/>
  <c r="C25"/>
  <c r="C7" i="2"/>
  <c r="C6"/>
  <c r="C5"/>
  <c r="C4"/>
  <c r="C3"/>
  <c r="C2"/>
  <c r="E23" i="19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E6"/>
  <c r="C6"/>
  <c r="E5"/>
  <c r="C5"/>
  <c r="E4"/>
  <c r="C4"/>
  <c r="E3"/>
  <c r="C3"/>
  <c r="D165" i="17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 l="1"/>
  <c r="E26"/>
  <c r="C26"/>
  <c r="E10" i="12"/>
  <c r="C10"/>
  <c r="E9"/>
  <c r="C9"/>
  <c r="E8"/>
  <c r="C8"/>
  <c r="E7"/>
  <c r="C7"/>
  <c r="E6"/>
  <c r="C6"/>
  <c r="E5"/>
  <c r="C5"/>
  <c r="E4"/>
  <c r="C4"/>
  <c r="E3"/>
  <c r="C3"/>
  <c r="E7" i="9"/>
  <c r="C7"/>
  <c r="E6"/>
  <c r="C6"/>
  <c r="E5"/>
  <c r="C5"/>
  <c r="E4"/>
  <c r="C4"/>
  <c r="E3"/>
  <c r="C3"/>
  <c r="E8" i="7"/>
  <c r="C8"/>
  <c r="E3"/>
  <c r="C3"/>
  <c r="C23" i="1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<sst xmlns="http://schemas.openxmlformats.org/spreadsheetml/2006/main" count="1020" uniqueCount="232">
  <si>
    <t>CADE BOSA</t>
  </si>
  <si>
    <t>CADE CANDELARIA</t>
  </si>
  <si>
    <t>CADE FONTIBON</t>
  </si>
  <si>
    <t>CADE LA VICTORIA</t>
  </si>
  <si>
    <t>CADE MUZU</t>
  </si>
  <si>
    <t>CADE PATIO BONITO</t>
  </si>
  <si>
    <t>CADE SANTA LUCIA</t>
  </si>
  <si>
    <t>CADE SERVITA</t>
  </si>
  <si>
    <t>CADE SUBA</t>
  </si>
  <si>
    <t>CADE TUNAL</t>
  </si>
  <si>
    <t>CADE USAQUEN</t>
  </si>
  <si>
    <t>CH BOSA</t>
  </si>
  <si>
    <t>CH USME</t>
  </si>
  <si>
    <t>PUNTO MOVIL</t>
  </si>
  <si>
    <t>SEDE PRINCIPAL</t>
  </si>
  <si>
    <t>SUPERCADE AMERICAS</t>
  </si>
  <si>
    <t>SUPERCADE BOSA</t>
  </si>
  <si>
    <t>SUPERCADE CAD</t>
  </si>
  <si>
    <t>SUPERCADE CALLE 13</t>
  </si>
  <si>
    <t>SUPERCADE SUBA</t>
  </si>
  <si>
    <t>Total general</t>
  </si>
  <si>
    <t xml:space="preserve">CADE SANTA HELENITA </t>
  </si>
  <si>
    <t>SUPERCADE 20 DE JULIO</t>
  </si>
  <si>
    <t>TOTAL GENERAL</t>
  </si>
  <si>
    <t>Arrendamiento</t>
  </si>
  <si>
    <t>Casa Propia</t>
  </si>
  <si>
    <t>Inquilinato</t>
  </si>
  <si>
    <t>Otro</t>
  </si>
  <si>
    <t>Posesion</t>
  </si>
  <si>
    <t>Vivienda Familiar</t>
  </si>
  <si>
    <t>Adquisicion de Vivienda</t>
  </si>
  <si>
    <t>Construccion</t>
  </si>
  <si>
    <t>Mejoramiento de Habitabilidad</t>
  </si>
  <si>
    <t>Mejoramiento Estructural</t>
  </si>
  <si>
    <t>SMMLV</t>
  </si>
  <si>
    <t>0 &lt; INGRESO &lt;= 1 SMMLV</t>
  </si>
  <si>
    <t>1 &lt; INGRESO &lt;= 1,5 SMMLV</t>
  </si>
  <si>
    <t>1,5 &lt; INGRESO &lt;= 2 SMMLV</t>
  </si>
  <si>
    <t>2 &lt; INGRESO &lt;= 2,5 SMMLV</t>
  </si>
  <si>
    <t>2.5 &lt; INGRESO &lt;= 3 SMMLV</t>
  </si>
  <si>
    <t>3 &lt; INGRESO &lt;= 4 SMMLV</t>
  </si>
  <si>
    <t>INGRESO &gt; 4 SMMLV</t>
  </si>
  <si>
    <t>INDEPENDIENTES</t>
  </si>
  <si>
    <t>DESPLAZADOS</t>
  </si>
  <si>
    <t>Adq Vivienda</t>
  </si>
  <si>
    <t>M. Habitabilidad</t>
  </si>
  <si>
    <t>M Estructural</t>
  </si>
  <si>
    <t>0 &lt; RECURSOS &lt; 1 M</t>
  </si>
  <si>
    <t>1 &lt; RECURSOS &lt; 3 M</t>
  </si>
  <si>
    <t>3 &lt; RECURSOS &lt; 5 M</t>
  </si>
  <si>
    <t>5 &lt; RECURSOS &lt; 7 M</t>
  </si>
  <si>
    <t>7 &lt; RECURSOS &lt; 10 M</t>
  </si>
  <si>
    <t>10 &lt; RECURSOS &lt; 12.5 M</t>
  </si>
  <si>
    <t>12.5 &lt;= RECURSOS</t>
  </si>
  <si>
    <t>Rótulos de fila</t>
  </si>
  <si>
    <t>No</t>
  </si>
  <si>
    <t>Si</t>
  </si>
  <si>
    <t>Femenino</t>
  </si>
  <si>
    <t>Masculino</t>
  </si>
  <si>
    <t>Casado o Union marital de hecho</t>
  </si>
  <si>
    <t>Divorciado(a)</t>
  </si>
  <si>
    <t>Separado(a)</t>
  </si>
  <si>
    <t>Soltero(a)</t>
  </si>
  <si>
    <t>Viudo(a)</t>
  </si>
  <si>
    <t>Casado o UM</t>
  </si>
  <si>
    <t>Independiente</t>
  </si>
  <si>
    <t>Desplazado</t>
  </si>
  <si>
    <t>Afrocolombiano</t>
  </si>
  <si>
    <t>Indigena</t>
  </si>
  <si>
    <t>Ninguna</t>
  </si>
  <si>
    <t>Palenquero</t>
  </si>
  <si>
    <t>ROM</t>
  </si>
  <si>
    <t>Indepedientes</t>
  </si>
  <si>
    <t>Desplazados</t>
  </si>
  <si>
    <t>Discapacitado</t>
  </si>
  <si>
    <t>Mayor de 65 años</t>
  </si>
  <si>
    <t>Mujer / Hombre Cabeza de Familia</t>
  </si>
  <si>
    <t>Ninguno</t>
  </si>
  <si>
    <t>COND ESP 1</t>
  </si>
  <si>
    <t>COND ESP 2</t>
  </si>
  <si>
    <t>COND ESP 3</t>
  </si>
  <si>
    <t>TOTAL</t>
  </si>
  <si>
    <t>Bachiller</t>
  </si>
  <si>
    <t>Bachillerato Incompleto</t>
  </si>
  <si>
    <t>Postgrado</t>
  </si>
  <si>
    <t>Primaria Completa</t>
  </si>
  <si>
    <t>Primaria Incompleta</t>
  </si>
  <si>
    <t>Profesional</t>
  </si>
  <si>
    <t>Profesional Incompleto</t>
  </si>
  <si>
    <t>Tecnico</t>
  </si>
  <si>
    <t>Tecnologo</t>
  </si>
  <si>
    <t>Independientes</t>
  </si>
  <si>
    <t>Nivel 1</t>
  </si>
  <si>
    <t>Nivel 2</t>
  </si>
  <si>
    <t>Nivel 3</t>
  </si>
  <si>
    <t>Nivel 4</t>
  </si>
  <si>
    <t>Nivel 5</t>
  </si>
  <si>
    <t>Nivel 6</t>
  </si>
  <si>
    <t>Nivel 7</t>
  </si>
  <si>
    <t>No hay informacion</t>
  </si>
  <si>
    <t>VIP TIPO 1</t>
  </si>
  <si>
    <t>VIP TIPO 2</t>
  </si>
  <si>
    <t>VIS</t>
  </si>
  <si>
    <t>BANAGRARIO</t>
  </si>
  <si>
    <t>BANCAMIA</t>
  </si>
  <si>
    <t>BANCO AV VILLAS</t>
  </si>
  <si>
    <t>BANCO BBVA</t>
  </si>
  <si>
    <t>BANCO BOGOTA</t>
  </si>
  <si>
    <t>BANCO CAFETERO</t>
  </si>
  <si>
    <t>BANCO CAJA SOCIAL BCSC</t>
  </si>
  <si>
    <t>BANCO CITYBANK</t>
  </si>
  <si>
    <t>BANCO COLMENA</t>
  </si>
  <si>
    <t>BANCO COLPATRIA</t>
  </si>
  <si>
    <t>BANCO CONAVI</t>
  </si>
  <si>
    <t>BANCO CREAR</t>
  </si>
  <si>
    <t>BANCO DAVIVIENDA</t>
  </si>
  <si>
    <t>BANCO DE CREDITO</t>
  </si>
  <si>
    <t>BANCO DE OCCIDENTE</t>
  </si>
  <si>
    <t>BANCO DEL PUEBLO</t>
  </si>
  <si>
    <t>BANCO GANADERO</t>
  </si>
  <si>
    <t>BANCO HSBC</t>
  </si>
  <si>
    <t>BANCO POPULAR</t>
  </si>
  <si>
    <t>BANCO PROCEDITO</t>
  </si>
  <si>
    <t>BANCO PROCREDITO</t>
  </si>
  <si>
    <t>BANCO SANTANDER</t>
  </si>
  <si>
    <t>BANCO SUDAMERIS</t>
  </si>
  <si>
    <t>BANCOLOMBIA</t>
  </si>
  <si>
    <t>CANAPRO</t>
  </si>
  <si>
    <t>CAVIPETROL</t>
  </si>
  <si>
    <t>CERFINANZA</t>
  </si>
  <si>
    <t>COMIPOL</t>
  </si>
  <si>
    <t>CONFIANSER</t>
  </si>
  <si>
    <t>CORPORACION MINUTO DE DIOS</t>
  </si>
  <si>
    <t>F.N.A.</t>
  </si>
  <si>
    <t>FENAVID</t>
  </si>
  <si>
    <t>FIDUCIARIA BOGOTA</t>
  </si>
  <si>
    <t>FINAMERICA</t>
  </si>
  <si>
    <t>FINCOMERCIO</t>
  </si>
  <si>
    <t>FONDOS DE PENSIONES / CESANTIAS</t>
  </si>
  <si>
    <t>MEGABANCO</t>
  </si>
  <si>
    <t>OTRA COOPERATIVAS / FUNDACIONES</t>
  </si>
  <si>
    <t xml:space="preserve">OTRAS COOPERATIVAS </t>
  </si>
  <si>
    <t xml:space="preserve">OTRAS FUNDACIONES / CORPORACIONES </t>
  </si>
  <si>
    <t>RECURSOS PROPIOS</t>
  </si>
  <si>
    <t>WWB</t>
  </si>
  <si>
    <t>NUMERO NIÑOS</t>
  </si>
  <si>
    <t>NUMERO ADULTOS</t>
  </si>
  <si>
    <t>Inscripcion - Call Center (Opción Cierre)</t>
  </si>
  <si>
    <t>Postulacion - Riego</t>
  </si>
  <si>
    <t>Postulacion - Inhabilitado</t>
  </si>
  <si>
    <t>Proceso Postulacion</t>
  </si>
  <si>
    <t>Asignados</t>
  </si>
  <si>
    <t>Renuncias</t>
  </si>
  <si>
    <t>Inscritos</t>
  </si>
  <si>
    <t>Postulados</t>
  </si>
  <si>
    <t>ARTISTAS / ACTORES / MUSICOS / ARTESANOS / ORFEBRES</t>
  </si>
  <si>
    <t>AYUDANTE / OFICIOS VARIOS / MENSAJERIA</t>
  </si>
  <si>
    <t>BELLEZA / ESTETICA / MANICURISTA / MASAJISTA</t>
  </si>
  <si>
    <t>COMERCIO ALIMENTOS / CANICERIA</t>
  </si>
  <si>
    <t>CONSTRUCCION / PLOMERIA / PINTOR / CARPINTERIA / DECORADOR</t>
  </si>
  <si>
    <t>EDUCACION / ENSEÑANZA / CUIDADO DE NIÑOS</t>
  </si>
  <si>
    <t>HOGAR / PENSIONADO / DISCAPACITADO / OTRA</t>
  </si>
  <si>
    <t>LABORES DE AGRICULTURA / JARDINERIA / MANEJO ANIMALES</t>
  </si>
  <si>
    <t>MANUFACTURA / CONFECCIONES / CALZADO / OPERARIO</t>
  </si>
  <si>
    <t>MECANICA / METALMECANICA / FUNDICION / EBANISTERIA</t>
  </si>
  <si>
    <t>NINGUNO</t>
  </si>
  <si>
    <t>PROFESIONAL EN CUALQUIER RAMA DEL CONOCIMIENTO</t>
  </si>
  <si>
    <t>RESTAURANTE / HOTELERIA / PANADERIA / TABERNAS</t>
  </si>
  <si>
    <t>SALUD / ENFERMERIA / ODONTOLOGIA / CUIDADO DE NIÑOS-ADULTOS</t>
  </si>
  <si>
    <t>SEGURIDAD / VIGILANCIA / ESCOLTA</t>
  </si>
  <si>
    <t>SERVICIO ASEO / LIMPIEZA / RECICLADOR / LUSTRABOTAS</t>
  </si>
  <si>
    <t>TECNICO EN CUALQUIER RAMA DEL CONOCIMIENTO</t>
  </si>
  <si>
    <t>TECNOLOGO EN CUALQUIER RAMA DEL CONOCIMIENTO</t>
  </si>
  <si>
    <t>TRANSPORTE / CONDUCTORES / TAXISTAS / AYUDANTE</t>
  </si>
  <si>
    <t>VENTAS / ALMACENES / AGENTE / DEPENDIENTE</t>
  </si>
  <si>
    <t>Ocupacion</t>
  </si>
  <si>
    <t>BANCO CONFIANZA</t>
  </si>
  <si>
    <t>BAN AGRARIO</t>
  </si>
  <si>
    <t>BAN COLOMBIA</t>
  </si>
  <si>
    <t>CORP MINUTO DE DIOS</t>
  </si>
  <si>
    <t>FIN AMERICA</t>
  </si>
  <si>
    <t>MEGA BANCO</t>
  </si>
  <si>
    <t>OTRA COOP / FUNDACION</t>
  </si>
  <si>
    <t>OTRAS COOP</t>
  </si>
  <si>
    <t>OTRAS FUNDACION / CORP</t>
  </si>
  <si>
    <t>Cuenta de TipoDocumentoPPAL</t>
  </si>
  <si>
    <t>0 &lt; RECURSOS &lt; 5 M</t>
  </si>
  <si>
    <t>5 &lt; RECURSOS &lt; 10 M</t>
  </si>
  <si>
    <t>RANGO VR CREDITO</t>
  </si>
  <si>
    <t>NUMERO HOGARES</t>
  </si>
  <si>
    <t>0 &lt; CREDITO &lt; 5 M</t>
  </si>
  <si>
    <t>5 &lt; CREDITO &lt; 10 M</t>
  </si>
  <si>
    <t>10 &lt; CREDITO &lt; 12.5 M</t>
  </si>
  <si>
    <t>12.5 &lt; CREDITO</t>
  </si>
  <si>
    <t>0 &lt; AHORRO &lt; 5 M</t>
  </si>
  <si>
    <t>5 &lt; AHORRO &lt; 10 M</t>
  </si>
  <si>
    <t>10 &lt; AHORRO &lt; 12.5 M</t>
  </si>
  <si>
    <t>12.5 &lt;= AHORRO</t>
  </si>
  <si>
    <t>Subtotal Adquisicion</t>
  </si>
  <si>
    <t>ASIGNADOS</t>
  </si>
  <si>
    <t>POSTULADOS</t>
  </si>
  <si>
    <t>INHABILITADOS</t>
  </si>
  <si>
    <t>RENUNCIA</t>
  </si>
  <si>
    <t>Total Independientes</t>
  </si>
  <si>
    <t>Total Desplazados</t>
  </si>
  <si>
    <t>Total Femenino</t>
  </si>
  <si>
    <t>Total Masculino</t>
  </si>
  <si>
    <t>Cuenta de TipoDocumento</t>
  </si>
  <si>
    <t>Rótulos de columna</t>
  </si>
  <si>
    <t>1 - Usaquén</t>
  </si>
  <si>
    <t>10 - Engativá</t>
  </si>
  <si>
    <t>11 - Suba</t>
  </si>
  <si>
    <t>12 - Barrios Unidos</t>
  </si>
  <si>
    <t>13 - Teusaquillo</t>
  </si>
  <si>
    <t>14 - Los Mártires</t>
  </si>
  <si>
    <t>15 - Antonio Nariño</t>
  </si>
  <si>
    <t>16 - Puente Aranda</t>
  </si>
  <si>
    <t>17 - La Candelaria</t>
  </si>
  <si>
    <t>18 - Rafael Uribe Uribe</t>
  </si>
  <si>
    <t>19 - Ciudad Bolívar</t>
  </si>
  <si>
    <t>2 - Chapinero</t>
  </si>
  <si>
    <t>20 - Sumapaz</t>
  </si>
  <si>
    <t>3 - Santa Fe</t>
  </si>
  <si>
    <t>4 - San Cristóbal</t>
  </si>
  <si>
    <t>5 - Usme</t>
  </si>
  <si>
    <t>6 - Tunjuelito</t>
  </si>
  <si>
    <t>7 - Bosa</t>
  </si>
  <si>
    <t>8 - Kennedy</t>
  </si>
  <si>
    <t>9 - Fontibón</t>
  </si>
  <si>
    <t>Desconocido</t>
  </si>
  <si>
    <t>Sin Vivienda Identificada</t>
  </si>
  <si>
    <t>Con Vivienda Identificada</t>
  </si>
</sst>
</file>

<file path=xl/styles.xml><?xml version="1.0" encoding="utf-8"?>
<styleSheet xmlns="http://schemas.openxmlformats.org/spreadsheetml/2006/main">
  <numFmts count="1">
    <numFmt numFmtId="164" formatCode="0.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0" tint="-0.14999847407452621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6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6" fillId="0" borderId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3">
    <xf numFmtId="0" fontId="0" fillId="0" borderId="0" xfId="0"/>
    <xf numFmtId="0" fontId="19" fillId="0" borderId="0" xfId="0" applyFont="1"/>
    <xf numFmtId="0" fontId="6" fillId="0" borderId="0" xfId="7" applyNumberFormat="1"/>
    <xf numFmtId="164" fontId="6" fillId="0" borderId="0" xfId="1" applyNumberFormat="1" applyFont="1"/>
    <xf numFmtId="164" fontId="0" fillId="0" borderId="0" xfId="1" applyNumberFormat="1" applyFont="1"/>
    <xf numFmtId="0" fontId="6" fillId="0" borderId="0" xfId="44" applyAlignment="1">
      <alignment horizontal="left"/>
    </xf>
    <xf numFmtId="0" fontId="6" fillId="0" borderId="0" xfId="44" applyNumberFormat="1"/>
    <xf numFmtId="0" fontId="6" fillId="0" borderId="0" xfId="45" applyAlignment="1">
      <alignment horizontal="left"/>
    </xf>
    <xf numFmtId="0" fontId="6" fillId="0" borderId="0" xfId="45" applyNumberFormat="1"/>
    <xf numFmtId="0" fontId="6" fillId="0" borderId="0" xfId="82" applyAlignment="1">
      <alignment horizontal="left"/>
    </xf>
    <xf numFmtId="0" fontId="6" fillId="0" borderId="0" xfId="82" applyNumberFormat="1"/>
    <xf numFmtId="0" fontId="1" fillId="0" borderId="0" xfId="452"/>
    <xf numFmtId="0" fontId="1" fillId="0" borderId="0" xfId="600"/>
    <xf numFmtId="0" fontId="6" fillId="0" borderId="12" xfId="415" applyNumberFormat="1" applyBorder="1"/>
    <xf numFmtId="10" fontId="6" fillId="0" borderId="13" xfId="1" applyNumberFormat="1" applyFont="1" applyBorder="1"/>
    <xf numFmtId="0" fontId="6" fillId="0" borderId="14" xfId="415" applyNumberFormat="1" applyBorder="1"/>
    <xf numFmtId="0" fontId="6" fillId="0" borderId="15" xfId="415" applyNumberFormat="1" applyBorder="1"/>
    <xf numFmtId="0" fontId="6" fillId="0" borderId="16" xfId="415" applyBorder="1"/>
    <xf numFmtId="0" fontId="6" fillId="0" borderId="19" xfId="415" applyBorder="1" applyAlignment="1">
      <alignment horizontal="left"/>
    </xf>
    <xf numFmtId="0" fontId="6" fillId="0" borderId="10" xfId="415" applyNumberFormat="1" applyBorder="1"/>
    <xf numFmtId="10" fontId="6" fillId="0" borderId="11" xfId="1" applyNumberFormat="1" applyFont="1" applyBorder="1"/>
    <xf numFmtId="0" fontId="6" fillId="0" borderId="20" xfId="415" applyBorder="1" applyAlignment="1">
      <alignment horizontal="left"/>
    </xf>
    <xf numFmtId="0" fontId="6" fillId="0" borderId="21" xfId="415" applyBorder="1" applyAlignment="1">
      <alignment horizontal="left"/>
    </xf>
    <xf numFmtId="0" fontId="6" fillId="0" borderId="22" xfId="415" applyNumberFormat="1" applyBorder="1"/>
    <xf numFmtId="0" fontId="6" fillId="0" borderId="23" xfId="415" applyNumberFormat="1" applyBorder="1"/>
    <xf numFmtId="0" fontId="6" fillId="0" borderId="24" xfId="415" applyNumberFormat="1" applyBorder="1"/>
    <xf numFmtId="10" fontId="6" fillId="0" borderId="22" xfId="1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0" fontId="17" fillId="33" borderId="27" xfId="0" applyFont="1" applyFill="1" applyBorder="1"/>
    <xf numFmtId="0" fontId="17" fillId="0" borderId="27" xfId="0" applyFont="1" applyBorder="1" applyAlignment="1">
      <alignment horizontal="left"/>
    </xf>
    <xf numFmtId="0" fontId="17" fillId="0" borderId="27" xfId="0" applyNumberFormat="1" applyFont="1" applyBorder="1"/>
    <xf numFmtId="0" fontId="0" fillId="0" borderId="0" xfId="0" applyAlignment="1">
      <alignment horizontal="left" indent="1"/>
    </xf>
    <xf numFmtId="0" fontId="17" fillId="33" borderId="28" xfId="0" applyFont="1" applyFill="1" applyBorder="1" applyAlignment="1">
      <alignment horizontal="left"/>
    </xf>
    <xf numFmtId="0" fontId="17" fillId="33" borderId="28" xfId="0" applyNumberFormat="1" applyFont="1" applyFill="1" applyBorder="1"/>
    <xf numFmtId="0" fontId="0" fillId="0" borderId="0" xfId="0" applyAlignment="1">
      <alignment horizontal="right"/>
    </xf>
    <xf numFmtId="0" fontId="17" fillId="0" borderId="0" xfId="0" applyFont="1" applyBorder="1" applyAlignment="1">
      <alignment horizontal="left"/>
    </xf>
    <xf numFmtId="0" fontId="17" fillId="33" borderId="29" xfId="0" applyFont="1" applyFill="1" applyBorder="1" applyAlignment="1">
      <alignment horizontal="right"/>
    </xf>
    <xf numFmtId="0" fontId="6" fillId="0" borderId="30" xfId="415" applyBorder="1" applyAlignment="1">
      <alignment horizontal="right"/>
    </xf>
    <xf numFmtId="0" fontId="6" fillId="0" borderId="31" xfId="415" applyBorder="1" applyAlignment="1">
      <alignment horizontal="right"/>
    </xf>
    <xf numFmtId="0" fontId="17" fillId="33" borderId="33" xfId="0" applyNumberFormat="1" applyFont="1" applyFill="1" applyBorder="1" applyAlignment="1">
      <alignment horizontal="right"/>
    </xf>
    <xf numFmtId="10" fontId="17" fillId="0" borderId="32" xfId="1" applyNumberFormat="1" applyFont="1" applyBorder="1" applyAlignment="1">
      <alignment horizontal="right"/>
    </xf>
    <xf numFmtId="0" fontId="17" fillId="33" borderId="0" xfId="0" applyFont="1" applyFill="1" applyBorder="1"/>
    <xf numFmtId="0" fontId="17" fillId="0" borderId="0" xfId="0" applyNumberFormat="1" applyFont="1" applyBorder="1"/>
    <xf numFmtId="0" fontId="17" fillId="33" borderId="0" xfId="0" applyNumberFormat="1" applyFont="1" applyFill="1" applyBorder="1"/>
    <xf numFmtId="0" fontId="20" fillId="33" borderId="27" xfId="0" applyFont="1" applyFill="1" applyBorder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NumberFormat="1" applyFont="1"/>
    <xf numFmtId="164" fontId="21" fillId="0" borderId="0" xfId="1" applyNumberFormat="1" applyFont="1"/>
    <xf numFmtId="0" fontId="20" fillId="33" borderId="28" xfId="0" applyFont="1" applyFill="1" applyBorder="1" applyAlignment="1">
      <alignment horizontal="left"/>
    </xf>
    <xf numFmtId="0" fontId="20" fillId="33" borderId="28" xfId="0" applyNumberFormat="1" applyFont="1" applyFill="1" applyBorder="1"/>
    <xf numFmtId="0" fontId="17" fillId="33" borderId="36" xfId="0" applyFont="1" applyFill="1" applyBorder="1"/>
    <xf numFmtId="0" fontId="0" fillId="0" borderId="36" xfId="0" applyBorder="1" applyAlignment="1">
      <alignment horizontal="left"/>
    </xf>
    <xf numFmtId="0" fontId="0" fillId="0" borderId="36" xfId="0" applyNumberFormat="1" applyBorder="1"/>
    <xf numFmtId="0" fontId="17" fillId="33" borderId="36" xfId="0" applyFont="1" applyFill="1" applyBorder="1" applyAlignment="1">
      <alignment horizontal="left"/>
    </xf>
    <xf numFmtId="0" fontId="17" fillId="33" borderId="36" xfId="0" applyNumberFormat="1" applyFont="1" applyFill="1" applyBorder="1"/>
    <xf numFmtId="0" fontId="17" fillId="0" borderId="0" xfId="0" applyFont="1" applyAlignment="1">
      <alignment horizontal="left" indent="1"/>
    </xf>
    <xf numFmtId="10" fontId="17" fillId="33" borderId="28" xfId="0" applyNumberFormat="1" applyFont="1" applyFill="1" applyBorder="1"/>
    <xf numFmtId="9" fontId="17" fillId="33" borderId="28" xfId="1" applyFont="1" applyFill="1" applyBorder="1"/>
    <xf numFmtId="0" fontId="17" fillId="33" borderId="27" xfId="0" applyFont="1" applyFill="1" applyBorder="1" applyAlignment="1">
      <alignment wrapText="1"/>
    </xf>
    <xf numFmtId="0" fontId="17" fillId="33" borderId="28" xfId="0" applyNumberFormat="1" applyFont="1" applyFill="1" applyBorder="1" applyAlignment="1">
      <alignment wrapText="1"/>
    </xf>
    <xf numFmtId="0" fontId="17" fillId="33" borderId="28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0" fillId="0" borderId="27" xfId="0" applyBorder="1" applyAlignment="1">
      <alignment horizontal="left" indent="1"/>
    </xf>
    <xf numFmtId="0" fontId="0" fillId="0" borderId="27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17" fillId="33" borderId="0" xfId="0" applyFont="1" applyFill="1"/>
    <xf numFmtId="0" fontId="17" fillId="34" borderId="0" xfId="0" applyFont="1" applyFill="1" applyAlignment="1">
      <alignment horizontal="center" vertical="center" wrapText="1"/>
    </xf>
    <xf numFmtId="0" fontId="17" fillId="33" borderId="0" xfId="0" applyFont="1" applyFill="1" applyAlignment="1">
      <alignment horizontal="center" vertical="center" wrapText="1"/>
    </xf>
    <xf numFmtId="0" fontId="17" fillId="33" borderId="27" xfId="0" applyFont="1" applyFill="1" applyBorder="1" applyAlignment="1">
      <alignment horizontal="center" vertical="center" wrapText="1"/>
    </xf>
    <xf numFmtId="0" fontId="17" fillId="34" borderId="27" xfId="0" applyFont="1" applyFill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0" fontId="17" fillId="34" borderId="27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center" vertical="center" wrapText="1"/>
    </xf>
    <xf numFmtId="0" fontId="17" fillId="34" borderId="0" xfId="0" applyNumberFormat="1" applyFont="1" applyFill="1" applyBorder="1" applyAlignment="1">
      <alignment horizontal="center" vertical="center" wrapText="1"/>
    </xf>
    <xf numFmtId="0" fontId="17" fillId="33" borderId="28" xfId="0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 vertical="center" wrapText="1"/>
    </xf>
    <xf numFmtId="0" fontId="17" fillId="34" borderId="27" xfId="0" applyFont="1" applyFill="1" applyBorder="1"/>
    <xf numFmtId="0" fontId="17" fillId="34" borderId="27" xfId="0" applyNumberFormat="1" applyFont="1" applyFill="1" applyBorder="1"/>
    <xf numFmtId="0" fontId="17" fillId="34" borderId="0" xfId="0" applyNumberFormat="1" applyFont="1" applyFill="1" applyBorder="1"/>
    <xf numFmtId="0" fontId="17" fillId="35" borderId="0" xfId="0" applyFont="1" applyFill="1" applyAlignment="1">
      <alignment horizontal="center" vertical="center" wrapText="1"/>
    </xf>
    <xf numFmtId="0" fontId="17" fillId="35" borderId="27" xfId="0" applyFont="1" applyFill="1" applyBorder="1"/>
    <xf numFmtId="0" fontId="17" fillId="35" borderId="27" xfId="0" applyNumberFormat="1" applyFont="1" applyFill="1" applyBorder="1"/>
    <xf numFmtId="0" fontId="17" fillId="33" borderId="25" xfId="0" applyFont="1" applyFill="1" applyBorder="1" applyAlignment="1">
      <alignment horizontal="center"/>
    </xf>
    <xf numFmtId="0" fontId="17" fillId="33" borderId="34" xfId="0" applyFont="1" applyFill="1" applyBorder="1" applyAlignment="1">
      <alignment horizontal="center"/>
    </xf>
    <xf numFmtId="0" fontId="17" fillId="33" borderId="35" xfId="0" applyFont="1" applyFill="1" applyBorder="1" applyAlignment="1">
      <alignment horizontal="center"/>
    </xf>
    <xf numFmtId="0" fontId="17" fillId="33" borderId="26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 vertical="center" textRotation="255"/>
    </xf>
    <xf numFmtId="0" fontId="6" fillId="0" borderId="17" xfId="415" applyBorder="1" applyAlignment="1">
      <alignment horizontal="center"/>
    </xf>
    <xf numFmtId="0" fontId="6" fillId="0" borderId="18" xfId="415" applyBorder="1" applyAlignment="1">
      <alignment horizontal="center"/>
    </xf>
    <xf numFmtId="0" fontId="6" fillId="0" borderId="25" xfId="415" applyBorder="1" applyAlignment="1">
      <alignment horizontal="center"/>
    </xf>
    <xf numFmtId="0" fontId="6" fillId="0" borderId="26" xfId="415" applyBorder="1" applyAlignment="1">
      <alignment horizontal="center"/>
    </xf>
    <xf numFmtId="0" fontId="0" fillId="0" borderId="0" xfId="0" applyBorder="1" applyAlignment="1">
      <alignment horizontal="left" wrapText="1"/>
    </xf>
    <xf numFmtId="0" fontId="17" fillId="33" borderId="0" xfId="0" applyFont="1" applyFill="1" applyAlignment="1">
      <alignment horizontal="center" vertical="center" wrapText="1"/>
    </xf>
  </cellXfs>
  <cellStyles count="860">
    <cellStyle name="20% - Énfasis1 2" xfId="21"/>
    <cellStyle name="20% - Énfasis1 2 2" xfId="170"/>
    <cellStyle name="20% - Énfasis1 2 3" xfId="318"/>
    <cellStyle name="20% - Énfasis1 2 4" xfId="467"/>
    <cellStyle name="20% - Énfasis1 2 5" xfId="615"/>
    <cellStyle name="20% - Énfasis1 2 6" xfId="763"/>
    <cellStyle name="20% - Énfasis1 3" xfId="59"/>
    <cellStyle name="20% - Énfasis1 3 2" xfId="208"/>
    <cellStyle name="20% - Énfasis1 3 3" xfId="356"/>
    <cellStyle name="20% - Énfasis1 3 4" xfId="505"/>
    <cellStyle name="20% - Énfasis1 3 5" xfId="653"/>
    <cellStyle name="20% - Énfasis1 3 6" xfId="801"/>
    <cellStyle name="20% - Énfasis1 4" xfId="96"/>
    <cellStyle name="20% - Énfasis1 4 2" xfId="244"/>
    <cellStyle name="20% - Énfasis1 4 3" xfId="392"/>
    <cellStyle name="20% - Énfasis1 4 4" xfId="541"/>
    <cellStyle name="20% - Énfasis1 4 5" xfId="689"/>
    <cellStyle name="20% - Énfasis1 4 6" xfId="837"/>
    <cellStyle name="20% - Énfasis1 5" xfId="132"/>
    <cellStyle name="20% - Énfasis1 6" xfId="280"/>
    <cellStyle name="20% - Énfasis1 7" xfId="429"/>
    <cellStyle name="20% - Énfasis1 8" xfId="577"/>
    <cellStyle name="20% - Énfasis1 9" xfId="725"/>
    <cellStyle name="20% - Énfasis2 2" xfId="25"/>
    <cellStyle name="20% - Énfasis2 2 2" xfId="174"/>
    <cellStyle name="20% - Énfasis2 2 3" xfId="322"/>
    <cellStyle name="20% - Énfasis2 2 4" xfId="471"/>
    <cellStyle name="20% - Énfasis2 2 5" xfId="619"/>
    <cellStyle name="20% - Énfasis2 2 6" xfId="767"/>
    <cellStyle name="20% - Énfasis2 3" xfId="63"/>
    <cellStyle name="20% - Énfasis2 3 2" xfId="212"/>
    <cellStyle name="20% - Énfasis2 3 3" xfId="360"/>
    <cellStyle name="20% - Énfasis2 3 4" xfId="509"/>
    <cellStyle name="20% - Énfasis2 3 5" xfId="657"/>
    <cellStyle name="20% - Énfasis2 3 6" xfId="805"/>
    <cellStyle name="20% - Énfasis2 4" xfId="100"/>
    <cellStyle name="20% - Énfasis2 4 2" xfId="248"/>
    <cellStyle name="20% - Énfasis2 4 3" xfId="396"/>
    <cellStyle name="20% - Énfasis2 4 4" xfId="545"/>
    <cellStyle name="20% - Énfasis2 4 5" xfId="693"/>
    <cellStyle name="20% - Énfasis2 4 6" xfId="841"/>
    <cellStyle name="20% - Énfasis2 5" xfId="136"/>
    <cellStyle name="20% - Énfasis2 6" xfId="284"/>
    <cellStyle name="20% - Énfasis2 7" xfId="433"/>
    <cellStyle name="20% - Énfasis2 8" xfId="581"/>
    <cellStyle name="20% - Énfasis2 9" xfId="729"/>
    <cellStyle name="20% - Énfasis3 2" xfId="29"/>
    <cellStyle name="20% - Énfasis3 2 2" xfId="178"/>
    <cellStyle name="20% - Énfasis3 2 3" xfId="326"/>
    <cellStyle name="20% - Énfasis3 2 4" xfId="475"/>
    <cellStyle name="20% - Énfasis3 2 5" xfId="623"/>
    <cellStyle name="20% - Énfasis3 2 6" xfId="771"/>
    <cellStyle name="20% - Énfasis3 3" xfId="67"/>
    <cellStyle name="20% - Énfasis3 3 2" xfId="216"/>
    <cellStyle name="20% - Énfasis3 3 3" xfId="364"/>
    <cellStyle name="20% - Énfasis3 3 4" xfId="513"/>
    <cellStyle name="20% - Énfasis3 3 5" xfId="661"/>
    <cellStyle name="20% - Énfasis3 3 6" xfId="809"/>
    <cellStyle name="20% - Énfasis3 4" xfId="104"/>
    <cellStyle name="20% - Énfasis3 4 2" xfId="252"/>
    <cellStyle name="20% - Énfasis3 4 3" xfId="400"/>
    <cellStyle name="20% - Énfasis3 4 4" xfId="549"/>
    <cellStyle name="20% - Énfasis3 4 5" xfId="697"/>
    <cellStyle name="20% - Énfasis3 4 6" xfId="845"/>
    <cellStyle name="20% - Énfasis3 5" xfId="140"/>
    <cellStyle name="20% - Énfasis3 6" xfId="288"/>
    <cellStyle name="20% - Énfasis3 7" xfId="437"/>
    <cellStyle name="20% - Énfasis3 8" xfId="585"/>
    <cellStyle name="20% - Énfasis3 9" xfId="733"/>
    <cellStyle name="20% - Énfasis4 2" xfId="33"/>
    <cellStyle name="20% - Énfasis4 2 2" xfId="182"/>
    <cellStyle name="20% - Énfasis4 2 3" xfId="330"/>
    <cellStyle name="20% - Énfasis4 2 4" xfId="479"/>
    <cellStyle name="20% - Énfasis4 2 5" xfId="627"/>
    <cellStyle name="20% - Énfasis4 2 6" xfId="775"/>
    <cellStyle name="20% - Énfasis4 3" xfId="71"/>
    <cellStyle name="20% - Énfasis4 3 2" xfId="220"/>
    <cellStyle name="20% - Énfasis4 3 3" xfId="368"/>
    <cellStyle name="20% - Énfasis4 3 4" xfId="517"/>
    <cellStyle name="20% - Énfasis4 3 5" xfId="665"/>
    <cellStyle name="20% - Énfasis4 3 6" xfId="813"/>
    <cellStyle name="20% - Énfasis4 4" xfId="108"/>
    <cellStyle name="20% - Énfasis4 4 2" xfId="256"/>
    <cellStyle name="20% - Énfasis4 4 3" xfId="404"/>
    <cellStyle name="20% - Énfasis4 4 4" xfId="553"/>
    <cellStyle name="20% - Énfasis4 4 5" xfId="701"/>
    <cellStyle name="20% - Énfasis4 4 6" xfId="849"/>
    <cellStyle name="20% - Énfasis4 5" xfId="144"/>
    <cellStyle name="20% - Énfasis4 6" xfId="292"/>
    <cellStyle name="20% - Énfasis4 7" xfId="441"/>
    <cellStyle name="20% - Énfasis4 8" xfId="589"/>
    <cellStyle name="20% - Énfasis4 9" xfId="737"/>
    <cellStyle name="20% - Énfasis5 2" xfId="37"/>
    <cellStyle name="20% - Énfasis5 2 2" xfId="186"/>
    <cellStyle name="20% - Énfasis5 2 3" xfId="334"/>
    <cellStyle name="20% - Énfasis5 2 4" xfId="483"/>
    <cellStyle name="20% - Énfasis5 2 5" xfId="631"/>
    <cellStyle name="20% - Énfasis5 2 6" xfId="779"/>
    <cellStyle name="20% - Énfasis5 3" xfId="75"/>
    <cellStyle name="20% - Énfasis5 3 2" xfId="224"/>
    <cellStyle name="20% - Énfasis5 3 3" xfId="372"/>
    <cellStyle name="20% - Énfasis5 3 4" xfId="521"/>
    <cellStyle name="20% - Énfasis5 3 5" xfId="669"/>
    <cellStyle name="20% - Énfasis5 3 6" xfId="817"/>
    <cellStyle name="20% - Énfasis5 4" xfId="112"/>
    <cellStyle name="20% - Énfasis5 4 2" xfId="260"/>
    <cellStyle name="20% - Énfasis5 4 3" xfId="408"/>
    <cellStyle name="20% - Énfasis5 4 4" xfId="557"/>
    <cellStyle name="20% - Énfasis5 4 5" xfId="705"/>
    <cellStyle name="20% - Énfasis5 4 6" xfId="853"/>
    <cellStyle name="20% - Énfasis5 5" xfId="148"/>
    <cellStyle name="20% - Énfasis5 6" xfId="296"/>
    <cellStyle name="20% - Énfasis5 7" xfId="445"/>
    <cellStyle name="20% - Énfasis5 8" xfId="593"/>
    <cellStyle name="20% - Énfasis5 9" xfId="741"/>
    <cellStyle name="20% - Énfasis6 2" xfId="41"/>
    <cellStyle name="20% - Énfasis6 2 2" xfId="190"/>
    <cellStyle name="20% - Énfasis6 2 3" xfId="338"/>
    <cellStyle name="20% - Énfasis6 2 4" xfId="487"/>
    <cellStyle name="20% - Énfasis6 2 5" xfId="635"/>
    <cellStyle name="20% - Énfasis6 2 6" xfId="783"/>
    <cellStyle name="20% - Énfasis6 3" xfId="79"/>
    <cellStyle name="20% - Énfasis6 3 2" xfId="228"/>
    <cellStyle name="20% - Énfasis6 3 3" xfId="376"/>
    <cellStyle name="20% - Énfasis6 3 4" xfId="525"/>
    <cellStyle name="20% - Énfasis6 3 5" xfId="673"/>
    <cellStyle name="20% - Énfasis6 3 6" xfId="821"/>
    <cellStyle name="20% - Énfasis6 4" xfId="116"/>
    <cellStyle name="20% - Énfasis6 4 2" xfId="264"/>
    <cellStyle name="20% - Énfasis6 4 3" xfId="412"/>
    <cellStyle name="20% - Énfasis6 4 4" xfId="561"/>
    <cellStyle name="20% - Énfasis6 4 5" xfId="709"/>
    <cellStyle name="20% - Énfasis6 4 6" xfId="857"/>
    <cellStyle name="20% - Énfasis6 5" xfId="152"/>
    <cellStyle name="20% - Énfasis6 6" xfId="300"/>
    <cellStyle name="20% - Énfasis6 7" xfId="449"/>
    <cellStyle name="20% - Énfasis6 8" xfId="597"/>
    <cellStyle name="20% - Énfasis6 9" xfId="745"/>
    <cellStyle name="40% - Énfasis1 2" xfId="22"/>
    <cellStyle name="40% - Énfasis1 2 2" xfId="171"/>
    <cellStyle name="40% - Énfasis1 2 3" xfId="319"/>
    <cellStyle name="40% - Énfasis1 2 4" xfId="468"/>
    <cellStyle name="40% - Énfasis1 2 5" xfId="616"/>
    <cellStyle name="40% - Énfasis1 2 6" xfId="764"/>
    <cellStyle name="40% - Énfasis1 3" xfId="60"/>
    <cellStyle name="40% - Énfasis1 3 2" xfId="209"/>
    <cellStyle name="40% - Énfasis1 3 3" xfId="357"/>
    <cellStyle name="40% - Énfasis1 3 4" xfId="506"/>
    <cellStyle name="40% - Énfasis1 3 5" xfId="654"/>
    <cellStyle name="40% - Énfasis1 3 6" xfId="802"/>
    <cellStyle name="40% - Énfasis1 4" xfId="97"/>
    <cellStyle name="40% - Énfasis1 4 2" xfId="245"/>
    <cellStyle name="40% - Énfasis1 4 3" xfId="393"/>
    <cellStyle name="40% - Énfasis1 4 4" xfId="542"/>
    <cellStyle name="40% - Énfasis1 4 5" xfId="690"/>
    <cellStyle name="40% - Énfasis1 4 6" xfId="838"/>
    <cellStyle name="40% - Énfasis1 5" xfId="133"/>
    <cellStyle name="40% - Énfasis1 6" xfId="281"/>
    <cellStyle name="40% - Énfasis1 7" xfId="430"/>
    <cellStyle name="40% - Énfasis1 8" xfId="578"/>
    <cellStyle name="40% - Énfasis1 9" xfId="726"/>
    <cellStyle name="40% - Énfasis2 2" xfId="26"/>
    <cellStyle name="40% - Énfasis2 2 2" xfId="175"/>
    <cellStyle name="40% - Énfasis2 2 3" xfId="323"/>
    <cellStyle name="40% - Énfasis2 2 4" xfId="472"/>
    <cellStyle name="40% - Énfasis2 2 5" xfId="620"/>
    <cellStyle name="40% - Énfasis2 2 6" xfId="768"/>
    <cellStyle name="40% - Énfasis2 3" xfId="64"/>
    <cellStyle name="40% - Énfasis2 3 2" xfId="213"/>
    <cellStyle name="40% - Énfasis2 3 3" xfId="361"/>
    <cellStyle name="40% - Énfasis2 3 4" xfId="510"/>
    <cellStyle name="40% - Énfasis2 3 5" xfId="658"/>
    <cellStyle name="40% - Énfasis2 3 6" xfId="806"/>
    <cellStyle name="40% - Énfasis2 4" xfId="101"/>
    <cellStyle name="40% - Énfasis2 4 2" xfId="249"/>
    <cellStyle name="40% - Énfasis2 4 3" xfId="397"/>
    <cellStyle name="40% - Énfasis2 4 4" xfId="546"/>
    <cellStyle name="40% - Énfasis2 4 5" xfId="694"/>
    <cellStyle name="40% - Énfasis2 4 6" xfId="842"/>
    <cellStyle name="40% - Énfasis2 5" xfId="137"/>
    <cellStyle name="40% - Énfasis2 6" xfId="285"/>
    <cellStyle name="40% - Énfasis2 7" xfId="434"/>
    <cellStyle name="40% - Énfasis2 8" xfId="582"/>
    <cellStyle name="40% - Énfasis2 9" xfId="730"/>
    <cellStyle name="40% - Énfasis3 2" xfId="30"/>
    <cellStyle name="40% - Énfasis3 2 2" xfId="179"/>
    <cellStyle name="40% - Énfasis3 2 3" xfId="327"/>
    <cellStyle name="40% - Énfasis3 2 4" xfId="476"/>
    <cellStyle name="40% - Énfasis3 2 5" xfId="624"/>
    <cellStyle name="40% - Énfasis3 2 6" xfId="772"/>
    <cellStyle name="40% - Énfasis3 3" xfId="68"/>
    <cellStyle name="40% - Énfasis3 3 2" xfId="217"/>
    <cellStyle name="40% - Énfasis3 3 3" xfId="365"/>
    <cellStyle name="40% - Énfasis3 3 4" xfId="514"/>
    <cellStyle name="40% - Énfasis3 3 5" xfId="662"/>
    <cellStyle name="40% - Énfasis3 3 6" xfId="810"/>
    <cellStyle name="40% - Énfasis3 4" xfId="105"/>
    <cellStyle name="40% - Énfasis3 4 2" xfId="253"/>
    <cellStyle name="40% - Énfasis3 4 3" xfId="401"/>
    <cellStyle name="40% - Énfasis3 4 4" xfId="550"/>
    <cellStyle name="40% - Énfasis3 4 5" xfId="698"/>
    <cellStyle name="40% - Énfasis3 4 6" xfId="846"/>
    <cellStyle name="40% - Énfasis3 5" xfId="141"/>
    <cellStyle name="40% - Énfasis3 6" xfId="289"/>
    <cellStyle name="40% - Énfasis3 7" xfId="438"/>
    <cellStyle name="40% - Énfasis3 8" xfId="586"/>
    <cellStyle name="40% - Énfasis3 9" xfId="734"/>
    <cellStyle name="40% - Énfasis4 2" xfId="34"/>
    <cellStyle name="40% - Énfasis4 2 2" xfId="183"/>
    <cellStyle name="40% - Énfasis4 2 3" xfId="331"/>
    <cellStyle name="40% - Énfasis4 2 4" xfId="480"/>
    <cellStyle name="40% - Énfasis4 2 5" xfId="628"/>
    <cellStyle name="40% - Énfasis4 2 6" xfId="776"/>
    <cellStyle name="40% - Énfasis4 3" xfId="72"/>
    <cellStyle name="40% - Énfasis4 3 2" xfId="221"/>
    <cellStyle name="40% - Énfasis4 3 3" xfId="369"/>
    <cellStyle name="40% - Énfasis4 3 4" xfId="518"/>
    <cellStyle name="40% - Énfasis4 3 5" xfId="666"/>
    <cellStyle name="40% - Énfasis4 3 6" xfId="814"/>
    <cellStyle name="40% - Énfasis4 4" xfId="109"/>
    <cellStyle name="40% - Énfasis4 4 2" xfId="257"/>
    <cellStyle name="40% - Énfasis4 4 3" xfId="405"/>
    <cellStyle name="40% - Énfasis4 4 4" xfId="554"/>
    <cellStyle name="40% - Énfasis4 4 5" xfId="702"/>
    <cellStyle name="40% - Énfasis4 4 6" xfId="850"/>
    <cellStyle name="40% - Énfasis4 5" xfId="145"/>
    <cellStyle name="40% - Énfasis4 6" xfId="293"/>
    <cellStyle name="40% - Énfasis4 7" xfId="442"/>
    <cellStyle name="40% - Énfasis4 8" xfId="590"/>
    <cellStyle name="40% - Énfasis4 9" xfId="738"/>
    <cellStyle name="40% - Énfasis5 2" xfId="38"/>
    <cellStyle name="40% - Énfasis5 2 2" xfId="187"/>
    <cellStyle name="40% - Énfasis5 2 3" xfId="335"/>
    <cellStyle name="40% - Énfasis5 2 4" xfId="484"/>
    <cellStyle name="40% - Énfasis5 2 5" xfId="632"/>
    <cellStyle name="40% - Énfasis5 2 6" xfId="780"/>
    <cellStyle name="40% - Énfasis5 3" xfId="76"/>
    <cellStyle name="40% - Énfasis5 3 2" xfId="225"/>
    <cellStyle name="40% - Énfasis5 3 3" xfId="373"/>
    <cellStyle name="40% - Énfasis5 3 4" xfId="522"/>
    <cellStyle name="40% - Énfasis5 3 5" xfId="670"/>
    <cellStyle name="40% - Énfasis5 3 6" xfId="818"/>
    <cellStyle name="40% - Énfasis5 4" xfId="113"/>
    <cellStyle name="40% - Énfasis5 4 2" xfId="261"/>
    <cellStyle name="40% - Énfasis5 4 3" xfId="409"/>
    <cellStyle name="40% - Énfasis5 4 4" xfId="558"/>
    <cellStyle name="40% - Énfasis5 4 5" xfId="706"/>
    <cellStyle name="40% - Énfasis5 4 6" xfId="854"/>
    <cellStyle name="40% - Énfasis5 5" xfId="149"/>
    <cellStyle name="40% - Énfasis5 6" xfId="297"/>
    <cellStyle name="40% - Énfasis5 7" xfId="446"/>
    <cellStyle name="40% - Énfasis5 8" xfId="594"/>
    <cellStyle name="40% - Énfasis5 9" xfId="742"/>
    <cellStyle name="40% - Énfasis6 2" xfId="42"/>
    <cellStyle name="40% - Énfasis6 2 2" xfId="191"/>
    <cellStyle name="40% - Énfasis6 2 3" xfId="339"/>
    <cellStyle name="40% - Énfasis6 2 4" xfId="488"/>
    <cellStyle name="40% - Énfasis6 2 5" xfId="636"/>
    <cellStyle name="40% - Énfasis6 2 6" xfId="784"/>
    <cellStyle name="40% - Énfasis6 3" xfId="80"/>
    <cellStyle name="40% - Énfasis6 3 2" xfId="229"/>
    <cellStyle name="40% - Énfasis6 3 3" xfId="377"/>
    <cellStyle name="40% - Énfasis6 3 4" xfId="526"/>
    <cellStyle name="40% - Énfasis6 3 5" xfId="674"/>
    <cellStyle name="40% - Énfasis6 3 6" xfId="822"/>
    <cellStyle name="40% - Énfasis6 4" xfId="117"/>
    <cellStyle name="40% - Énfasis6 4 2" xfId="265"/>
    <cellStyle name="40% - Énfasis6 4 3" xfId="413"/>
    <cellStyle name="40% - Énfasis6 4 4" xfId="562"/>
    <cellStyle name="40% - Énfasis6 4 5" xfId="710"/>
    <cellStyle name="40% - Énfasis6 4 6" xfId="858"/>
    <cellStyle name="40% - Énfasis6 5" xfId="153"/>
    <cellStyle name="40% - Énfasis6 6" xfId="301"/>
    <cellStyle name="40% - Énfasis6 7" xfId="450"/>
    <cellStyle name="40% - Énfasis6 8" xfId="598"/>
    <cellStyle name="40% - Énfasis6 9" xfId="746"/>
    <cellStyle name="60% - Énfasis1 2" xfId="23"/>
    <cellStyle name="60% - Énfasis1 2 2" xfId="172"/>
    <cellStyle name="60% - Énfasis1 2 3" xfId="320"/>
    <cellStyle name="60% - Énfasis1 2 4" xfId="469"/>
    <cellStyle name="60% - Énfasis1 2 5" xfId="617"/>
    <cellStyle name="60% - Énfasis1 2 6" xfId="765"/>
    <cellStyle name="60% - Énfasis1 3" xfId="61"/>
    <cellStyle name="60% - Énfasis1 3 2" xfId="210"/>
    <cellStyle name="60% - Énfasis1 3 3" xfId="358"/>
    <cellStyle name="60% - Énfasis1 3 4" xfId="507"/>
    <cellStyle name="60% - Énfasis1 3 5" xfId="655"/>
    <cellStyle name="60% - Énfasis1 3 6" xfId="803"/>
    <cellStyle name="60% - Énfasis1 4" xfId="98"/>
    <cellStyle name="60% - Énfasis1 4 2" xfId="246"/>
    <cellStyle name="60% - Énfasis1 4 3" xfId="394"/>
    <cellStyle name="60% - Énfasis1 4 4" xfId="543"/>
    <cellStyle name="60% - Énfasis1 4 5" xfId="691"/>
    <cellStyle name="60% - Énfasis1 4 6" xfId="839"/>
    <cellStyle name="60% - Énfasis1 5" xfId="134"/>
    <cellStyle name="60% - Énfasis1 6" xfId="282"/>
    <cellStyle name="60% - Énfasis1 7" xfId="431"/>
    <cellStyle name="60% - Énfasis1 8" xfId="579"/>
    <cellStyle name="60% - Énfasis1 9" xfId="727"/>
    <cellStyle name="60% - Énfasis2 2" xfId="27"/>
    <cellStyle name="60% - Énfasis2 2 2" xfId="176"/>
    <cellStyle name="60% - Énfasis2 2 3" xfId="324"/>
    <cellStyle name="60% - Énfasis2 2 4" xfId="473"/>
    <cellStyle name="60% - Énfasis2 2 5" xfId="621"/>
    <cellStyle name="60% - Énfasis2 2 6" xfId="769"/>
    <cellStyle name="60% - Énfasis2 3" xfId="65"/>
    <cellStyle name="60% - Énfasis2 3 2" xfId="214"/>
    <cellStyle name="60% - Énfasis2 3 3" xfId="362"/>
    <cellStyle name="60% - Énfasis2 3 4" xfId="511"/>
    <cellStyle name="60% - Énfasis2 3 5" xfId="659"/>
    <cellStyle name="60% - Énfasis2 3 6" xfId="807"/>
    <cellStyle name="60% - Énfasis2 4" xfId="102"/>
    <cellStyle name="60% - Énfasis2 4 2" xfId="250"/>
    <cellStyle name="60% - Énfasis2 4 3" xfId="398"/>
    <cellStyle name="60% - Énfasis2 4 4" xfId="547"/>
    <cellStyle name="60% - Énfasis2 4 5" xfId="695"/>
    <cellStyle name="60% - Énfasis2 4 6" xfId="843"/>
    <cellStyle name="60% - Énfasis2 5" xfId="138"/>
    <cellStyle name="60% - Énfasis2 6" xfId="286"/>
    <cellStyle name="60% - Énfasis2 7" xfId="435"/>
    <cellStyle name="60% - Énfasis2 8" xfId="583"/>
    <cellStyle name="60% - Énfasis2 9" xfId="731"/>
    <cellStyle name="60% - Énfasis3 2" xfId="31"/>
    <cellStyle name="60% - Énfasis3 2 2" xfId="180"/>
    <cellStyle name="60% - Énfasis3 2 3" xfId="328"/>
    <cellStyle name="60% - Énfasis3 2 4" xfId="477"/>
    <cellStyle name="60% - Énfasis3 2 5" xfId="625"/>
    <cellStyle name="60% - Énfasis3 2 6" xfId="773"/>
    <cellStyle name="60% - Énfasis3 3" xfId="69"/>
    <cellStyle name="60% - Énfasis3 3 2" xfId="218"/>
    <cellStyle name="60% - Énfasis3 3 3" xfId="366"/>
    <cellStyle name="60% - Énfasis3 3 4" xfId="515"/>
    <cellStyle name="60% - Énfasis3 3 5" xfId="663"/>
    <cellStyle name="60% - Énfasis3 3 6" xfId="811"/>
    <cellStyle name="60% - Énfasis3 4" xfId="106"/>
    <cellStyle name="60% - Énfasis3 4 2" xfId="254"/>
    <cellStyle name="60% - Énfasis3 4 3" xfId="402"/>
    <cellStyle name="60% - Énfasis3 4 4" xfId="551"/>
    <cellStyle name="60% - Énfasis3 4 5" xfId="699"/>
    <cellStyle name="60% - Énfasis3 4 6" xfId="847"/>
    <cellStyle name="60% - Énfasis3 5" xfId="142"/>
    <cellStyle name="60% - Énfasis3 6" xfId="290"/>
    <cellStyle name="60% - Énfasis3 7" xfId="439"/>
    <cellStyle name="60% - Énfasis3 8" xfId="587"/>
    <cellStyle name="60% - Énfasis3 9" xfId="735"/>
    <cellStyle name="60% - Énfasis4 2" xfId="35"/>
    <cellStyle name="60% - Énfasis4 2 2" xfId="184"/>
    <cellStyle name="60% - Énfasis4 2 3" xfId="332"/>
    <cellStyle name="60% - Énfasis4 2 4" xfId="481"/>
    <cellStyle name="60% - Énfasis4 2 5" xfId="629"/>
    <cellStyle name="60% - Énfasis4 2 6" xfId="777"/>
    <cellStyle name="60% - Énfasis4 3" xfId="73"/>
    <cellStyle name="60% - Énfasis4 3 2" xfId="222"/>
    <cellStyle name="60% - Énfasis4 3 3" xfId="370"/>
    <cellStyle name="60% - Énfasis4 3 4" xfId="519"/>
    <cellStyle name="60% - Énfasis4 3 5" xfId="667"/>
    <cellStyle name="60% - Énfasis4 3 6" xfId="815"/>
    <cellStyle name="60% - Énfasis4 4" xfId="110"/>
    <cellStyle name="60% - Énfasis4 4 2" xfId="258"/>
    <cellStyle name="60% - Énfasis4 4 3" xfId="406"/>
    <cellStyle name="60% - Énfasis4 4 4" xfId="555"/>
    <cellStyle name="60% - Énfasis4 4 5" xfId="703"/>
    <cellStyle name="60% - Énfasis4 4 6" xfId="851"/>
    <cellStyle name="60% - Énfasis4 5" xfId="146"/>
    <cellStyle name="60% - Énfasis4 6" xfId="294"/>
    <cellStyle name="60% - Énfasis4 7" xfId="443"/>
    <cellStyle name="60% - Énfasis4 8" xfId="591"/>
    <cellStyle name="60% - Énfasis4 9" xfId="739"/>
    <cellStyle name="60% - Énfasis5 2" xfId="39"/>
    <cellStyle name="60% - Énfasis5 2 2" xfId="188"/>
    <cellStyle name="60% - Énfasis5 2 3" xfId="336"/>
    <cellStyle name="60% - Énfasis5 2 4" xfId="485"/>
    <cellStyle name="60% - Énfasis5 2 5" xfId="633"/>
    <cellStyle name="60% - Énfasis5 2 6" xfId="781"/>
    <cellStyle name="60% - Énfasis5 3" xfId="77"/>
    <cellStyle name="60% - Énfasis5 3 2" xfId="226"/>
    <cellStyle name="60% - Énfasis5 3 3" xfId="374"/>
    <cellStyle name="60% - Énfasis5 3 4" xfId="523"/>
    <cellStyle name="60% - Énfasis5 3 5" xfId="671"/>
    <cellStyle name="60% - Énfasis5 3 6" xfId="819"/>
    <cellStyle name="60% - Énfasis5 4" xfId="114"/>
    <cellStyle name="60% - Énfasis5 4 2" xfId="262"/>
    <cellStyle name="60% - Énfasis5 4 3" xfId="410"/>
    <cellStyle name="60% - Énfasis5 4 4" xfId="559"/>
    <cellStyle name="60% - Énfasis5 4 5" xfId="707"/>
    <cellStyle name="60% - Énfasis5 4 6" xfId="855"/>
    <cellStyle name="60% - Énfasis5 5" xfId="150"/>
    <cellStyle name="60% - Énfasis5 6" xfId="298"/>
    <cellStyle name="60% - Énfasis5 7" xfId="447"/>
    <cellStyle name="60% - Énfasis5 8" xfId="595"/>
    <cellStyle name="60% - Énfasis5 9" xfId="743"/>
    <cellStyle name="60% - Énfasis6 2" xfId="43"/>
    <cellStyle name="60% - Énfasis6 2 2" xfId="192"/>
    <cellStyle name="60% - Énfasis6 2 3" xfId="340"/>
    <cellStyle name="60% - Énfasis6 2 4" xfId="489"/>
    <cellStyle name="60% - Énfasis6 2 5" xfId="637"/>
    <cellStyle name="60% - Énfasis6 2 6" xfId="785"/>
    <cellStyle name="60% - Énfasis6 3" xfId="81"/>
    <cellStyle name="60% - Énfasis6 3 2" xfId="230"/>
    <cellStyle name="60% - Énfasis6 3 3" xfId="378"/>
    <cellStyle name="60% - Énfasis6 3 4" xfId="527"/>
    <cellStyle name="60% - Énfasis6 3 5" xfId="675"/>
    <cellStyle name="60% - Énfasis6 3 6" xfId="823"/>
    <cellStyle name="60% - Énfasis6 4" xfId="118"/>
    <cellStyle name="60% - Énfasis6 4 2" xfId="266"/>
    <cellStyle name="60% - Énfasis6 4 3" xfId="414"/>
    <cellStyle name="60% - Énfasis6 4 4" xfId="563"/>
    <cellStyle name="60% - Énfasis6 4 5" xfId="711"/>
    <cellStyle name="60% - Énfasis6 4 6" xfId="859"/>
    <cellStyle name="60% - Énfasis6 5" xfId="154"/>
    <cellStyle name="60% - Énfasis6 6" xfId="302"/>
    <cellStyle name="60% - Énfasis6 7" xfId="451"/>
    <cellStyle name="60% - Énfasis6 8" xfId="599"/>
    <cellStyle name="60% - Énfasis6 9" xfId="747"/>
    <cellStyle name="Buena 2" xfId="8"/>
    <cellStyle name="Buena 2 2" xfId="157"/>
    <cellStyle name="Buena 2 3" xfId="305"/>
    <cellStyle name="Buena 2 4" xfId="454"/>
    <cellStyle name="Buena 2 5" xfId="602"/>
    <cellStyle name="Buena 2 6" xfId="750"/>
    <cellStyle name="Buena 3" xfId="46"/>
    <cellStyle name="Buena 3 2" xfId="195"/>
    <cellStyle name="Buena 3 3" xfId="343"/>
    <cellStyle name="Buena 3 4" xfId="492"/>
    <cellStyle name="Buena 3 5" xfId="640"/>
    <cellStyle name="Buena 3 6" xfId="788"/>
    <cellStyle name="Buena 4" xfId="83"/>
    <cellStyle name="Buena 4 2" xfId="231"/>
    <cellStyle name="Buena 4 3" xfId="379"/>
    <cellStyle name="Buena 4 4" xfId="528"/>
    <cellStyle name="Buena 4 5" xfId="676"/>
    <cellStyle name="Buena 4 6" xfId="824"/>
    <cellStyle name="Buena 5" xfId="119"/>
    <cellStyle name="Buena 6" xfId="267"/>
    <cellStyle name="Buena 7" xfId="416"/>
    <cellStyle name="Buena 8" xfId="564"/>
    <cellStyle name="Buena 9" xfId="712"/>
    <cellStyle name="Cálculo 2" xfId="13"/>
    <cellStyle name="Cálculo 2 2" xfId="162"/>
    <cellStyle name="Cálculo 2 3" xfId="310"/>
    <cellStyle name="Cálculo 2 4" xfId="459"/>
    <cellStyle name="Cálculo 2 5" xfId="607"/>
    <cellStyle name="Cálculo 2 6" xfId="755"/>
    <cellStyle name="Cálculo 3" xfId="51"/>
    <cellStyle name="Cálculo 3 2" xfId="200"/>
    <cellStyle name="Cálculo 3 3" xfId="348"/>
    <cellStyle name="Cálculo 3 4" xfId="497"/>
    <cellStyle name="Cálculo 3 5" xfId="645"/>
    <cellStyle name="Cálculo 3 6" xfId="793"/>
    <cellStyle name="Cálculo 4" xfId="88"/>
    <cellStyle name="Cálculo 4 2" xfId="236"/>
    <cellStyle name="Cálculo 4 3" xfId="384"/>
    <cellStyle name="Cálculo 4 4" xfId="533"/>
    <cellStyle name="Cálculo 4 5" xfId="681"/>
    <cellStyle name="Cálculo 4 6" xfId="829"/>
    <cellStyle name="Cálculo 5" xfId="124"/>
    <cellStyle name="Cálculo 6" xfId="272"/>
    <cellStyle name="Cálculo 7" xfId="421"/>
    <cellStyle name="Cálculo 8" xfId="569"/>
    <cellStyle name="Cálculo 9" xfId="717"/>
    <cellStyle name="Celda de comprobación 2" xfId="15"/>
    <cellStyle name="Celda de comprobación 2 2" xfId="164"/>
    <cellStyle name="Celda de comprobación 2 3" xfId="312"/>
    <cellStyle name="Celda de comprobación 2 4" xfId="461"/>
    <cellStyle name="Celda de comprobación 2 5" xfId="609"/>
    <cellStyle name="Celda de comprobación 2 6" xfId="757"/>
    <cellStyle name="Celda de comprobación 3" xfId="53"/>
    <cellStyle name="Celda de comprobación 3 2" xfId="202"/>
    <cellStyle name="Celda de comprobación 3 3" xfId="350"/>
    <cellStyle name="Celda de comprobación 3 4" xfId="499"/>
    <cellStyle name="Celda de comprobación 3 5" xfId="647"/>
    <cellStyle name="Celda de comprobación 3 6" xfId="795"/>
    <cellStyle name="Celda de comprobación 4" xfId="90"/>
    <cellStyle name="Celda de comprobación 4 2" xfId="238"/>
    <cellStyle name="Celda de comprobación 4 3" xfId="386"/>
    <cellStyle name="Celda de comprobación 4 4" xfId="535"/>
    <cellStyle name="Celda de comprobación 4 5" xfId="683"/>
    <cellStyle name="Celda de comprobación 4 6" xfId="831"/>
    <cellStyle name="Celda de comprobación 5" xfId="126"/>
    <cellStyle name="Celda de comprobación 6" xfId="274"/>
    <cellStyle name="Celda de comprobación 7" xfId="423"/>
    <cellStyle name="Celda de comprobación 8" xfId="571"/>
    <cellStyle name="Celda de comprobación 9" xfId="719"/>
    <cellStyle name="Celda vinculada 2" xfId="14"/>
    <cellStyle name="Celda vinculada 2 2" xfId="163"/>
    <cellStyle name="Celda vinculada 2 3" xfId="311"/>
    <cellStyle name="Celda vinculada 2 4" xfId="460"/>
    <cellStyle name="Celda vinculada 2 5" xfId="608"/>
    <cellStyle name="Celda vinculada 2 6" xfId="756"/>
    <cellStyle name="Celda vinculada 3" xfId="52"/>
    <cellStyle name="Celda vinculada 3 2" xfId="201"/>
    <cellStyle name="Celda vinculada 3 3" xfId="349"/>
    <cellStyle name="Celda vinculada 3 4" xfId="498"/>
    <cellStyle name="Celda vinculada 3 5" xfId="646"/>
    <cellStyle name="Celda vinculada 3 6" xfId="794"/>
    <cellStyle name="Celda vinculada 4" xfId="89"/>
    <cellStyle name="Celda vinculada 4 2" xfId="237"/>
    <cellStyle name="Celda vinculada 4 3" xfId="385"/>
    <cellStyle name="Celda vinculada 4 4" xfId="534"/>
    <cellStyle name="Celda vinculada 4 5" xfId="682"/>
    <cellStyle name="Celda vinculada 4 6" xfId="830"/>
    <cellStyle name="Celda vinculada 5" xfId="125"/>
    <cellStyle name="Celda vinculada 6" xfId="273"/>
    <cellStyle name="Celda vinculada 7" xfId="422"/>
    <cellStyle name="Celda vinculada 8" xfId="570"/>
    <cellStyle name="Celda vinculada 9" xfId="718"/>
    <cellStyle name="Encabezado 4" xfId="6" builtinId="19" customBuiltin="1"/>
    <cellStyle name="Énfasis1 2" xfId="20"/>
    <cellStyle name="Énfasis1 2 2" xfId="169"/>
    <cellStyle name="Énfasis1 2 3" xfId="317"/>
    <cellStyle name="Énfasis1 2 4" xfId="466"/>
    <cellStyle name="Énfasis1 2 5" xfId="614"/>
    <cellStyle name="Énfasis1 2 6" xfId="762"/>
    <cellStyle name="Énfasis1 3" xfId="58"/>
    <cellStyle name="Énfasis1 3 2" xfId="207"/>
    <cellStyle name="Énfasis1 3 3" xfId="355"/>
    <cellStyle name="Énfasis1 3 4" xfId="504"/>
    <cellStyle name="Énfasis1 3 5" xfId="652"/>
    <cellStyle name="Énfasis1 3 6" xfId="800"/>
    <cellStyle name="Énfasis1 4" xfId="95"/>
    <cellStyle name="Énfasis1 4 2" xfId="243"/>
    <cellStyle name="Énfasis1 4 3" xfId="391"/>
    <cellStyle name="Énfasis1 4 4" xfId="540"/>
    <cellStyle name="Énfasis1 4 5" xfId="688"/>
    <cellStyle name="Énfasis1 4 6" xfId="836"/>
    <cellStyle name="Énfasis1 5" xfId="131"/>
    <cellStyle name="Énfasis1 6" xfId="279"/>
    <cellStyle name="Énfasis1 7" xfId="428"/>
    <cellStyle name="Énfasis1 8" xfId="576"/>
    <cellStyle name="Énfasis1 9" xfId="724"/>
    <cellStyle name="Énfasis2 2" xfId="24"/>
    <cellStyle name="Énfasis2 2 2" xfId="173"/>
    <cellStyle name="Énfasis2 2 3" xfId="321"/>
    <cellStyle name="Énfasis2 2 4" xfId="470"/>
    <cellStyle name="Énfasis2 2 5" xfId="618"/>
    <cellStyle name="Énfasis2 2 6" xfId="766"/>
    <cellStyle name="Énfasis2 3" xfId="62"/>
    <cellStyle name="Énfasis2 3 2" xfId="211"/>
    <cellStyle name="Énfasis2 3 3" xfId="359"/>
    <cellStyle name="Énfasis2 3 4" xfId="508"/>
    <cellStyle name="Énfasis2 3 5" xfId="656"/>
    <cellStyle name="Énfasis2 3 6" xfId="804"/>
    <cellStyle name="Énfasis2 4" xfId="99"/>
    <cellStyle name="Énfasis2 4 2" xfId="247"/>
    <cellStyle name="Énfasis2 4 3" xfId="395"/>
    <cellStyle name="Énfasis2 4 4" xfId="544"/>
    <cellStyle name="Énfasis2 4 5" xfId="692"/>
    <cellStyle name="Énfasis2 4 6" xfId="840"/>
    <cellStyle name="Énfasis2 5" xfId="135"/>
    <cellStyle name="Énfasis2 6" xfId="283"/>
    <cellStyle name="Énfasis2 7" xfId="432"/>
    <cellStyle name="Énfasis2 8" xfId="580"/>
    <cellStyle name="Énfasis2 9" xfId="728"/>
    <cellStyle name="Énfasis3 2" xfId="28"/>
    <cellStyle name="Énfasis3 2 2" xfId="177"/>
    <cellStyle name="Énfasis3 2 3" xfId="325"/>
    <cellStyle name="Énfasis3 2 4" xfId="474"/>
    <cellStyle name="Énfasis3 2 5" xfId="622"/>
    <cellStyle name="Énfasis3 2 6" xfId="770"/>
    <cellStyle name="Énfasis3 3" xfId="66"/>
    <cellStyle name="Énfasis3 3 2" xfId="215"/>
    <cellStyle name="Énfasis3 3 3" xfId="363"/>
    <cellStyle name="Énfasis3 3 4" xfId="512"/>
    <cellStyle name="Énfasis3 3 5" xfId="660"/>
    <cellStyle name="Énfasis3 3 6" xfId="808"/>
    <cellStyle name="Énfasis3 4" xfId="103"/>
    <cellStyle name="Énfasis3 4 2" xfId="251"/>
    <cellStyle name="Énfasis3 4 3" xfId="399"/>
    <cellStyle name="Énfasis3 4 4" xfId="548"/>
    <cellStyle name="Énfasis3 4 5" xfId="696"/>
    <cellStyle name="Énfasis3 4 6" xfId="844"/>
    <cellStyle name="Énfasis3 5" xfId="139"/>
    <cellStyle name="Énfasis3 6" xfId="287"/>
    <cellStyle name="Énfasis3 7" xfId="436"/>
    <cellStyle name="Énfasis3 8" xfId="584"/>
    <cellStyle name="Énfasis3 9" xfId="732"/>
    <cellStyle name="Énfasis4 2" xfId="32"/>
    <cellStyle name="Énfasis4 2 2" xfId="181"/>
    <cellStyle name="Énfasis4 2 3" xfId="329"/>
    <cellStyle name="Énfasis4 2 4" xfId="478"/>
    <cellStyle name="Énfasis4 2 5" xfId="626"/>
    <cellStyle name="Énfasis4 2 6" xfId="774"/>
    <cellStyle name="Énfasis4 3" xfId="70"/>
    <cellStyle name="Énfasis4 3 2" xfId="219"/>
    <cellStyle name="Énfasis4 3 3" xfId="367"/>
    <cellStyle name="Énfasis4 3 4" xfId="516"/>
    <cellStyle name="Énfasis4 3 5" xfId="664"/>
    <cellStyle name="Énfasis4 3 6" xfId="812"/>
    <cellStyle name="Énfasis4 4" xfId="107"/>
    <cellStyle name="Énfasis4 4 2" xfId="255"/>
    <cellStyle name="Énfasis4 4 3" xfId="403"/>
    <cellStyle name="Énfasis4 4 4" xfId="552"/>
    <cellStyle name="Énfasis4 4 5" xfId="700"/>
    <cellStyle name="Énfasis4 4 6" xfId="848"/>
    <cellStyle name="Énfasis4 5" xfId="143"/>
    <cellStyle name="Énfasis4 6" xfId="291"/>
    <cellStyle name="Énfasis4 7" xfId="440"/>
    <cellStyle name="Énfasis4 8" xfId="588"/>
    <cellStyle name="Énfasis4 9" xfId="736"/>
    <cellStyle name="Énfasis5 2" xfId="36"/>
    <cellStyle name="Énfasis5 2 2" xfId="185"/>
    <cellStyle name="Énfasis5 2 3" xfId="333"/>
    <cellStyle name="Énfasis5 2 4" xfId="482"/>
    <cellStyle name="Énfasis5 2 5" xfId="630"/>
    <cellStyle name="Énfasis5 2 6" xfId="778"/>
    <cellStyle name="Énfasis5 3" xfId="74"/>
    <cellStyle name="Énfasis5 3 2" xfId="223"/>
    <cellStyle name="Énfasis5 3 3" xfId="371"/>
    <cellStyle name="Énfasis5 3 4" xfId="520"/>
    <cellStyle name="Énfasis5 3 5" xfId="668"/>
    <cellStyle name="Énfasis5 3 6" xfId="816"/>
    <cellStyle name="Énfasis5 4" xfId="111"/>
    <cellStyle name="Énfasis5 4 2" xfId="259"/>
    <cellStyle name="Énfasis5 4 3" xfId="407"/>
    <cellStyle name="Énfasis5 4 4" xfId="556"/>
    <cellStyle name="Énfasis5 4 5" xfId="704"/>
    <cellStyle name="Énfasis5 4 6" xfId="852"/>
    <cellStyle name="Énfasis5 5" xfId="147"/>
    <cellStyle name="Énfasis5 6" xfId="295"/>
    <cellStyle name="Énfasis5 7" xfId="444"/>
    <cellStyle name="Énfasis5 8" xfId="592"/>
    <cellStyle name="Énfasis5 9" xfId="740"/>
    <cellStyle name="Énfasis6 2" xfId="40"/>
    <cellStyle name="Énfasis6 2 2" xfId="189"/>
    <cellStyle name="Énfasis6 2 3" xfId="337"/>
    <cellStyle name="Énfasis6 2 4" xfId="486"/>
    <cellStyle name="Énfasis6 2 5" xfId="634"/>
    <cellStyle name="Énfasis6 2 6" xfId="782"/>
    <cellStyle name="Énfasis6 3" xfId="78"/>
    <cellStyle name="Énfasis6 3 2" xfId="227"/>
    <cellStyle name="Énfasis6 3 3" xfId="375"/>
    <cellStyle name="Énfasis6 3 4" xfId="524"/>
    <cellStyle name="Énfasis6 3 5" xfId="672"/>
    <cellStyle name="Énfasis6 3 6" xfId="820"/>
    <cellStyle name="Énfasis6 4" xfId="115"/>
    <cellStyle name="Énfasis6 4 2" xfId="263"/>
    <cellStyle name="Énfasis6 4 3" xfId="411"/>
    <cellStyle name="Énfasis6 4 4" xfId="560"/>
    <cellStyle name="Énfasis6 4 5" xfId="708"/>
    <cellStyle name="Énfasis6 4 6" xfId="856"/>
    <cellStyle name="Énfasis6 5" xfId="151"/>
    <cellStyle name="Énfasis6 6" xfId="299"/>
    <cellStyle name="Énfasis6 7" xfId="448"/>
    <cellStyle name="Énfasis6 8" xfId="596"/>
    <cellStyle name="Énfasis6 9" xfId="744"/>
    <cellStyle name="Entrada 2" xfId="11"/>
    <cellStyle name="Entrada 2 2" xfId="160"/>
    <cellStyle name="Entrada 2 3" xfId="308"/>
    <cellStyle name="Entrada 2 4" xfId="457"/>
    <cellStyle name="Entrada 2 5" xfId="605"/>
    <cellStyle name="Entrada 2 6" xfId="753"/>
    <cellStyle name="Entrada 3" xfId="49"/>
    <cellStyle name="Entrada 3 2" xfId="198"/>
    <cellStyle name="Entrada 3 3" xfId="346"/>
    <cellStyle name="Entrada 3 4" xfId="495"/>
    <cellStyle name="Entrada 3 5" xfId="643"/>
    <cellStyle name="Entrada 3 6" xfId="791"/>
    <cellStyle name="Entrada 4" xfId="86"/>
    <cellStyle name="Entrada 4 2" xfId="234"/>
    <cellStyle name="Entrada 4 3" xfId="382"/>
    <cellStyle name="Entrada 4 4" xfId="531"/>
    <cellStyle name="Entrada 4 5" xfId="679"/>
    <cellStyle name="Entrada 4 6" xfId="827"/>
    <cellStyle name="Entrada 5" xfId="122"/>
    <cellStyle name="Entrada 6" xfId="270"/>
    <cellStyle name="Entrada 7" xfId="419"/>
    <cellStyle name="Entrada 8" xfId="567"/>
    <cellStyle name="Entrada 9" xfId="715"/>
    <cellStyle name="Incorrecto 2" xfId="9"/>
    <cellStyle name="Incorrecto 2 2" xfId="158"/>
    <cellStyle name="Incorrecto 2 3" xfId="306"/>
    <cellStyle name="Incorrecto 2 4" xfId="455"/>
    <cellStyle name="Incorrecto 2 5" xfId="603"/>
    <cellStyle name="Incorrecto 2 6" xfId="751"/>
    <cellStyle name="Incorrecto 3" xfId="47"/>
    <cellStyle name="Incorrecto 3 2" xfId="196"/>
    <cellStyle name="Incorrecto 3 3" xfId="344"/>
    <cellStyle name="Incorrecto 3 4" xfId="493"/>
    <cellStyle name="Incorrecto 3 5" xfId="641"/>
    <cellStyle name="Incorrecto 3 6" xfId="789"/>
    <cellStyle name="Incorrecto 4" xfId="84"/>
    <cellStyle name="Incorrecto 4 2" xfId="232"/>
    <cellStyle name="Incorrecto 4 3" xfId="380"/>
    <cellStyle name="Incorrecto 4 4" xfId="529"/>
    <cellStyle name="Incorrecto 4 5" xfId="677"/>
    <cellStyle name="Incorrecto 4 6" xfId="825"/>
    <cellStyle name="Incorrecto 5" xfId="120"/>
    <cellStyle name="Incorrecto 6" xfId="268"/>
    <cellStyle name="Incorrecto 7" xfId="417"/>
    <cellStyle name="Incorrecto 8" xfId="565"/>
    <cellStyle name="Incorrecto 9" xfId="713"/>
    <cellStyle name="Neutral 2" xfId="10"/>
    <cellStyle name="Neutral 2 2" xfId="159"/>
    <cellStyle name="Neutral 2 3" xfId="307"/>
    <cellStyle name="Neutral 2 4" xfId="456"/>
    <cellStyle name="Neutral 2 5" xfId="604"/>
    <cellStyle name="Neutral 2 6" xfId="752"/>
    <cellStyle name="Neutral 3" xfId="48"/>
    <cellStyle name="Neutral 3 2" xfId="197"/>
    <cellStyle name="Neutral 3 3" xfId="345"/>
    <cellStyle name="Neutral 3 4" xfId="494"/>
    <cellStyle name="Neutral 3 5" xfId="642"/>
    <cellStyle name="Neutral 3 6" xfId="790"/>
    <cellStyle name="Neutral 4" xfId="85"/>
    <cellStyle name="Neutral 4 2" xfId="233"/>
    <cellStyle name="Neutral 4 3" xfId="381"/>
    <cellStyle name="Neutral 4 4" xfId="530"/>
    <cellStyle name="Neutral 4 5" xfId="678"/>
    <cellStyle name="Neutral 4 6" xfId="826"/>
    <cellStyle name="Neutral 5" xfId="121"/>
    <cellStyle name="Neutral 6" xfId="269"/>
    <cellStyle name="Neutral 7" xfId="418"/>
    <cellStyle name="Neutral 8" xfId="566"/>
    <cellStyle name="Neutral 9" xfId="714"/>
    <cellStyle name="Normal" xfId="0" builtinId="0"/>
    <cellStyle name="Normal 2" xfId="7"/>
    <cellStyle name="Normal 2 2" xfId="155"/>
    <cellStyle name="Normal 2 2 2" xfId="156"/>
    <cellStyle name="Normal 2 2 3" xfId="304"/>
    <cellStyle name="Normal 2 2 4" xfId="453"/>
    <cellStyle name="Normal 2 2 5" xfId="601"/>
    <cellStyle name="Normal 2 2 6" xfId="749"/>
    <cellStyle name="Normal 2 3" xfId="303"/>
    <cellStyle name="Normal 2 4" xfId="452"/>
    <cellStyle name="Normal 2 5" xfId="600"/>
    <cellStyle name="Normal 2 6" xfId="748"/>
    <cellStyle name="Normal 3" xfId="44"/>
    <cellStyle name="Normal 3 2" xfId="193"/>
    <cellStyle name="Normal 3 3" xfId="341"/>
    <cellStyle name="Normal 3 4" xfId="490"/>
    <cellStyle name="Normal 3 5" xfId="638"/>
    <cellStyle name="Normal 3 6" xfId="786"/>
    <cellStyle name="Normal 4" xfId="45"/>
    <cellStyle name="Normal 4 2" xfId="194"/>
    <cellStyle name="Normal 4 3" xfId="342"/>
    <cellStyle name="Normal 4 4" xfId="491"/>
    <cellStyle name="Normal 4 5" xfId="639"/>
    <cellStyle name="Normal 4 6" xfId="787"/>
    <cellStyle name="Normal 5" xfId="82"/>
    <cellStyle name="Normal 9" xfId="415"/>
    <cellStyle name="Notas 2" xfId="17"/>
    <cellStyle name="Notas 2 2" xfId="166"/>
    <cellStyle name="Notas 2 3" xfId="314"/>
    <cellStyle name="Notas 2 4" xfId="463"/>
    <cellStyle name="Notas 2 5" xfId="611"/>
    <cellStyle name="Notas 2 6" xfId="759"/>
    <cellStyle name="Notas 3" xfId="55"/>
    <cellStyle name="Notas 3 2" xfId="204"/>
    <cellStyle name="Notas 3 3" xfId="352"/>
    <cellStyle name="Notas 3 4" xfId="501"/>
    <cellStyle name="Notas 3 5" xfId="649"/>
    <cellStyle name="Notas 3 6" xfId="797"/>
    <cellStyle name="Notas 4" xfId="92"/>
    <cellStyle name="Notas 4 2" xfId="240"/>
    <cellStyle name="Notas 4 3" xfId="388"/>
    <cellStyle name="Notas 4 4" xfId="537"/>
    <cellStyle name="Notas 4 5" xfId="685"/>
    <cellStyle name="Notas 4 6" xfId="833"/>
    <cellStyle name="Notas 5" xfId="128"/>
    <cellStyle name="Notas 6" xfId="276"/>
    <cellStyle name="Notas 7" xfId="425"/>
    <cellStyle name="Notas 8" xfId="573"/>
    <cellStyle name="Notas 9" xfId="721"/>
    <cellStyle name="Porcentual" xfId="1" builtinId="5"/>
    <cellStyle name="Salida 2" xfId="12"/>
    <cellStyle name="Salida 2 2" xfId="161"/>
    <cellStyle name="Salida 2 3" xfId="309"/>
    <cellStyle name="Salida 2 4" xfId="458"/>
    <cellStyle name="Salida 2 5" xfId="606"/>
    <cellStyle name="Salida 2 6" xfId="754"/>
    <cellStyle name="Salida 3" xfId="50"/>
    <cellStyle name="Salida 3 2" xfId="199"/>
    <cellStyle name="Salida 3 3" xfId="347"/>
    <cellStyle name="Salida 3 4" xfId="496"/>
    <cellStyle name="Salida 3 5" xfId="644"/>
    <cellStyle name="Salida 3 6" xfId="792"/>
    <cellStyle name="Salida 4" xfId="87"/>
    <cellStyle name="Salida 4 2" xfId="235"/>
    <cellStyle name="Salida 4 3" xfId="383"/>
    <cellStyle name="Salida 4 4" xfId="532"/>
    <cellStyle name="Salida 4 5" xfId="680"/>
    <cellStyle name="Salida 4 6" xfId="828"/>
    <cellStyle name="Salida 5" xfId="123"/>
    <cellStyle name="Salida 6" xfId="271"/>
    <cellStyle name="Salida 7" xfId="420"/>
    <cellStyle name="Salida 8" xfId="568"/>
    <cellStyle name="Salida 9" xfId="716"/>
    <cellStyle name="Texto de advertencia 2" xfId="16"/>
    <cellStyle name="Texto de advertencia 2 2" xfId="165"/>
    <cellStyle name="Texto de advertencia 2 3" xfId="313"/>
    <cellStyle name="Texto de advertencia 2 4" xfId="462"/>
    <cellStyle name="Texto de advertencia 2 5" xfId="610"/>
    <cellStyle name="Texto de advertencia 2 6" xfId="758"/>
    <cellStyle name="Texto de advertencia 3" xfId="54"/>
    <cellStyle name="Texto de advertencia 3 2" xfId="203"/>
    <cellStyle name="Texto de advertencia 3 3" xfId="351"/>
    <cellStyle name="Texto de advertencia 3 4" xfId="500"/>
    <cellStyle name="Texto de advertencia 3 5" xfId="648"/>
    <cellStyle name="Texto de advertencia 3 6" xfId="796"/>
    <cellStyle name="Texto de advertencia 4" xfId="91"/>
    <cellStyle name="Texto de advertencia 4 2" xfId="239"/>
    <cellStyle name="Texto de advertencia 4 3" xfId="387"/>
    <cellStyle name="Texto de advertencia 4 4" xfId="536"/>
    <cellStyle name="Texto de advertencia 4 5" xfId="684"/>
    <cellStyle name="Texto de advertencia 4 6" xfId="832"/>
    <cellStyle name="Texto de advertencia 5" xfId="127"/>
    <cellStyle name="Texto de advertencia 6" xfId="275"/>
    <cellStyle name="Texto de advertencia 7" xfId="424"/>
    <cellStyle name="Texto de advertencia 8" xfId="572"/>
    <cellStyle name="Texto de advertencia 9" xfId="720"/>
    <cellStyle name="Texto explicativo 2" xfId="18"/>
    <cellStyle name="Texto explicativo 2 2" xfId="167"/>
    <cellStyle name="Texto explicativo 2 3" xfId="315"/>
    <cellStyle name="Texto explicativo 2 4" xfId="464"/>
    <cellStyle name="Texto explicativo 2 5" xfId="612"/>
    <cellStyle name="Texto explicativo 2 6" xfId="760"/>
    <cellStyle name="Texto explicativo 3" xfId="56"/>
    <cellStyle name="Texto explicativo 3 2" xfId="205"/>
    <cellStyle name="Texto explicativo 3 3" xfId="353"/>
    <cellStyle name="Texto explicativo 3 4" xfId="502"/>
    <cellStyle name="Texto explicativo 3 5" xfId="650"/>
    <cellStyle name="Texto explicativo 3 6" xfId="798"/>
    <cellStyle name="Texto explicativo 4" xfId="93"/>
    <cellStyle name="Texto explicativo 4 2" xfId="241"/>
    <cellStyle name="Texto explicativo 4 3" xfId="389"/>
    <cellStyle name="Texto explicativo 4 4" xfId="538"/>
    <cellStyle name="Texto explicativo 4 5" xfId="686"/>
    <cellStyle name="Texto explicativo 4 6" xfId="834"/>
    <cellStyle name="Texto explicativo 5" xfId="129"/>
    <cellStyle name="Texto explicativo 6" xfId="277"/>
    <cellStyle name="Texto explicativo 7" xfId="426"/>
    <cellStyle name="Texto explicativo 8" xfId="574"/>
    <cellStyle name="Texto explicativo 9" xfId="722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 2" xfId="19"/>
    <cellStyle name="Total 2 2" xfId="168"/>
    <cellStyle name="Total 2 3" xfId="316"/>
    <cellStyle name="Total 2 4" xfId="465"/>
    <cellStyle name="Total 2 5" xfId="613"/>
    <cellStyle name="Total 2 6" xfId="761"/>
    <cellStyle name="Total 3" xfId="57"/>
    <cellStyle name="Total 3 2" xfId="206"/>
    <cellStyle name="Total 3 3" xfId="354"/>
    <cellStyle name="Total 3 4" xfId="503"/>
    <cellStyle name="Total 3 5" xfId="651"/>
    <cellStyle name="Total 3 6" xfId="799"/>
    <cellStyle name="Total 4" xfId="94"/>
    <cellStyle name="Total 4 2" xfId="242"/>
    <cellStyle name="Total 4 3" xfId="390"/>
    <cellStyle name="Total 4 4" xfId="539"/>
    <cellStyle name="Total 4 5" xfId="687"/>
    <cellStyle name="Total 4 6" xfId="835"/>
    <cellStyle name="Total 5" xfId="130"/>
    <cellStyle name="Total 6" xfId="278"/>
    <cellStyle name="Total 7" xfId="427"/>
    <cellStyle name="Total 8" xfId="575"/>
    <cellStyle name="Total 9" xfId="7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75"/>
      <c:perspective val="30"/>
    </c:view3D>
    <c:plotArea>
      <c:layout>
        <c:manualLayout>
          <c:layoutTarget val="inner"/>
          <c:xMode val="edge"/>
          <c:yMode val="edge"/>
          <c:x val="1.4320955904760364E-2"/>
          <c:y val="7.5585789871504161E-2"/>
          <c:w val="0.68085377202123354"/>
          <c:h val="0.92441421012849678"/>
        </c:manualLayout>
      </c:layout>
      <c:pie3DChart>
        <c:varyColors val="1"/>
        <c:ser>
          <c:idx val="0"/>
          <c:order val="0"/>
          <c:explosion val="25"/>
          <c:dPt>
            <c:idx val="0"/>
            <c:explosion val="6"/>
          </c:dPt>
          <c:dPt>
            <c:idx val="5"/>
            <c:explosion val="0"/>
          </c:dPt>
          <c:dLbls>
            <c:dLbl>
              <c:idx val="0"/>
              <c:layout>
                <c:manualLayout>
                  <c:x val="0.12521406177763444"/>
                  <c:y val="-0.11908892340838349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6.0478119615937485E-2"/>
                  <c:y val="9.2246171931211179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9.1106885207885208E-2"/>
                  <c:y val="4.5990737644281021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0.13871909297267909"/>
                  <c:y val="6.2033462033462099E-3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0.12316876838664326"/>
                  <c:y val="-2.1898073551616892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1.3566536792611762E-3"/>
                  <c:y val="-9.4010275742559227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'RESUMEN SDV'!$A$37:$A$44</c:f>
              <c:strCache>
                <c:ptCount val="6"/>
                <c:pt idx="0">
                  <c:v>Inscritos</c:v>
                </c:pt>
                <c:pt idx="1">
                  <c:v>Postulados</c:v>
                </c:pt>
                <c:pt idx="2">
                  <c:v>Proceso Postulacion</c:v>
                </c:pt>
                <c:pt idx="3">
                  <c:v>Asignados</c:v>
                </c:pt>
                <c:pt idx="4">
                  <c:v>Postulacion - Inhabilitado</c:v>
                </c:pt>
                <c:pt idx="5">
                  <c:v>Renuncias</c:v>
                </c:pt>
              </c:strCache>
            </c:strRef>
          </c:cat>
          <c:val>
            <c:numRef>
              <c:f>'RESUMEN SDV'!$B$37:$B$44</c:f>
              <c:numCache>
                <c:formatCode>General</c:formatCode>
                <c:ptCount val="6"/>
                <c:pt idx="0">
                  <c:v>148330</c:v>
                </c:pt>
                <c:pt idx="1">
                  <c:v>2669</c:v>
                </c:pt>
                <c:pt idx="2">
                  <c:v>7016</c:v>
                </c:pt>
                <c:pt idx="3">
                  <c:v>8551</c:v>
                </c:pt>
                <c:pt idx="4">
                  <c:v>1824</c:v>
                </c:pt>
                <c:pt idx="5">
                  <c:v>75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Pr>
        <a:bodyPr/>
        <a:lstStyle/>
        <a:p>
          <a:pPr>
            <a:defRPr lang="es-MX"/>
          </a:pPr>
          <a:endParaRPr lang="es-ES"/>
        </a:p>
      </c:txPr>
    </c:title>
    <c:plotArea>
      <c:layout/>
      <c:barChart>
        <c:barDir val="bar"/>
        <c:grouping val="clustered"/>
        <c:ser>
          <c:idx val="2"/>
          <c:order val="0"/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'INS-OCUPACION'!$A$3:$A$22</c:f>
              <c:strCache>
                <c:ptCount val="20"/>
                <c:pt idx="0">
                  <c:v>ARTISTAS / ACTORES / MUSICOS / ARTESANOS / ORFEBRES</c:v>
                </c:pt>
                <c:pt idx="1">
                  <c:v>AYUDANTE / OFICIOS VARIOS / MENSAJERIA</c:v>
                </c:pt>
                <c:pt idx="2">
                  <c:v>BELLEZA / ESTETICA / MANICURISTA / MASAJISTA</c:v>
                </c:pt>
                <c:pt idx="3">
                  <c:v>COMERCIO ALIMENTOS / CANICERIA</c:v>
                </c:pt>
                <c:pt idx="4">
                  <c:v>CONSTRUCCION / PLOMERIA / PINTOR / CARPINTERIA / DECORADOR</c:v>
                </c:pt>
                <c:pt idx="5">
                  <c:v>EDUCACION / ENSEÑANZA / CUIDADO DE NIÑOS</c:v>
                </c:pt>
                <c:pt idx="6">
                  <c:v>HOGAR / PENSIONADO / DISCAPACITADO / OTRA</c:v>
                </c:pt>
                <c:pt idx="7">
                  <c:v>LABORES DE AGRICULTURA / JARDINERIA / MANEJO ANIMALES</c:v>
                </c:pt>
                <c:pt idx="8">
                  <c:v>MANUFACTURA / CONFECCIONES / CALZADO / OPERARIO</c:v>
                </c:pt>
                <c:pt idx="9">
                  <c:v>MECANICA / METALMECANICA / FUNDICION / EBANISTERIA</c:v>
                </c:pt>
                <c:pt idx="10">
                  <c:v>NINGUNO</c:v>
                </c:pt>
                <c:pt idx="11">
                  <c:v>PROFESIONAL EN CUALQUIER RAMA DEL CONOCIMIENTO</c:v>
                </c:pt>
                <c:pt idx="12">
                  <c:v>RESTAURANTE / HOTELERIA / PANADERIA / TABERNAS</c:v>
                </c:pt>
                <c:pt idx="13">
                  <c:v>SALUD / ENFERMERIA / ODONTOLOGIA / CUIDADO DE NIÑOS-ADULTOS</c:v>
                </c:pt>
                <c:pt idx="14">
                  <c:v>SEGURIDAD / VIGILANCIA / ESCOLTA</c:v>
                </c:pt>
                <c:pt idx="15">
                  <c:v>SERVICIO ASEO / LIMPIEZA / RECICLADOR / LUSTRABOTAS</c:v>
                </c:pt>
                <c:pt idx="16">
                  <c:v>TECNICO EN CUALQUIER RAMA DEL CONOCIMIENTO</c:v>
                </c:pt>
                <c:pt idx="17">
                  <c:v>TECNOLOGO EN CUALQUIER RAMA DEL CONOCIMIENTO</c:v>
                </c:pt>
                <c:pt idx="18">
                  <c:v>TRANSPORTE / CONDUCTORES / TAXISTAS / AYUDANTE</c:v>
                </c:pt>
                <c:pt idx="19">
                  <c:v>VENTAS / ALMACENES / AGENTE / DEPENDIENTE</c:v>
                </c:pt>
              </c:strCache>
            </c:strRef>
          </c:cat>
          <c:val>
            <c:numRef>
              <c:f>'INS-OCUPACION'!$C$3:$C$22</c:f>
              <c:numCache>
                <c:formatCode>0.00%</c:formatCode>
                <c:ptCount val="20"/>
                <c:pt idx="0">
                  <c:v>5.7958644235799441E-3</c:v>
                </c:pt>
                <c:pt idx="1">
                  <c:v>0.19003138852941986</c:v>
                </c:pt>
                <c:pt idx="2">
                  <c:v>1.9060271483245683E-2</c:v>
                </c:pt>
                <c:pt idx="3">
                  <c:v>5.4035078058316584E-3</c:v>
                </c:pt>
                <c:pt idx="4">
                  <c:v>2.9825986398303916E-2</c:v>
                </c:pt>
                <c:pt idx="5">
                  <c:v>1.0807015611663317E-2</c:v>
                </c:pt>
                <c:pt idx="6">
                  <c:v>0.1620501665794763</c:v>
                </c:pt>
                <c:pt idx="7">
                  <c:v>1.7139789091109336E-3</c:v>
                </c:pt>
                <c:pt idx="8">
                  <c:v>5.3167763429609848E-2</c:v>
                </c:pt>
                <c:pt idx="9">
                  <c:v>1.0166854814284535E-2</c:v>
                </c:pt>
                <c:pt idx="10">
                  <c:v>1.9548996393072495E-3</c:v>
                </c:pt>
                <c:pt idx="11">
                  <c:v>4.7495801095845148E-3</c:v>
                </c:pt>
                <c:pt idx="12">
                  <c:v>2.0436961370081774E-2</c:v>
                </c:pt>
                <c:pt idx="13">
                  <c:v>1.3436493295520251E-2</c:v>
                </c:pt>
                <c:pt idx="14">
                  <c:v>7.0830694677716894E-3</c:v>
                </c:pt>
                <c:pt idx="15">
                  <c:v>5.8172031168259038E-2</c:v>
                </c:pt>
                <c:pt idx="16">
                  <c:v>8.2601393210165481E-3</c:v>
                </c:pt>
                <c:pt idx="17">
                  <c:v>7.1587874115476753E-4</c:v>
                </c:pt>
                <c:pt idx="18">
                  <c:v>1.9638481235716841E-2</c:v>
                </c:pt>
                <c:pt idx="19">
                  <c:v>0.37752966766706131</c:v>
                </c:pt>
              </c:numCache>
            </c:numRef>
          </c:val>
        </c:ser>
        <c:ser>
          <c:idx val="1"/>
          <c:order val="1"/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'INS-OCUPACION'!$A$3:$A$22</c:f>
              <c:strCache>
                <c:ptCount val="20"/>
                <c:pt idx="0">
                  <c:v>ARTISTAS / ACTORES / MUSICOS / ARTESANOS / ORFEBRES</c:v>
                </c:pt>
                <c:pt idx="1">
                  <c:v>AYUDANTE / OFICIOS VARIOS / MENSAJERIA</c:v>
                </c:pt>
                <c:pt idx="2">
                  <c:v>BELLEZA / ESTETICA / MANICURISTA / MASAJISTA</c:v>
                </c:pt>
                <c:pt idx="3">
                  <c:v>COMERCIO ALIMENTOS / CANICERIA</c:v>
                </c:pt>
                <c:pt idx="4">
                  <c:v>CONSTRUCCION / PLOMERIA / PINTOR / CARPINTERIA / DECORADOR</c:v>
                </c:pt>
                <c:pt idx="5">
                  <c:v>EDUCACION / ENSEÑANZA / CUIDADO DE NIÑOS</c:v>
                </c:pt>
                <c:pt idx="6">
                  <c:v>HOGAR / PENSIONADO / DISCAPACITADO / OTRA</c:v>
                </c:pt>
                <c:pt idx="7">
                  <c:v>LABORES DE AGRICULTURA / JARDINERIA / MANEJO ANIMALES</c:v>
                </c:pt>
                <c:pt idx="8">
                  <c:v>MANUFACTURA / CONFECCIONES / CALZADO / OPERARIO</c:v>
                </c:pt>
                <c:pt idx="9">
                  <c:v>MECANICA / METALMECANICA / FUNDICION / EBANISTERIA</c:v>
                </c:pt>
                <c:pt idx="10">
                  <c:v>NINGUNO</c:v>
                </c:pt>
                <c:pt idx="11">
                  <c:v>PROFESIONAL EN CUALQUIER RAMA DEL CONOCIMIENTO</c:v>
                </c:pt>
                <c:pt idx="12">
                  <c:v>RESTAURANTE / HOTELERIA / PANADERIA / TABERNAS</c:v>
                </c:pt>
                <c:pt idx="13">
                  <c:v>SALUD / ENFERMERIA / ODONTOLOGIA / CUIDADO DE NIÑOS-ADULTOS</c:v>
                </c:pt>
                <c:pt idx="14">
                  <c:v>SEGURIDAD / VIGILANCIA / ESCOLTA</c:v>
                </c:pt>
                <c:pt idx="15">
                  <c:v>SERVICIO ASEO / LIMPIEZA / RECICLADOR / LUSTRABOTAS</c:v>
                </c:pt>
                <c:pt idx="16">
                  <c:v>TECNICO EN CUALQUIER RAMA DEL CONOCIMIENTO</c:v>
                </c:pt>
                <c:pt idx="17">
                  <c:v>TECNOLOGO EN CUALQUIER RAMA DEL CONOCIMIENTO</c:v>
                </c:pt>
                <c:pt idx="18">
                  <c:v>TRANSPORTE / CONDUCTORES / TAXISTAS / AYUDANTE</c:v>
                </c:pt>
                <c:pt idx="19">
                  <c:v>VENTAS / ALMACENES / AGENTE / DEPENDIENTE</c:v>
                </c:pt>
              </c:strCache>
            </c:strRef>
          </c:cat>
          <c:val>
            <c:numRef>
              <c:f>'INS-OCUPACION'!$E$3:$E$22</c:f>
              <c:numCache>
                <c:formatCode>0.00%</c:formatCode>
                <c:ptCount val="20"/>
                <c:pt idx="0">
                  <c:v>4.911591355599214E-3</c:v>
                </c:pt>
                <c:pt idx="1">
                  <c:v>0.20006548788474132</c:v>
                </c:pt>
                <c:pt idx="2">
                  <c:v>7.5311067452521283E-3</c:v>
                </c:pt>
                <c:pt idx="3">
                  <c:v>6.5487884741322853E-3</c:v>
                </c:pt>
                <c:pt idx="4">
                  <c:v>4.9770792403405373E-2</c:v>
                </c:pt>
                <c:pt idx="5">
                  <c:v>3.2743942370661427E-3</c:v>
                </c:pt>
                <c:pt idx="6">
                  <c:v>0.20792403405370005</c:v>
                </c:pt>
                <c:pt idx="7">
                  <c:v>4.2567125081859856E-3</c:v>
                </c:pt>
                <c:pt idx="8">
                  <c:v>3.7982973149967257E-2</c:v>
                </c:pt>
                <c:pt idx="9">
                  <c:v>6.2213490504256716E-3</c:v>
                </c:pt>
                <c:pt idx="10">
                  <c:v>8.1859855926653576E-3</c:v>
                </c:pt>
                <c:pt idx="11">
                  <c:v>1.6371971185330713E-3</c:v>
                </c:pt>
                <c:pt idx="12">
                  <c:v>2.1283562540929928E-2</c:v>
                </c:pt>
                <c:pt idx="13">
                  <c:v>6.5487884741322853E-3</c:v>
                </c:pt>
                <c:pt idx="14">
                  <c:v>1.14603798297315E-2</c:v>
                </c:pt>
                <c:pt idx="15">
                  <c:v>7.4328749181401435E-2</c:v>
                </c:pt>
                <c:pt idx="16">
                  <c:v>3.929273084479371E-3</c:v>
                </c:pt>
                <c:pt idx="17">
                  <c:v>3.2743942370661429E-4</c:v>
                </c:pt>
                <c:pt idx="18">
                  <c:v>7.8585461689587421E-3</c:v>
                </c:pt>
                <c:pt idx="19">
                  <c:v>0.33595284872298625</c:v>
                </c:pt>
              </c:numCache>
            </c:numRef>
          </c:val>
        </c:ser>
        <c:dLbls>
          <c:showVal val="1"/>
        </c:dLbls>
        <c:overlap val="-25"/>
        <c:axId val="57666560"/>
        <c:axId val="57819904"/>
      </c:barChart>
      <c:catAx>
        <c:axId val="5766656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819904"/>
        <c:crosses val="autoZero"/>
        <c:auto val="1"/>
        <c:lblAlgn val="ctr"/>
        <c:lblOffset val="100"/>
      </c:catAx>
      <c:valAx>
        <c:axId val="57819904"/>
        <c:scaling>
          <c:orientation val="minMax"/>
        </c:scaling>
        <c:delete val="1"/>
        <c:axPos val="b"/>
        <c:numFmt formatCode="0.00%" sourceLinked="1"/>
        <c:tickLblPos val="none"/>
        <c:crossAx val="57666560"/>
        <c:crosses val="autoZero"/>
        <c:crossBetween val="between"/>
      </c:valAx>
    </c:plotArea>
    <c:legend>
      <c:legendPos val="t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2.7139520945708557E-2"/>
                  <c:y val="4.4521726450860312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2.4507615681898052E-2"/>
                  <c:y val="1.6374307378244385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9.9967759935519873E-2"/>
                  <c:y val="-1.6491688538932663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6.3991981317295984E-2"/>
                  <c:y val="-8.3908938466025096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2.1610969888606456E-2"/>
                  <c:y val="-0.10519356955380579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8.4283071899477133E-2"/>
                  <c:y val="-4.97535724701079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'INS-V-ACT'!$A$2:$A$7</c:f>
              <c:strCache>
                <c:ptCount val="6"/>
                <c:pt idx="0">
                  <c:v>Arrendamiento</c:v>
                </c:pt>
                <c:pt idx="1">
                  <c:v>Casa Propia</c:v>
                </c:pt>
                <c:pt idx="2">
                  <c:v>Inquilinato</c:v>
                </c:pt>
                <c:pt idx="3">
                  <c:v>Otro</c:v>
                </c:pt>
                <c:pt idx="4">
                  <c:v>Posesion</c:v>
                </c:pt>
                <c:pt idx="5">
                  <c:v>Vivienda Familiar</c:v>
                </c:pt>
              </c:strCache>
            </c:strRef>
          </c:cat>
          <c:val>
            <c:numRef>
              <c:f>'INS-V-ACT'!$B$2:$B$7</c:f>
              <c:numCache>
                <c:formatCode>General</c:formatCode>
                <c:ptCount val="6"/>
                <c:pt idx="0">
                  <c:v>110630</c:v>
                </c:pt>
                <c:pt idx="1">
                  <c:v>19588</c:v>
                </c:pt>
                <c:pt idx="2">
                  <c:v>3999</c:v>
                </c:pt>
                <c:pt idx="3">
                  <c:v>139</c:v>
                </c:pt>
                <c:pt idx="4">
                  <c:v>908</c:v>
                </c:pt>
                <c:pt idx="5">
                  <c:v>13066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'INS-V-ACT'!$A$2:$A$7</c:f>
              <c:strCache>
                <c:ptCount val="6"/>
                <c:pt idx="0">
                  <c:v>Arrendamiento</c:v>
                </c:pt>
                <c:pt idx="1">
                  <c:v>Casa Propia</c:v>
                </c:pt>
                <c:pt idx="2">
                  <c:v>Inquilinato</c:v>
                </c:pt>
                <c:pt idx="3">
                  <c:v>Otro</c:v>
                </c:pt>
                <c:pt idx="4">
                  <c:v>Posesion</c:v>
                </c:pt>
                <c:pt idx="5">
                  <c:v>Vivienda Familiar</c:v>
                </c:pt>
              </c:strCache>
            </c:strRef>
          </c:cat>
          <c:val>
            <c:numRef>
              <c:f>'INS-V-ACT'!$C$2:$C$7</c:f>
              <c:numCache>
                <c:formatCode>0.000%</c:formatCode>
                <c:ptCount val="6"/>
                <c:pt idx="0">
                  <c:v>0.74583698510078877</c:v>
                </c:pt>
                <c:pt idx="1">
                  <c:v>0.13205690015505966</c:v>
                </c:pt>
                <c:pt idx="2">
                  <c:v>2.6960156408009167E-2</c:v>
                </c:pt>
                <c:pt idx="3">
                  <c:v>9.3709971010584505E-4</c:v>
                </c:pt>
                <c:pt idx="4">
                  <c:v>6.1214858760871033E-3</c:v>
                </c:pt>
                <c:pt idx="5">
                  <c:v>8.8087372749949433E-2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7.0808180227471582E-2"/>
          <c:y val="9.4907407407407426E-2"/>
          <c:w val="0.50242672790901011"/>
          <c:h val="0.77314814814814981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6.4169291338582832E-2"/>
                  <c:y val="2.4088655584718634E-3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3.5098315835520602E-2"/>
                  <c:y val="-8.4609215514727526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7.3431758530183733E-3"/>
                  <c:y val="-6.8627879848352294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5.9778215223097113E-2"/>
                  <c:y val="-0.12229512977544507"/>
                </c:manualLayout>
              </c:layout>
              <c:tx>
                <c:rich>
                  <a:bodyPr anchor="ctr" anchorCtr="0"/>
                  <a:lstStyle/>
                  <a:p>
                    <a:pPr>
                      <a:defRPr lang="es-MX"/>
                    </a:pPr>
                    <a:r>
                      <a:rPr lang="en-US"/>
                      <a:t>9623</a:t>
                    </a:r>
                  </a:p>
                  <a:p>
                    <a:pPr>
                      <a:defRPr lang="es-MX"/>
                    </a:pPr>
                    <a:r>
                      <a:rPr lang="en-US"/>
                      <a:t> 6%</a:t>
                    </a:r>
                  </a:p>
                </c:rich>
              </c:tx>
              <c:spPr/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'INS-MOD'!$A$25:$A$28</c:f>
              <c:strCache>
                <c:ptCount val="4"/>
                <c:pt idx="0">
                  <c:v>Adquisicion de Vivienda</c:v>
                </c:pt>
                <c:pt idx="1">
                  <c:v>Construccion</c:v>
                </c:pt>
                <c:pt idx="2">
                  <c:v>Mejoramiento de Habitabilidad</c:v>
                </c:pt>
                <c:pt idx="3">
                  <c:v>Mejoramiento Estructural</c:v>
                </c:pt>
              </c:strCache>
            </c:strRef>
          </c:cat>
          <c:val>
            <c:numRef>
              <c:f>'INS-MOD'!$B$25:$B$28</c:f>
              <c:numCache>
                <c:formatCode>General</c:formatCode>
                <c:ptCount val="4"/>
                <c:pt idx="0">
                  <c:v>124054</c:v>
                </c:pt>
                <c:pt idx="1">
                  <c:v>4796</c:v>
                </c:pt>
                <c:pt idx="2">
                  <c:v>9857</c:v>
                </c:pt>
                <c:pt idx="3">
                  <c:v>9623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'INS-MOD'!$A$25:$A$28</c:f>
              <c:strCache>
                <c:ptCount val="4"/>
                <c:pt idx="0">
                  <c:v>Adquisicion de Vivienda</c:v>
                </c:pt>
                <c:pt idx="1">
                  <c:v>Construccion</c:v>
                </c:pt>
                <c:pt idx="2">
                  <c:v>Mejoramiento de Habitabilidad</c:v>
                </c:pt>
                <c:pt idx="3">
                  <c:v>Mejoramiento Estructural</c:v>
                </c:pt>
              </c:strCache>
            </c:strRef>
          </c:cat>
          <c:val>
            <c:numRef>
              <c:f>'INS-MOD'!$C$25:$C$28</c:f>
              <c:numCache>
                <c:formatCode>0.000%</c:formatCode>
                <c:ptCount val="4"/>
                <c:pt idx="0">
                  <c:v>0.8363378952336008</c:v>
                </c:pt>
                <c:pt idx="1">
                  <c:v>3.2333310860918223E-2</c:v>
                </c:pt>
                <c:pt idx="2">
                  <c:v>6.6453178723117373E-2</c:v>
                </c:pt>
                <c:pt idx="3">
                  <c:v>6.487561518236365E-2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11254243219597536"/>
          <c:y val="0.10879629629629663"/>
          <c:w val="0.5033748906386718"/>
          <c:h val="0.77314814814814981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8.6976487314085735E-2"/>
                  <c:y val="-5.9308836395450572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5.8776465441819803E-2"/>
                  <c:y val="-0.1743485710119568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0194663167104455E-3"/>
                  <c:y val="5.2977909011373579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9.0266841644794679E-4"/>
                  <c:y val="-1.1464348206474203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0.10721084864391978"/>
                  <c:y val="-2.0247156605424407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8.1657042869641649E-2"/>
                  <c:y val="-7.6943715368912216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3.3625328083989499E-2"/>
                  <c:y val="-9.0558836395451009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3.8622265966754186E-2"/>
                  <c:y val="-8.8244021580635768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'INS-ING'!$A$2:$A$9</c:f>
              <c:strCache>
                <c:ptCount val="8"/>
                <c:pt idx="0">
                  <c:v>0</c:v>
                </c:pt>
                <c:pt idx="1">
                  <c:v>0 &lt; INGRESO &lt;= 1 SMMLV</c:v>
                </c:pt>
                <c:pt idx="2">
                  <c:v>1 &lt; INGRESO &lt;= 1,5 SMMLV</c:v>
                </c:pt>
                <c:pt idx="3">
                  <c:v>1,5 &lt; INGRESO &lt;= 2 SMMLV</c:v>
                </c:pt>
                <c:pt idx="4">
                  <c:v>2 &lt; INGRESO &lt;= 2,5 SMMLV</c:v>
                </c:pt>
                <c:pt idx="5">
                  <c:v>2.5 &lt; INGRESO &lt;= 3 SMMLV</c:v>
                </c:pt>
                <c:pt idx="6">
                  <c:v>3 &lt; INGRESO &lt;= 4 SMMLV</c:v>
                </c:pt>
                <c:pt idx="7">
                  <c:v>INGRESO &gt; 4 SMMLV</c:v>
                </c:pt>
              </c:strCache>
            </c:strRef>
          </c:cat>
          <c:val>
            <c:numRef>
              <c:f>'INS-ING'!$B$2:$B$9</c:f>
              <c:numCache>
                <c:formatCode>General</c:formatCode>
                <c:ptCount val="8"/>
                <c:pt idx="0">
                  <c:v>2927</c:v>
                </c:pt>
                <c:pt idx="1">
                  <c:v>63425</c:v>
                </c:pt>
                <c:pt idx="2">
                  <c:v>31018</c:v>
                </c:pt>
                <c:pt idx="3">
                  <c:v>31980</c:v>
                </c:pt>
                <c:pt idx="4">
                  <c:v>9375</c:v>
                </c:pt>
                <c:pt idx="5">
                  <c:v>7667</c:v>
                </c:pt>
                <c:pt idx="6">
                  <c:v>1323</c:v>
                </c:pt>
                <c:pt idx="7">
                  <c:v>615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512642169728784"/>
          <c:y val="8.1030183727034147E-2"/>
          <c:w val="0.33820691163604666"/>
          <c:h val="0.87960629921260003"/>
        </c:manualLayout>
      </c:layout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lang="es-MX"/>
            </a:pPr>
            <a:r>
              <a:rPr lang="en-US"/>
              <a:t>INSCRITOS POR MODALIDAD</a:t>
            </a:r>
          </a:p>
        </c:rich>
      </c:tx>
    </c:title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'INS-MOD-IND-DESP'!$B$2</c:f>
              <c:strCache>
                <c:ptCount val="1"/>
                <c:pt idx="0">
                  <c:v>INDEPENDIENTES</c:v>
                </c:pt>
              </c:strCache>
            </c:strRef>
          </c:tx>
          <c:dLbls>
            <c:dLbl>
              <c:idx val="1"/>
              <c:layout>
                <c:manualLayout>
                  <c:x val="-1.388888888888893E-2"/>
                  <c:y val="-1.8604651162790701E-2"/>
                </c:manualLayout>
              </c:layout>
              <c:showVal val="1"/>
            </c:dLbl>
            <c:dLbl>
              <c:idx val="2"/>
              <c:layout>
                <c:manualLayout>
                  <c:x val="-2.5000000000000001E-2"/>
                  <c:y val="-9.3023255813953504E-3"/>
                </c:manualLayout>
              </c:layout>
              <c:showVal val="1"/>
            </c:dLbl>
            <c:dLbl>
              <c:idx val="3"/>
              <c:layout>
                <c:manualLayout>
                  <c:x val="-3.0555555555555454E-2"/>
                  <c:y val="-1.55038759689923E-2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'INS-MOD-IND-DESP'!$A$3:$A$6</c:f>
              <c:strCache>
                <c:ptCount val="4"/>
                <c:pt idx="0">
                  <c:v>Adq Vivienda</c:v>
                </c:pt>
                <c:pt idx="1">
                  <c:v>Construccion</c:v>
                </c:pt>
                <c:pt idx="2">
                  <c:v>M. Habitabilidad</c:v>
                </c:pt>
                <c:pt idx="3">
                  <c:v>M Estructural</c:v>
                </c:pt>
              </c:strCache>
            </c:strRef>
          </c:cat>
          <c:val>
            <c:numRef>
              <c:f>'INS-MOD-IND-DESP'!$B$3:$B$6</c:f>
              <c:numCache>
                <c:formatCode>General</c:formatCode>
                <c:ptCount val="4"/>
                <c:pt idx="0">
                  <c:v>121621</c:v>
                </c:pt>
                <c:pt idx="1">
                  <c:v>4724</c:v>
                </c:pt>
                <c:pt idx="2">
                  <c:v>9595</c:v>
                </c:pt>
                <c:pt idx="3">
                  <c:v>9336</c:v>
                </c:pt>
              </c:numCache>
            </c:numRef>
          </c:val>
        </c:ser>
        <c:ser>
          <c:idx val="1"/>
          <c:order val="1"/>
          <c:tx>
            <c:strRef>
              <c:f>'INS-MOD-IND-DESP'!$D$2</c:f>
              <c:strCache>
                <c:ptCount val="1"/>
                <c:pt idx="0">
                  <c:v>DESPLAZADOS</c:v>
                </c:pt>
              </c:strCache>
            </c:strRef>
          </c:tx>
          <c:dLbls>
            <c:dLbl>
              <c:idx val="0"/>
              <c:layout>
                <c:manualLayout>
                  <c:x val="3.333333333333334E-2"/>
                  <c:y val="-1.8604651162790701E-2"/>
                </c:manualLayout>
              </c:layout>
              <c:showVal val="1"/>
            </c:dLbl>
            <c:dLbl>
              <c:idx val="1"/>
              <c:layout>
                <c:manualLayout>
                  <c:x val="3.6111111111111184E-2"/>
                  <c:y val="-2.7906976744186046E-2"/>
                </c:manualLayout>
              </c:layout>
              <c:showVal val="1"/>
            </c:dLbl>
            <c:dLbl>
              <c:idx val="2"/>
              <c:layout>
                <c:manualLayout>
                  <c:x val="1.388888888888893E-2"/>
                  <c:y val="-3.1007751937984489E-2"/>
                </c:manualLayout>
              </c:layout>
              <c:showVal val="1"/>
            </c:dLbl>
            <c:dLbl>
              <c:idx val="3"/>
              <c:layout>
                <c:manualLayout>
                  <c:x val="1.9444444444444445E-2"/>
                  <c:y val="-2.7906976744186046E-2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'INS-MOD-IND-DESP'!$A$3:$A$6</c:f>
              <c:strCache>
                <c:ptCount val="4"/>
                <c:pt idx="0">
                  <c:v>Adq Vivienda</c:v>
                </c:pt>
                <c:pt idx="1">
                  <c:v>Construccion</c:v>
                </c:pt>
                <c:pt idx="2">
                  <c:v>M. Habitabilidad</c:v>
                </c:pt>
                <c:pt idx="3">
                  <c:v>M Estructural</c:v>
                </c:pt>
              </c:strCache>
            </c:strRef>
          </c:cat>
          <c:val>
            <c:numRef>
              <c:f>'INS-MOD-IND-DESP'!$D$3:$D$6</c:f>
              <c:numCache>
                <c:formatCode>General</c:formatCode>
                <c:ptCount val="4"/>
                <c:pt idx="0">
                  <c:v>2433</c:v>
                </c:pt>
                <c:pt idx="1">
                  <c:v>72</c:v>
                </c:pt>
                <c:pt idx="2">
                  <c:v>262</c:v>
                </c:pt>
                <c:pt idx="3">
                  <c:v>287</c:v>
                </c:pt>
              </c:numCache>
            </c:numRef>
          </c:val>
        </c:ser>
        <c:dLbls>
          <c:showVal val="1"/>
        </c:dLbls>
        <c:shape val="box"/>
        <c:axId val="58224640"/>
        <c:axId val="58226176"/>
        <c:axId val="58016192"/>
      </c:bar3DChart>
      <c:catAx>
        <c:axId val="58224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8226176"/>
        <c:crosses val="autoZero"/>
        <c:auto val="1"/>
        <c:lblAlgn val="ctr"/>
        <c:lblOffset val="100"/>
      </c:catAx>
      <c:valAx>
        <c:axId val="5822617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58224640"/>
        <c:crosses val="autoZero"/>
        <c:crossBetween val="between"/>
      </c:valAx>
      <c:serAx>
        <c:axId val="58016192"/>
        <c:scaling>
          <c:orientation val="minMax"/>
        </c:scaling>
        <c:delete val="1"/>
        <c:axPos val="b"/>
        <c:tickLblPos val="none"/>
        <c:crossAx val="58226176"/>
        <c:crosses val="autoZero"/>
      </c:serAx>
    </c:plotArea>
    <c:legend>
      <c:legendPos val="t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3.9519466316710411E-2"/>
                  <c:y val="9.1915645960921555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9.4646872265967061E-2"/>
                  <c:y val="2.4403980752406004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0508420822397245E-2"/>
                  <c:y val="-5.3089822105570075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3.0086286089238839E-2"/>
                  <c:y val="-5.3944298629338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'INS-ADQ-TIPO'!$A$3:$A$6</c:f>
              <c:strCache>
                <c:ptCount val="4"/>
                <c:pt idx="0">
                  <c:v>No hay informacion</c:v>
                </c:pt>
                <c:pt idx="1">
                  <c:v>VIP TIPO 1</c:v>
                </c:pt>
                <c:pt idx="2">
                  <c:v>VIP TIPO 2</c:v>
                </c:pt>
                <c:pt idx="3">
                  <c:v>VIS</c:v>
                </c:pt>
              </c:strCache>
            </c:strRef>
          </c:cat>
          <c:val>
            <c:numRef>
              <c:f>'INS-ADQ-TIPO'!$B$3:$B$6</c:f>
              <c:numCache>
                <c:formatCode>General</c:formatCode>
                <c:ptCount val="4"/>
                <c:pt idx="0">
                  <c:v>104527</c:v>
                </c:pt>
                <c:pt idx="1">
                  <c:v>11633</c:v>
                </c:pt>
                <c:pt idx="2">
                  <c:v>3980</c:v>
                </c:pt>
                <c:pt idx="3">
                  <c:v>1481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6.6377320812426685E-2"/>
          <c:y val="9.3588810269438945E-3"/>
          <c:w val="0.48525490493463658"/>
          <c:h val="0.75146210896641108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0.10781833414890936"/>
                  <c:y val="0.15323698995456894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4.5612201017245897E-2"/>
                  <c:y val="6.1041506357890005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1.7531844536382103E-2"/>
                  <c:y val="6.9448045901892783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3.9232691252576481E-2"/>
                  <c:y val="3.9972874876584213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6.6528686032889958E-2"/>
                  <c:y val="7.4799284627574325E-3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8.1823108975784806E-2"/>
                  <c:y val="-2.8479130871693303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8.2899372747898256E-2"/>
                  <c:y val="-6.3059165797046457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7.2811883684031034E-2"/>
                  <c:y val="-8.0407439029960615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-4.2013583047881907E-2"/>
                  <c:y val="-8.1921105243370707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-4.7885433812299028E-3"/>
                  <c:y val="-8.7093290045571509E-2"/>
                </c:manualLayout>
              </c:layout>
              <c:showVal val="1"/>
              <c:showPercent val="1"/>
              <c:separator>
</c:separator>
            </c:dLbl>
            <c:dLbl>
              <c:idx val="10"/>
              <c:layout>
                <c:manualLayout>
                  <c:x val="7.4698014443109903E-2"/>
                  <c:y val="-1.1454110404874089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'INS-ADQ-AHORRO'!$A$2:$A$43</c:f>
              <c:strCache>
                <c:ptCount val="42"/>
                <c:pt idx="0">
                  <c:v>F.N.A.</c:v>
                </c:pt>
                <c:pt idx="1">
                  <c:v>RECURSOS PROPIOS</c:v>
                </c:pt>
                <c:pt idx="2">
                  <c:v>BANCO CAJA SOCIAL BCSC</c:v>
                </c:pt>
                <c:pt idx="3">
                  <c:v>BANCO COLMENA</c:v>
                </c:pt>
                <c:pt idx="4">
                  <c:v>BANCO DAVIVIENDA</c:v>
                </c:pt>
                <c:pt idx="5">
                  <c:v>OTRAS FUNDACIONES / CORPORACIONES </c:v>
                </c:pt>
                <c:pt idx="6">
                  <c:v>BANCOLOMBIA</c:v>
                </c:pt>
                <c:pt idx="7">
                  <c:v>BANCO AV VILLAS</c:v>
                </c:pt>
                <c:pt idx="8">
                  <c:v>BANCO BOGOTA</c:v>
                </c:pt>
                <c:pt idx="9">
                  <c:v>OTRA COOPERATIVAS / FUNDACIONES</c:v>
                </c:pt>
                <c:pt idx="10">
                  <c:v>BANCO COLPATRIA</c:v>
                </c:pt>
                <c:pt idx="11">
                  <c:v>BANCO BBVA</c:v>
                </c:pt>
                <c:pt idx="12">
                  <c:v>FONDOS DE PENSIONES / CESANTIAS</c:v>
                </c:pt>
                <c:pt idx="13">
                  <c:v>BANAGRARIO</c:v>
                </c:pt>
                <c:pt idx="14">
                  <c:v>OTRAS COOPERATIVAS </c:v>
                </c:pt>
                <c:pt idx="15">
                  <c:v>BANCO SANTANDER</c:v>
                </c:pt>
                <c:pt idx="16">
                  <c:v>BANCO POPULAR</c:v>
                </c:pt>
                <c:pt idx="17">
                  <c:v>FINAMERICA</c:v>
                </c:pt>
                <c:pt idx="18">
                  <c:v>BANCO CAFETERO</c:v>
                </c:pt>
                <c:pt idx="19">
                  <c:v>MEGABANCO</c:v>
                </c:pt>
                <c:pt idx="20">
                  <c:v>COMIPOL</c:v>
                </c:pt>
                <c:pt idx="21">
                  <c:v>BANCO CREAR</c:v>
                </c:pt>
                <c:pt idx="22">
                  <c:v>BANCO HSBC</c:v>
                </c:pt>
                <c:pt idx="23">
                  <c:v>BANCO CITYBANK</c:v>
                </c:pt>
                <c:pt idx="24">
                  <c:v>BANCO DE OCCIDENTE</c:v>
                </c:pt>
                <c:pt idx="25">
                  <c:v>BANCO PROCREDITO</c:v>
                </c:pt>
                <c:pt idx="26">
                  <c:v>BANCO DE CREDITO</c:v>
                </c:pt>
                <c:pt idx="27">
                  <c:v>BANCO GANADERO</c:v>
                </c:pt>
                <c:pt idx="28">
                  <c:v>BANCO SUDAMERIS</c:v>
                </c:pt>
                <c:pt idx="29">
                  <c:v>FENAVID</c:v>
                </c:pt>
                <c:pt idx="30">
                  <c:v>BANCAMIA</c:v>
                </c:pt>
                <c:pt idx="31">
                  <c:v>BANCO CONAVI</c:v>
                </c:pt>
                <c:pt idx="32">
                  <c:v>WWB</c:v>
                </c:pt>
                <c:pt idx="33">
                  <c:v>CONFIANSER</c:v>
                </c:pt>
                <c:pt idx="34">
                  <c:v>CERFINANZA</c:v>
                </c:pt>
                <c:pt idx="35">
                  <c:v>FIDUCIARIA BOGOTA</c:v>
                </c:pt>
                <c:pt idx="36">
                  <c:v>CANAPRO</c:v>
                </c:pt>
                <c:pt idx="37">
                  <c:v>CORPORACION MINUTO DE DIOS</c:v>
                </c:pt>
                <c:pt idx="38">
                  <c:v>BANCO PROCEDITO</c:v>
                </c:pt>
                <c:pt idx="39">
                  <c:v>BANCO DEL PUEBLO</c:v>
                </c:pt>
                <c:pt idx="40">
                  <c:v>CAVIPETROL</c:v>
                </c:pt>
                <c:pt idx="41">
                  <c:v>FINCOMERCIO</c:v>
                </c:pt>
              </c:strCache>
            </c:strRef>
          </c:cat>
          <c:val>
            <c:numRef>
              <c:f>'INS-ADQ-AHORRO'!$B$2:$B$43</c:f>
              <c:numCache>
                <c:formatCode>General</c:formatCode>
                <c:ptCount val="42"/>
                <c:pt idx="0">
                  <c:v>31390</c:v>
                </c:pt>
                <c:pt idx="1">
                  <c:v>13803</c:v>
                </c:pt>
                <c:pt idx="2">
                  <c:v>3699</c:v>
                </c:pt>
                <c:pt idx="3">
                  <c:v>1848</c:v>
                </c:pt>
                <c:pt idx="4">
                  <c:v>1801</c:v>
                </c:pt>
                <c:pt idx="5">
                  <c:v>1570</c:v>
                </c:pt>
                <c:pt idx="6">
                  <c:v>1397</c:v>
                </c:pt>
                <c:pt idx="7">
                  <c:v>986</c:v>
                </c:pt>
                <c:pt idx="8">
                  <c:v>882</c:v>
                </c:pt>
                <c:pt idx="9">
                  <c:v>711</c:v>
                </c:pt>
                <c:pt idx="10">
                  <c:v>555</c:v>
                </c:pt>
                <c:pt idx="11">
                  <c:v>529</c:v>
                </c:pt>
                <c:pt idx="12">
                  <c:v>393</c:v>
                </c:pt>
                <c:pt idx="13">
                  <c:v>246</c:v>
                </c:pt>
                <c:pt idx="14">
                  <c:v>165</c:v>
                </c:pt>
                <c:pt idx="15">
                  <c:v>98</c:v>
                </c:pt>
                <c:pt idx="16">
                  <c:v>95</c:v>
                </c:pt>
                <c:pt idx="17">
                  <c:v>64</c:v>
                </c:pt>
                <c:pt idx="18">
                  <c:v>53</c:v>
                </c:pt>
                <c:pt idx="19">
                  <c:v>33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'INS-ADQ-AHORRO'!$A$2:$A$43</c:f>
              <c:strCache>
                <c:ptCount val="42"/>
                <c:pt idx="0">
                  <c:v>F.N.A.</c:v>
                </c:pt>
                <c:pt idx="1">
                  <c:v>RECURSOS PROPIOS</c:v>
                </c:pt>
                <c:pt idx="2">
                  <c:v>BANCO CAJA SOCIAL BCSC</c:v>
                </c:pt>
                <c:pt idx="3">
                  <c:v>BANCO COLMENA</c:v>
                </c:pt>
                <c:pt idx="4">
                  <c:v>BANCO DAVIVIENDA</c:v>
                </c:pt>
                <c:pt idx="5">
                  <c:v>OTRAS FUNDACIONES / CORPORACIONES </c:v>
                </c:pt>
                <c:pt idx="6">
                  <c:v>BANCOLOMBIA</c:v>
                </c:pt>
                <c:pt idx="7">
                  <c:v>BANCO AV VILLAS</c:v>
                </c:pt>
                <c:pt idx="8">
                  <c:v>BANCO BOGOTA</c:v>
                </c:pt>
                <c:pt idx="9">
                  <c:v>OTRA COOPERATIVAS / FUNDACIONES</c:v>
                </c:pt>
                <c:pt idx="10">
                  <c:v>BANCO COLPATRIA</c:v>
                </c:pt>
                <c:pt idx="11">
                  <c:v>BANCO BBVA</c:v>
                </c:pt>
                <c:pt idx="12">
                  <c:v>FONDOS DE PENSIONES / CESANTIAS</c:v>
                </c:pt>
                <c:pt idx="13">
                  <c:v>BANAGRARIO</c:v>
                </c:pt>
                <c:pt idx="14">
                  <c:v>OTRAS COOPERATIVAS </c:v>
                </c:pt>
                <c:pt idx="15">
                  <c:v>BANCO SANTANDER</c:v>
                </c:pt>
                <c:pt idx="16">
                  <c:v>BANCO POPULAR</c:v>
                </c:pt>
                <c:pt idx="17">
                  <c:v>FINAMERICA</c:v>
                </c:pt>
                <c:pt idx="18">
                  <c:v>BANCO CAFETERO</c:v>
                </c:pt>
                <c:pt idx="19">
                  <c:v>MEGABANCO</c:v>
                </c:pt>
                <c:pt idx="20">
                  <c:v>COMIPOL</c:v>
                </c:pt>
                <c:pt idx="21">
                  <c:v>BANCO CREAR</c:v>
                </c:pt>
                <c:pt idx="22">
                  <c:v>BANCO HSBC</c:v>
                </c:pt>
                <c:pt idx="23">
                  <c:v>BANCO CITYBANK</c:v>
                </c:pt>
                <c:pt idx="24">
                  <c:v>BANCO DE OCCIDENTE</c:v>
                </c:pt>
                <c:pt idx="25">
                  <c:v>BANCO PROCREDITO</c:v>
                </c:pt>
                <c:pt idx="26">
                  <c:v>BANCO DE CREDITO</c:v>
                </c:pt>
                <c:pt idx="27">
                  <c:v>BANCO GANADERO</c:v>
                </c:pt>
                <c:pt idx="28">
                  <c:v>BANCO SUDAMERIS</c:v>
                </c:pt>
                <c:pt idx="29">
                  <c:v>FENAVID</c:v>
                </c:pt>
                <c:pt idx="30">
                  <c:v>BANCAMIA</c:v>
                </c:pt>
                <c:pt idx="31">
                  <c:v>BANCO CONAVI</c:v>
                </c:pt>
                <c:pt idx="32">
                  <c:v>WWB</c:v>
                </c:pt>
                <c:pt idx="33">
                  <c:v>CONFIANSER</c:v>
                </c:pt>
                <c:pt idx="34">
                  <c:v>CERFINANZA</c:v>
                </c:pt>
                <c:pt idx="35">
                  <c:v>FIDUCIARIA BOGOTA</c:v>
                </c:pt>
                <c:pt idx="36">
                  <c:v>CANAPRO</c:v>
                </c:pt>
                <c:pt idx="37">
                  <c:v>CORPORACION MINUTO DE DIOS</c:v>
                </c:pt>
                <c:pt idx="38">
                  <c:v>BANCO PROCEDITO</c:v>
                </c:pt>
                <c:pt idx="39">
                  <c:v>BANCO DEL PUEBLO</c:v>
                </c:pt>
                <c:pt idx="40">
                  <c:v>CAVIPETROL</c:v>
                </c:pt>
                <c:pt idx="41">
                  <c:v>FINCOMERCIO</c:v>
                </c:pt>
              </c:strCache>
            </c:strRef>
          </c:cat>
          <c:val>
            <c:numRef>
              <c:f>'INS-ADQ-AHORRO'!$C$2:$C$43</c:f>
              <c:numCache>
                <c:formatCode>0.000%</c:formatCode>
                <c:ptCount val="42"/>
                <c:pt idx="0">
                  <c:v>0.51868865461515579</c:v>
                </c:pt>
                <c:pt idx="1">
                  <c:v>0.22808090154995209</c:v>
                </c:pt>
                <c:pt idx="2">
                  <c:v>6.112231071747249E-2</c:v>
                </c:pt>
                <c:pt idx="3">
                  <c:v>3.0536369344657789E-2</c:v>
                </c:pt>
                <c:pt idx="4">
                  <c:v>2.9759740903532832E-2</c:v>
                </c:pt>
                <c:pt idx="5">
                  <c:v>2.5942694735450609E-2</c:v>
                </c:pt>
                <c:pt idx="6">
                  <c:v>2.3084041111735353E-2</c:v>
                </c:pt>
                <c:pt idx="7">
                  <c:v>1.6292673254238409E-2</c:v>
                </c:pt>
                <c:pt idx="8">
                  <c:v>1.4574176278132126E-2</c:v>
                </c:pt>
                <c:pt idx="9">
                  <c:v>1.1748570673188142E-2</c:v>
                </c:pt>
                <c:pt idx="10">
                  <c:v>9.1708252090287184E-3</c:v>
                </c:pt>
                <c:pt idx="11">
                  <c:v>8.7412009650021487E-3</c:v>
                </c:pt>
                <c:pt idx="12">
                  <c:v>6.4939356885554715E-3</c:v>
                </c:pt>
                <c:pt idx="13">
                  <c:v>4.0649063088667838E-3</c:v>
                </c:pt>
                <c:pt idx="14">
                  <c:v>2.7264615486301594E-3</c:v>
                </c:pt>
                <c:pt idx="15">
                  <c:v>1.6193529197924585E-3</c:v>
                </c:pt>
                <c:pt idx="16">
                  <c:v>1.5697808916355464E-3</c:v>
                </c:pt>
                <c:pt idx="17">
                  <c:v>1.0575366006807892E-3</c:v>
                </c:pt>
                <c:pt idx="18">
                  <c:v>8.7577249743877857E-4</c:v>
                </c:pt>
                <c:pt idx="19">
                  <c:v>5.4529230972603189E-4</c:v>
                </c:pt>
                <c:pt idx="20">
                  <c:v>3.9657622525529596E-4</c:v>
                </c:pt>
                <c:pt idx="21">
                  <c:v>3.800522158696586E-4</c:v>
                </c:pt>
                <c:pt idx="22">
                  <c:v>3.800522158696586E-4</c:v>
                </c:pt>
                <c:pt idx="23">
                  <c:v>2.4786014078455998E-4</c:v>
                </c:pt>
                <c:pt idx="24">
                  <c:v>2.3133613139892262E-4</c:v>
                </c:pt>
                <c:pt idx="25">
                  <c:v>1.9828811262764798E-4</c:v>
                </c:pt>
                <c:pt idx="26">
                  <c:v>1.8176410324201065E-4</c:v>
                </c:pt>
                <c:pt idx="27">
                  <c:v>1.8176410324201065E-4</c:v>
                </c:pt>
                <c:pt idx="28">
                  <c:v>1.6524009385637331E-4</c:v>
                </c:pt>
                <c:pt idx="29">
                  <c:v>1.6524009385637331E-4</c:v>
                </c:pt>
                <c:pt idx="30">
                  <c:v>1.3219207508509864E-4</c:v>
                </c:pt>
                <c:pt idx="31">
                  <c:v>1.1566806569946131E-4</c:v>
                </c:pt>
                <c:pt idx="32">
                  <c:v>1.1566806569946131E-4</c:v>
                </c:pt>
                <c:pt idx="33">
                  <c:v>9.914405631382399E-5</c:v>
                </c:pt>
                <c:pt idx="34">
                  <c:v>6.6096037542549322E-5</c:v>
                </c:pt>
                <c:pt idx="35">
                  <c:v>6.6096037542549322E-5</c:v>
                </c:pt>
                <c:pt idx="36">
                  <c:v>4.9572028156911995E-5</c:v>
                </c:pt>
                <c:pt idx="37">
                  <c:v>4.9572028156911995E-5</c:v>
                </c:pt>
                <c:pt idx="38">
                  <c:v>3.3048018771274661E-5</c:v>
                </c:pt>
                <c:pt idx="39">
                  <c:v>1.6524009385637331E-5</c:v>
                </c:pt>
                <c:pt idx="40">
                  <c:v>1.6524009385637331E-5</c:v>
                </c:pt>
                <c:pt idx="41">
                  <c:v>1.6524009385637331E-5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1.6748018857193375E-2"/>
          <c:y val="0.57375054101612233"/>
          <c:w val="0.97041088965002953"/>
          <c:h val="0.4255377330071175"/>
        </c:manualLayout>
      </c:layout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20"/>
      <c:depthPercent val="60"/>
      <c:perspective val="140"/>
    </c:view3D>
    <c:plotArea>
      <c:layout>
        <c:manualLayout>
          <c:layoutTarget val="inner"/>
          <c:xMode val="edge"/>
          <c:yMode val="edge"/>
          <c:x val="0.18450746622773864"/>
          <c:y val="2.1875944500433756E-3"/>
          <c:w val="0.66031748150125258"/>
          <c:h val="0.95473216130193173"/>
        </c:manualLayout>
      </c:layout>
      <c:pie3DChart>
        <c:varyColors val="1"/>
        <c:ser>
          <c:idx val="0"/>
          <c:order val="0"/>
          <c:explosion val="22"/>
          <c:dLbls>
            <c:dLbl>
              <c:idx val="0"/>
              <c:layout>
                <c:manualLayout>
                  <c:x val="-3.5167637943562167E-3"/>
                  <c:y val="-4.7841459273734885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2.675222800539763E-2"/>
                  <c:y val="-5.1658301071205476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2.4578643771223565E-2"/>
                  <c:y val="-7.2029489953653131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2.3926182955944068E-2"/>
                  <c:y val="-5.32022359664409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6.548126399454314E-2"/>
                  <c:y val="-3.9446239077716452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5.9332858816376857E-2"/>
                  <c:y val="-6.3344750163416591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9.3445882823969068E-2"/>
                  <c:y val="-9.9350336348159068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0.12623322508415261"/>
                  <c:y val="-5.6614734054119036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0.20030739801592617"/>
                  <c:y val="-3.92210006353488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0.23829915328380571"/>
                  <c:y val="-1.6499394332471621E-3"/>
                </c:manualLayout>
              </c:layout>
              <c:showVal val="1"/>
              <c:showPercent val="1"/>
              <c:separator>
</c:separator>
            </c:dLbl>
            <c:dLbl>
              <c:idx val="10"/>
              <c:layout>
                <c:manualLayout>
                  <c:x val="0.22600901582217495"/>
                  <c:y val="2.9044734593470053E-2"/>
                </c:manualLayout>
              </c:layout>
              <c:showVal val="1"/>
              <c:showPercent val="1"/>
              <c:separator>
</c:separator>
            </c:dLbl>
            <c:dLbl>
              <c:idx val="11"/>
              <c:layout>
                <c:manualLayout>
                  <c:x val="0.16780521078932947"/>
                  <c:y val="3.2814255965172207E-2"/>
                </c:manualLayout>
              </c:layout>
              <c:showVal val="1"/>
              <c:showPercent val="1"/>
              <c:separator>
</c:separator>
            </c:dLbl>
            <c:dLbl>
              <c:idx val="13"/>
              <c:layout>
                <c:manualLayout>
                  <c:x val="5.5719041475747785E-2"/>
                  <c:y val="4.4122820080278513E-2"/>
                </c:manualLayout>
              </c:layout>
              <c:showVal val="1"/>
              <c:showPercent val="1"/>
              <c:separator>
</c:separator>
            </c:dLbl>
            <c:dLbl>
              <c:idx val="14"/>
              <c:layout>
                <c:manualLayout>
                  <c:x val="2.4141495024986283E-2"/>
                  <c:y val="5.0046353664381815E-2"/>
                </c:manualLayout>
              </c:layout>
              <c:showVal val="1"/>
              <c:showPercent val="1"/>
              <c:separator>
</c:separator>
            </c:dLbl>
            <c:dLbl>
              <c:idx val="15"/>
              <c:layout>
                <c:manualLayout>
                  <c:x val="-9.1094651304180208E-3"/>
                  <c:y val="5.0046353664381815E-2"/>
                </c:manualLayout>
              </c:layout>
              <c:showVal val="1"/>
              <c:showPercent val="1"/>
              <c:separator>
</c:separator>
            </c:dLbl>
            <c:dLbl>
              <c:idx val="16"/>
              <c:layout>
                <c:manualLayout>
                  <c:x val="-4.1157821374023157E-2"/>
                  <c:y val="3.442976512447312E-2"/>
                </c:manualLayout>
              </c:layout>
              <c:showVal val="1"/>
              <c:showPercent val="1"/>
              <c:separator>
</c:separator>
            </c:dLbl>
            <c:dLbl>
              <c:idx val="17"/>
              <c:layout>
                <c:manualLayout>
                  <c:x val="-5.400299538828842E-2"/>
                  <c:y val="3.442976512447312E-2"/>
                </c:manualLayout>
              </c:layout>
              <c:showVal val="1"/>
              <c:showPercent val="1"/>
              <c:separator>
</c:separator>
            </c:dLbl>
            <c:dLbl>
              <c:idx val="18"/>
              <c:layout>
                <c:manualLayout>
                  <c:x val="-8.7365986031407092E-2"/>
                  <c:y val="2.8146664147433467E-2"/>
                </c:manualLayout>
              </c:layout>
              <c:showVal val="1"/>
              <c:showPercent val="1"/>
              <c:separator>
</c:separator>
            </c:dLbl>
            <c:dLbl>
              <c:idx val="19"/>
              <c:layout>
                <c:manualLayout>
                  <c:x val="-0.13459910731497546"/>
                  <c:y val="7.0130906276045383E-3"/>
                </c:manualLayout>
              </c:layout>
              <c:showVal val="1"/>
              <c:showPercent val="1"/>
              <c:separator>
</c:separator>
            </c:dLbl>
            <c:dLbl>
              <c:idx val="20"/>
              <c:layout>
                <c:manualLayout>
                  <c:x val="-0.16319038510016778"/>
                  <c:y val="-1.8614736089406093E-2"/>
                </c:manualLayout>
              </c:layout>
              <c:showVal val="1"/>
              <c:showPercent val="1"/>
              <c:separator>
</c:separator>
            </c:dLbl>
            <c:dLbl>
              <c:idx val="21"/>
              <c:layout>
                <c:manualLayout>
                  <c:x val="-0.16772943636282786"/>
                  <c:y val="-6.8873946866115754E-2"/>
                </c:manualLayout>
              </c:layout>
              <c:showVal val="1"/>
              <c:showPercent val="1"/>
              <c:separator>
</c:separator>
            </c:dLbl>
            <c:dLbl>
              <c:idx val="22"/>
              <c:layout>
                <c:manualLayout>
                  <c:x val="-7.1387220665213483E-2"/>
                  <c:y val="-7.2979121006978703E-2"/>
                </c:manualLayout>
              </c:layout>
              <c:showVal val="1"/>
              <c:showPercent val="1"/>
              <c:separator>
</c:separator>
            </c:dLbl>
            <c:dLbl>
              <c:idx val="23"/>
              <c:layout>
                <c:manualLayout>
                  <c:x val="-5.9998665421059694E-2"/>
                  <c:y val="-6.3709066559655761E-2"/>
                </c:manualLayout>
              </c:layout>
              <c:showVal val="1"/>
              <c:showPercent val="1"/>
              <c:separator>
</c:separator>
            </c:dLbl>
            <c:dLbl>
              <c:idx val="24"/>
              <c:layout>
                <c:manualLayout>
                  <c:x val="-6.2709343535447895E-2"/>
                  <c:y val="-5.222869028933981E-2"/>
                </c:manualLayout>
              </c:layout>
              <c:showVal val="1"/>
              <c:showPercent val="1"/>
              <c:separator>
</c:separator>
            </c:dLbl>
            <c:dLbl>
              <c:idx val="25"/>
              <c:layout>
                <c:manualLayout>
                  <c:x val="-4.6522087281462697E-2"/>
                  <c:y val="-5.1980385259500807E-2"/>
                </c:manualLayout>
              </c:layout>
              <c:showVal val="1"/>
              <c:showPercent val="1"/>
              <c:separator>
</c:separator>
            </c:dLbl>
            <c:dLbl>
              <c:idx val="26"/>
              <c:layout>
                <c:manualLayout>
                  <c:x val="-1.3037427524949212E-2"/>
                  <c:y val="-5.2149483698537343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'INS-ADQ-CREDITO'!$A$3:$A$29</c:f>
              <c:strCache>
                <c:ptCount val="27"/>
                <c:pt idx="0">
                  <c:v>BANAGRARIO</c:v>
                </c:pt>
                <c:pt idx="1">
                  <c:v>BANCAMIA</c:v>
                </c:pt>
                <c:pt idx="2">
                  <c:v>BANCO AV VILLAS</c:v>
                </c:pt>
                <c:pt idx="3">
                  <c:v>BANCO BBVA</c:v>
                </c:pt>
                <c:pt idx="4">
                  <c:v>BANCO BOGOTA</c:v>
                </c:pt>
                <c:pt idx="5">
                  <c:v>BANCO CAJA SOCIAL BCSC</c:v>
                </c:pt>
                <c:pt idx="6">
                  <c:v>BANCO CITYBANK</c:v>
                </c:pt>
                <c:pt idx="7">
                  <c:v>BANCO COLMENA</c:v>
                </c:pt>
                <c:pt idx="8">
                  <c:v>BANCO COLPATRIA</c:v>
                </c:pt>
                <c:pt idx="9">
                  <c:v>BANCO DAVIVIENDA</c:v>
                </c:pt>
                <c:pt idx="10">
                  <c:v>BANCO DE CREDITO</c:v>
                </c:pt>
                <c:pt idx="11">
                  <c:v>BANCO DE OCCIDENTE</c:v>
                </c:pt>
                <c:pt idx="12">
                  <c:v>BANCO HSBC</c:v>
                </c:pt>
                <c:pt idx="13">
                  <c:v>BANCO POPULAR</c:v>
                </c:pt>
                <c:pt idx="14">
                  <c:v>BANCO PROCREDITO</c:v>
                </c:pt>
                <c:pt idx="15">
                  <c:v>BANCO SANTANDER</c:v>
                </c:pt>
                <c:pt idx="16">
                  <c:v>BANCO SUDAMERIS</c:v>
                </c:pt>
                <c:pt idx="17">
                  <c:v>BANCOLOMBIA</c:v>
                </c:pt>
                <c:pt idx="18">
                  <c:v>COMIPOL</c:v>
                </c:pt>
                <c:pt idx="19">
                  <c:v>CORPORACION MINUTO DE DIOS</c:v>
                </c:pt>
                <c:pt idx="20">
                  <c:v>F.N.A.</c:v>
                </c:pt>
                <c:pt idx="21">
                  <c:v>FINAMERICA</c:v>
                </c:pt>
                <c:pt idx="22">
                  <c:v>OTRA COOPERATIVAS / FUNDACIONES</c:v>
                </c:pt>
                <c:pt idx="23">
                  <c:v>OTRAS COOPERATIVAS </c:v>
                </c:pt>
                <c:pt idx="24">
                  <c:v>OTRAS FUNDACIONES / CORPORACIONES </c:v>
                </c:pt>
                <c:pt idx="25">
                  <c:v>RECURSOS PROPIOS</c:v>
                </c:pt>
                <c:pt idx="26">
                  <c:v>WWB</c:v>
                </c:pt>
              </c:strCache>
            </c:strRef>
          </c:cat>
          <c:val>
            <c:numRef>
              <c:f>'INS-ADQ-CREDITO'!$B$3:$B$29</c:f>
              <c:numCache>
                <c:formatCode>General</c:formatCode>
                <c:ptCount val="27"/>
                <c:pt idx="0">
                  <c:v>12</c:v>
                </c:pt>
                <c:pt idx="1">
                  <c:v>93</c:v>
                </c:pt>
                <c:pt idx="2">
                  <c:v>24</c:v>
                </c:pt>
                <c:pt idx="3">
                  <c:v>17</c:v>
                </c:pt>
                <c:pt idx="4">
                  <c:v>49</c:v>
                </c:pt>
                <c:pt idx="5">
                  <c:v>158</c:v>
                </c:pt>
                <c:pt idx="6">
                  <c:v>4</c:v>
                </c:pt>
                <c:pt idx="7">
                  <c:v>98</c:v>
                </c:pt>
                <c:pt idx="8">
                  <c:v>67</c:v>
                </c:pt>
                <c:pt idx="9">
                  <c:v>28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30</c:v>
                </c:pt>
                <c:pt idx="18">
                  <c:v>9</c:v>
                </c:pt>
                <c:pt idx="19">
                  <c:v>1</c:v>
                </c:pt>
                <c:pt idx="20">
                  <c:v>30</c:v>
                </c:pt>
                <c:pt idx="21">
                  <c:v>25</c:v>
                </c:pt>
                <c:pt idx="22">
                  <c:v>202</c:v>
                </c:pt>
                <c:pt idx="23">
                  <c:v>3</c:v>
                </c:pt>
                <c:pt idx="24">
                  <c:v>204</c:v>
                </c:pt>
                <c:pt idx="25">
                  <c:v>8</c:v>
                </c:pt>
                <c:pt idx="26">
                  <c:v>36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1.2383261414357116E-2"/>
          <c:y val="0.64612649241669073"/>
          <c:w val="0.96690110770052062"/>
          <c:h val="0.34318061782497755"/>
        </c:manualLayout>
      </c:layout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stacked"/>
        <c:ser>
          <c:idx val="0"/>
          <c:order val="0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CRED'!$D$96:$D$119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CRED'!$E$96:$E$119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CRED'!$F$96:$F$119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CRED'!$G$96:$G$119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CRED'!$H$96:$H$119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CRED'!$I$96:$I$119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dLbls>
            <c:showVal val="1"/>
          </c:dLbls>
          <c:cat>
            <c:strRef>
              <c:f>'IND-INS-ADQ-AHORRO Y CRED'!$C$96:$C$119</c:f>
              <c:strCache>
                <c:ptCount val="24"/>
                <c:pt idx="0">
                  <c:v>F.N.A. - F.N.A.</c:v>
                </c:pt>
                <c:pt idx="1">
                  <c:v>F.N.A. - OTRAS FUNDACIONES / CORPORACIONES </c:v>
                </c:pt>
                <c:pt idx="2">
                  <c:v>F.N.A. - BANCO CAJA SOCIAL BCSC</c:v>
                </c:pt>
                <c:pt idx="3">
                  <c:v>BANCO CAJA SOCIAL BCSC - BANCO CAJA SOCIAL BCSC</c:v>
                </c:pt>
                <c:pt idx="4">
                  <c:v>F.N.A. - OTRA COOPERATIVAS / FUNDACIONES</c:v>
                </c:pt>
                <c:pt idx="5">
                  <c:v>F.N.A. - BANCAMIA</c:v>
                </c:pt>
                <c:pt idx="6">
                  <c:v>F.N.A. - BANCO COLPATRIA</c:v>
                </c:pt>
                <c:pt idx="7">
                  <c:v>F.N.A. - BANCO COLMENA</c:v>
                </c:pt>
                <c:pt idx="8">
                  <c:v>FENAVID - F.N.A.</c:v>
                </c:pt>
                <c:pt idx="9">
                  <c:v>BANCO DAVIVIENDA - BANCO DAVIVIENDA</c:v>
                </c:pt>
                <c:pt idx="10">
                  <c:v>BANCO COLMENA - BANCO COLMENA</c:v>
                </c:pt>
                <c:pt idx="11">
                  <c:v>F.N.A. - BANCOLOMBIA</c:v>
                </c:pt>
                <c:pt idx="12">
                  <c:v>OTRAS FUNDACIONES / CORPORACIONES  - F.N.A.</c:v>
                </c:pt>
                <c:pt idx="13">
                  <c:v>OTRAS FUNDACIONES / CORPORACIONES  - OTRA COOPERATIVAS / FUNDACIONES</c:v>
                </c:pt>
                <c:pt idx="14">
                  <c:v>BANCO CAJA SOCIAL BCSC - F.N.A.</c:v>
                </c:pt>
                <c:pt idx="15">
                  <c:v>BANCO CAJA SOCIAL BCSC - OTRA COOPERATIVAS / FUNDACIONES</c:v>
                </c:pt>
                <c:pt idx="16">
                  <c:v>F.N.A. - BANCO BOGOTA</c:v>
                </c:pt>
                <c:pt idx="17">
                  <c:v>OTRAS FUNDACIONES / CORPORACIONES  - OTRAS FUNDACIONES / CORPORACIONES </c:v>
                </c:pt>
                <c:pt idx="18">
                  <c:v>F.N.A. - BANCO DAVIVIENDA</c:v>
                </c:pt>
                <c:pt idx="19">
                  <c:v>BANCO CAJA SOCIAL BCSC - OTRAS FUNDACIONES / CORPORACIONES </c:v>
                </c:pt>
                <c:pt idx="20">
                  <c:v>F.N.A. - BANCO AV VILLAS</c:v>
                </c:pt>
                <c:pt idx="21">
                  <c:v>BANCOLOMBIA - BANCOLOMBIA</c:v>
                </c:pt>
                <c:pt idx="22">
                  <c:v>BANCO AV VILLAS - BANCO AV VILLAS</c:v>
                </c:pt>
                <c:pt idx="23">
                  <c:v>F.N.A. - FINAMERICA</c:v>
                </c:pt>
              </c:strCache>
            </c:strRef>
          </c:cat>
          <c:val>
            <c:numRef>
              <c:f>'IND-INS-ADQ-AHORRO Y CRED'!$J$96:$J$119</c:f>
              <c:numCache>
                <c:formatCode>General</c:formatCode>
                <c:ptCount val="24"/>
                <c:pt idx="0">
                  <c:v>4812</c:v>
                </c:pt>
                <c:pt idx="1">
                  <c:v>101</c:v>
                </c:pt>
                <c:pt idx="2">
                  <c:v>91</c:v>
                </c:pt>
                <c:pt idx="3">
                  <c:v>79</c:v>
                </c:pt>
                <c:pt idx="4">
                  <c:v>71</c:v>
                </c:pt>
                <c:pt idx="5">
                  <c:v>57</c:v>
                </c:pt>
                <c:pt idx="6">
                  <c:v>35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21</c:v>
                </c:pt>
                <c:pt idx="12">
                  <c:v>21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overlap val="100"/>
        <c:axId val="58738944"/>
        <c:axId val="58753024"/>
      </c:barChart>
      <c:catAx>
        <c:axId val="58738944"/>
        <c:scaling>
          <c:orientation val="minMax"/>
        </c:scaling>
        <c:axPos val="l"/>
        <c:tickLblPos val="nextTo"/>
        <c:crossAx val="58753024"/>
        <c:crosses val="autoZero"/>
        <c:auto val="1"/>
        <c:lblAlgn val="ctr"/>
        <c:lblOffset val="100"/>
      </c:catAx>
      <c:valAx>
        <c:axId val="58753024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58738944"/>
        <c:crosses val="autoZero"/>
        <c:crossBetween val="between"/>
      </c:valAx>
    </c:plotArea>
    <c:plotVisOnly val="1"/>
  </c:chart>
  <c:printSettings>
    <c:headerFooter/>
    <c:pageMargins b="0.7480314960629928" l="0.70866141732283539" r="0.70866141732283539" t="0.7480314960629928" header="0.31496062992126039" footer="0.31496062992126039"/>
    <c:pageSetup paperSize="134"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2.9193192210747031E-2"/>
                  <c:y val="-0.1548203938275834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2061809908322366"/>
                  <c:y val="-8.1686383404972945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1.6739458559181523E-2"/>
                  <c:y val="-1.2877375835266981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9.550690370502575E-2"/>
                  <c:y val="-2.300049450340447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8.7852527640843753E-2"/>
                  <c:y val="-7.3324711222691505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5.4122965507498531E-2"/>
                  <c:y val="-8.6281968377141263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1.3453265225699479E-2"/>
                  <c:y val="-7.5213967819240168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9.6429553954481047E-3"/>
                  <c:y val="-5.7601024509617474E-2"/>
                </c:manualLayout>
              </c:layout>
              <c:showVal val="1"/>
              <c:showPercent val="1"/>
              <c:separator>
</c:separator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'IND-INS-ADQ-RECURSOS1'!$A$2:$A$9</c:f>
              <c:strCache>
                <c:ptCount val="8"/>
                <c:pt idx="0">
                  <c:v>0</c:v>
                </c:pt>
                <c:pt idx="1">
                  <c:v>0 &lt; RECURSOS &lt; 1 M</c:v>
                </c:pt>
                <c:pt idx="2">
                  <c:v>1 &lt; RECURSOS &lt; 3 M</c:v>
                </c:pt>
                <c:pt idx="3">
                  <c:v>3 &lt; RECURSOS &lt; 5 M</c:v>
                </c:pt>
                <c:pt idx="4">
                  <c:v>5 &lt; RECURSOS &lt; 7 M</c:v>
                </c:pt>
                <c:pt idx="5">
                  <c:v>7 &lt; RECURSOS &lt; 10 M</c:v>
                </c:pt>
                <c:pt idx="6">
                  <c:v>10 &lt; RECURSOS &lt; 12.5 M</c:v>
                </c:pt>
                <c:pt idx="7">
                  <c:v>12.5 &lt;= RECURSOS</c:v>
                </c:pt>
              </c:strCache>
            </c:strRef>
          </c:cat>
          <c:val>
            <c:numRef>
              <c:f>'IND-INS-ADQ-RECURSOS1'!$B$2:$B$9</c:f>
              <c:numCache>
                <c:formatCode>General</c:formatCode>
                <c:ptCount val="8"/>
                <c:pt idx="0">
                  <c:v>53679</c:v>
                </c:pt>
                <c:pt idx="1">
                  <c:v>31579</c:v>
                </c:pt>
                <c:pt idx="2">
                  <c:v>23365</c:v>
                </c:pt>
                <c:pt idx="3">
                  <c:v>4553</c:v>
                </c:pt>
                <c:pt idx="4">
                  <c:v>1501</c:v>
                </c:pt>
                <c:pt idx="5">
                  <c:v>1428</c:v>
                </c:pt>
                <c:pt idx="6">
                  <c:v>584</c:v>
                </c:pt>
                <c:pt idx="7">
                  <c:v>4932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2578382247673662E-2"/>
          <c:y val="8.5313613364869326E-2"/>
          <c:w val="0.56420269625387953"/>
          <c:h val="0.7000952067303376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2.5154318778334597E-2"/>
                  <c:y val="-2.1519116194125987E-2"/>
                </c:manualLayout>
              </c:layout>
              <c:showVal val="1"/>
            </c:dLbl>
            <c:dLbl>
              <c:idx val="1"/>
              <c:layout>
                <c:manualLayout>
                  <c:x val="-1.4201861130994984E-2"/>
                  <c:y val="-0.18767282416694114"/>
                </c:manualLayout>
              </c:layout>
              <c:showVal val="1"/>
            </c:dLbl>
            <c:dLbl>
              <c:idx val="2"/>
              <c:layout>
                <c:manualLayout>
                  <c:x val="-5.3648353614888879E-2"/>
                  <c:y val="5.4782591339580904E-2"/>
                </c:manualLayout>
              </c:layout>
              <c:showVal val="1"/>
            </c:dLbl>
            <c:dLbl>
              <c:idx val="3"/>
              <c:layout>
                <c:manualLayout>
                  <c:x val="-1.1839417800047722E-2"/>
                  <c:y val="9.8811412831951145E-3"/>
                </c:manualLayout>
              </c:layout>
              <c:showVal val="1"/>
            </c:dLbl>
            <c:dLbl>
              <c:idx val="4"/>
              <c:layout>
                <c:manualLayout>
                  <c:x val="9.2306728704366504E-3"/>
                  <c:y val="4.2986337734399173E-2"/>
                </c:manualLayout>
              </c:layout>
              <c:showVal val="1"/>
            </c:dLbl>
            <c:dLbl>
              <c:idx val="5"/>
              <c:layout>
                <c:manualLayout>
                  <c:x val="-3.4657003101885011E-3"/>
                  <c:y val="1.7811442771174496E-2"/>
                </c:manualLayout>
              </c:layout>
              <c:showVal val="1"/>
            </c:dLbl>
            <c:dLbl>
              <c:idx val="6"/>
              <c:layout>
                <c:manualLayout>
                  <c:x val="-8.7872822715342688E-4"/>
                  <c:y val="-7.2333163677734307E-3"/>
                </c:manualLayout>
              </c:layout>
              <c:showVal val="1"/>
            </c:dLbl>
            <c:dLbl>
              <c:idx val="7"/>
              <c:layout>
                <c:manualLayout>
                  <c:x val="1.7820329277022267E-3"/>
                  <c:y val="-6.7208965799427214E-2"/>
                </c:manualLayout>
              </c:layout>
              <c:showVal val="1"/>
            </c:dLbl>
            <c:dLbl>
              <c:idx val="8"/>
              <c:layout>
                <c:manualLayout>
                  <c:x val="2.3951920782629512E-3"/>
                  <c:y val="2.6725746734129806E-4"/>
                </c:manualLayout>
              </c:layout>
              <c:showVal val="1"/>
            </c:dLbl>
            <c:dLbl>
              <c:idx val="9"/>
              <c:layout>
                <c:manualLayout>
                  <c:x val="2.2575161059413137E-3"/>
                  <c:y val="-5.1192080077442897E-3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LeaderLines val="1"/>
          </c:dLbls>
          <c:cat>
            <c:strRef>
              <c:f>'INS-PTO AT'!$A$2:$A$23</c:f>
              <c:strCache>
                <c:ptCount val="22"/>
                <c:pt idx="0">
                  <c:v>SUPERCADE AMERICAS</c:v>
                </c:pt>
                <c:pt idx="1">
                  <c:v>SUPERCADE BOSA</c:v>
                </c:pt>
                <c:pt idx="2">
                  <c:v>SUPERCADE SUBA</c:v>
                </c:pt>
                <c:pt idx="3">
                  <c:v>CADE LA VICTORIA</c:v>
                </c:pt>
                <c:pt idx="4">
                  <c:v>SEDE PRINCIPAL</c:v>
                </c:pt>
                <c:pt idx="5">
                  <c:v>CADE SANTA LUCIA</c:v>
                </c:pt>
                <c:pt idx="6">
                  <c:v>CADE CANDELARIA</c:v>
                </c:pt>
                <c:pt idx="7">
                  <c:v>CADE FONTIBON</c:v>
                </c:pt>
                <c:pt idx="8">
                  <c:v>SUPERCADE CALLE 13</c:v>
                </c:pt>
                <c:pt idx="9">
                  <c:v>SUPERCADE CAD</c:v>
                </c:pt>
                <c:pt idx="10">
                  <c:v>CADE PATIO BONITO</c:v>
                </c:pt>
                <c:pt idx="11">
                  <c:v>CH USME</c:v>
                </c:pt>
                <c:pt idx="12">
                  <c:v>CADE SERVITA</c:v>
                </c:pt>
                <c:pt idx="13">
                  <c:v>CADE SUBA</c:v>
                </c:pt>
                <c:pt idx="14">
                  <c:v>CADE TUNAL</c:v>
                </c:pt>
                <c:pt idx="15">
                  <c:v>CH BOSA</c:v>
                </c:pt>
                <c:pt idx="16">
                  <c:v>CADE USAQUEN</c:v>
                </c:pt>
                <c:pt idx="17">
                  <c:v>PUNTO MOVIL</c:v>
                </c:pt>
                <c:pt idx="18">
                  <c:v>CADE MUZU</c:v>
                </c:pt>
                <c:pt idx="19">
                  <c:v>CADE BOSA</c:v>
                </c:pt>
                <c:pt idx="20">
                  <c:v>SUPERCADE 20 DE JULIO</c:v>
                </c:pt>
                <c:pt idx="21">
                  <c:v>CADE SANTA HELENITA </c:v>
                </c:pt>
              </c:strCache>
            </c:strRef>
          </c:cat>
          <c:val>
            <c:numRef>
              <c:f>'INS-PTO AT'!$B$2:$B$23</c:f>
              <c:numCache>
                <c:formatCode>General</c:formatCode>
                <c:ptCount val="22"/>
                <c:pt idx="0">
                  <c:v>24936</c:v>
                </c:pt>
                <c:pt idx="1">
                  <c:v>24314</c:v>
                </c:pt>
                <c:pt idx="2">
                  <c:v>18608</c:v>
                </c:pt>
                <c:pt idx="3">
                  <c:v>12993</c:v>
                </c:pt>
                <c:pt idx="4">
                  <c:v>7961</c:v>
                </c:pt>
                <c:pt idx="5">
                  <c:v>7881</c:v>
                </c:pt>
                <c:pt idx="6">
                  <c:v>7786</c:v>
                </c:pt>
                <c:pt idx="7">
                  <c:v>7245</c:v>
                </c:pt>
                <c:pt idx="8">
                  <c:v>6906</c:v>
                </c:pt>
                <c:pt idx="9">
                  <c:v>5097</c:v>
                </c:pt>
                <c:pt idx="10">
                  <c:v>4651</c:v>
                </c:pt>
                <c:pt idx="11">
                  <c:v>4139</c:v>
                </c:pt>
                <c:pt idx="12">
                  <c:v>2997</c:v>
                </c:pt>
                <c:pt idx="13">
                  <c:v>2581</c:v>
                </c:pt>
                <c:pt idx="14">
                  <c:v>2486</c:v>
                </c:pt>
                <c:pt idx="15">
                  <c:v>2359</c:v>
                </c:pt>
                <c:pt idx="16">
                  <c:v>1905</c:v>
                </c:pt>
                <c:pt idx="17">
                  <c:v>1628</c:v>
                </c:pt>
                <c:pt idx="18">
                  <c:v>1449</c:v>
                </c:pt>
                <c:pt idx="19">
                  <c:v>367</c:v>
                </c:pt>
                <c:pt idx="20">
                  <c:v>33</c:v>
                </c:pt>
                <c:pt idx="21">
                  <c:v>8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0210169138286995"/>
          <c:y val="6.4543177349979539E-2"/>
          <c:w val="0.38797275030447653"/>
          <c:h val="0.87091344570521756"/>
        </c:manualLayout>
      </c:layout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4803149606299324" l="0.70866141732283594" r="0.70866141732283594" t="0.74803149606299324" header="0.31496062992126089" footer="0.31496062992126089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6.0421916010498726E-2"/>
          <c:y val="0.113425925925926"/>
          <c:w val="0.51257414698162651"/>
          <c:h val="0.77314814814814892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3.9536307961504841E-2"/>
                  <c:y val="0.34112496354622357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3.2152777777777822E-2"/>
                  <c:y val="0.14844451735199787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0.10447933070866142"/>
                  <c:y val="-3.4272018081073261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1.5101596675415586E-2"/>
                  <c:y val="-6.2664406532516842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0.139455927384077"/>
                  <c:y val="-6.4458296879556801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'IND-INS-ADQ-RECURSOS2'!$A$3:$A$7</c:f>
              <c:strCache>
                <c:ptCount val="5"/>
                <c:pt idx="0">
                  <c:v>0</c:v>
                </c:pt>
                <c:pt idx="1">
                  <c:v>0 &lt; RECURSOS &lt; 5 M</c:v>
                </c:pt>
                <c:pt idx="2">
                  <c:v>5 &lt; RECURSOS &lt; 10 M</c:v>
                </c:pt>
                <c:pt idx="3">
                  <c:v>10 &lt; RECURSOS &lt; 12.5 M</c:v>
                </c:pt>
                <c:pt idx="4">
                  <c:v>12.5 &lt;= RECURSOS</c:v>
                </c:pt>
              </c:strCache>
            </c:strRef>
          </c:cat>
          <c:val>
            <c:numRef>
              <c:f>'IND-INS-ADQ-RECURSOS2'!$B$3:$B$7</c:f>
              <c:numCache>
                <c:formatCode>General</c:formatCode>
                <c:ptCount val="5"/>
                <c:pt idx="0">
                  <c:v>53679</c:v>
                </c:pt>
                <c:pt idx="1">
                  <c:v>59497</c:v>
                </c:pt>
                <c:pt idx="2">
                  <c:v>2929</c:v>
                </c:pt>
                <c:pt idx="3">
                  <c:v>584</c:v>
                </c:pt>
                <c:pt idx="4">
                  <c:v>4932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2.002209098862644E-2"/>
                  <c:y val="0.37827464275298944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3.2847222222222264E-2"/>
                  <c:y val="0.16765492855059785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0.12841283902012268"/>
                  <c:y val="-2.7421259842519696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9.7975721784776988E-3"/>
                  <c:y val="-8.760644502770494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8.0280074365704279E-2"/>
                  <c:y val="-8.0662000583260549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'IND-INS-ADQ-AHORRO'!$A$3:$A$7</c:f>
              <c:strCache>
                <c:ptCount val="5"/>
                <c:pt idx="0">
                  <c:v>0</c:v>
                </c:pt>
                <c:pt idx="1">
                  <c:v>0 &lt; AHORRO &lt; 5 M</c:v>
                </c:pt>
                <c:pt idx="2">
                  <c:v>5 &lt; AHORRO &lt; 10 M</c:v>
                </c:pt>
                <c:pt idx="3">
                  <c:v>10 &lt; AHORRO &lt; 12.5 M</c:v>
                </c:pt>
                <c:pt idx="4">
                  <c:v>12.5 &lt;= AHORRO</c:v>
                </c:pt>
              </c:strCache>
            </c:strRef>
          </c:cat>
          <c:val>
            <c:numRef>
              <c:f>'IND-INS-ADQ-AHORRO'!$B$3:$B$7</c:f>
              <c:numCache>
                <c:formatCode>General</c:formatCode>
                <c:ptCount val="5"/>
                <c:pt idx="0">
                  <c:v>54834</c:v>
                </c:pt>
                <c:pt idx="1">
                  <c:v>63638</c:v>
                </c:pt>
                <c:pt idx="2">
                  <c:v>2602</c:v>
                </c:pt>
                <c:pt idx="3">
                  <c:v>130</c:v>
                </c:pt>
                <c:pt idx="4">
                  <c:v>417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5402209098862643"/>
                  <c:y val="-1.3624599008457292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5241218285214372"/>
                  <c:y val="7.6610163312919213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7.3428477690288721E-2"/>
                  <c:y val="-5.5961286089238879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4.5127734033245902E-2"/>
                  <c:y val="-7.4231918926800824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0.12803860454943142"/>
                  <c:y val="-7.7330125400991573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'IND-INS-ADQ-CREDIT'!$A$2:$A$6</c:f>
              <c:strCache>
                <c:ptCount val="5"/>
                <c:pt idx="0">
                  <c:v>0</c:v>
                </c:pt>
                <c:pt idx="1">
                  <c:v>0 &lt; CREDITO &lt; 5 M</c:v>
                </c:pt>
                <c:pt idx="2">
                  <c:v>5 &lt; CREDITO &lt; 10 M</c:v>
                </c:pt>
                <c:pt idx="3">
                  <c:v>10 &lt; CREDITO &lt; 12.5 M</c:v>
                </c:pt>
                <c:pt idx="4">
                  <c:v>12.5 &lt; CREDITO</c:v>
                </c:pt>
              </c:strCache>
            </c:strRef>
          </c:cat>
          <c:val>
            <c:numRef>
              <c:f>'IND-INS-ADQ-CREDIT'!$B$2:$B$6</c:f>
              <c:numCache>
                <c:formatCode>General</c:formatCode>
                <c:ptCount val="5"/>
                <c:pt idx="0">
                  <c:v>114259</c:v>
                </c:pt>
                <c:pt idx="1">
                  <c:v>2042</c:v>
                </c:pt>
                <c:pt idx="2">
                  <c:v>514</c:v>
                </c:pt>
                <c:pt idx="3">
                  <c:v>554</c:v>
                </c:pt>
                <c:pt idx="4">
                  <c:v>4252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explosion val="31"/>
          </c:dPt>
          <c:dLbls>
            <c:dLbl>
              <c:idx val="0"/>
              <c:layout>
                <c:manualLayout>
                  <c:x val="-2.2878390201224878E-4"/>
                  <c:y val="4.7187649930855433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8.5705072863250201E-2"/>
                  <c:y val="4.1623992878464952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0.17573873939469595"/>
                  <c:y val="2.0708107774496158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0.18301112625122662"/>
                  <c:y val="-4.476678971506616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0.15482277396963418"/>
                  <c:y val="-8.2630364350505858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9.9307599760069726E-2"/>
                  <c:y val="-0.11331376067961196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4.8182180662027549E-2"/>
                  <c:y val="-0.11889256001217671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1.4611482679592401E-3"/>
                  <c:y val="-0.10424821176419426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'IND-INS-MEJ-RECURSOS'!$A$2:$A$9</c:f>
              <c:strCache>
                <c:ptCount val="8"/>
                <c:pt idx="0">
                  <c:v>0</c:v>
                </c:pt>
                <c:pt idx="1">
                  <c:v>0 &lt; RECURSOS &lt; 1 M</c:v>
                </c:pt>
                <c:pt idx="2">
                  <c:v>1 &lt; RECURSOS &lt; 3 M</c:v>
                </c:pt>
                <c:pt idx="3">
                  <c:v>3 &lt; RECURSOS &lt; 5 M</c:v>
                </c:pt>
                <c:pt idx="4">
                  <c:v>5 &lt; RECURSOS &lt; 7 M</c:v>
                </c:pt>
                <c:pt idx="5">
                  <c:v>7 &lt; RECURSOS &lt; 10 M</c:v>
                </c:pt>
                <c:pt idx="6">
                  <c:v>10 &lt; RECURSOS &lt; 12.5 M</c:v>
                </c:pt>
                <c:pt idx="7">
                  <c:v>12.5 &lt;= RECURSOS</c:v>
                </c:pt>
              </c:strCache>
            </c:strRef>
          </c:cat>
          <c:val>
            <c:numRef>
              <c:f>'IND-INS-MEJ-RECURSOS'!$B$2:$B$9</c:f>
              <c:numCache>
                <c:formatCode>General</c:formatCode>
                <c:ptCount val="8"/>
                <c:pt idx="0">
                  <c:v>14764</c:v>
                </c:pt>
                <c:pt idx="1">
                  <c:v>2364</c:v>
                </c:pt>
                <c:pt idx="2">
                  <c:v>1140</c:v>
                </c:pt>
                <c:pt idx="3">
                  <c:v>237</c:v>
                </c:pt>
                <c:pt idx="4">
                  <c:v>83</c:v>
                </c:pt>
                <c:pt idx="5">
                  <c:v>76</c:v>
                </c:pt>
                <c:pt idx="6">
                  <c:v>32</c:v>
                </c:pt>
                <c:pt idx="7">
                  <c:v>235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9.4314549811708309E-2"/>
          <c:y val="0.14703396945698793"/>
          <c:w val="0.58765025676138305"/>
          <c:h val="0.79046616291119198"/>
        </c:manualLayout>
      </c:layout>
      <c:pie3DChart>
        <c:varyColors val="1"/>
        <c:ser>
          <c:idx val="0"/>
          <c:order val="0"/>
          <c:explosion val="25"/>
          <c:dPt>
            <c:idx val="4"/>
            <c:explosion val="28"/>
          </c:dPt>
          <c:dLbls>
            <c:dLbl>
              <c:idx val="0"/>
              <c:layout>
                <c:manualLayout>
                  <c:x val="6.0622617824945858E-2"/>
                  <c:y val="6.7860854568971382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4481077256647279"/>
                  <c:y val="-9.0527733024726425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0.11457062649777471"/>
                  <c:y val="-3.1920246280454152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1.4740157480314961E-3"/>
                  <c:y val="-5.6896230910617497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0.10722163642588164"/>
                  <c:y val="-3.4802090660857592E-2"/>
                </c:manualLayout>
              </c:layout>
              <c:showVal val="1"/>
              <c:showPercent val="1"/>
              <c:separator>
</c:separator>
            </c:dLbl>
            <c:numFmt formatCode="0.00%" sourceLinked="0"/>
            <c:showVal val="1"/>
            <c:showPercent val="1"/>
            <c:separator>
</c:separator>
            <c:showLeaderLines val="1"/>
          </c:dLbls>
          <c:cat>
            <c:strRef>
              <c:f>'IND-INS-MEJ-CREDITO'!$A$3:$A$7</c:f>
              <c:strCache>
                <c:ptCount val="5"/>
                <c:pt idx="0">
                  <c:v>0</c:v>
                </c:pt>
                <c:pt idx="1">
                  <c:v>0 &lt; CREDITO &lt; 5 M</c:v>
                </c:pt>
                <c:pt idx="2">
                  <c:v>5 &lt; CREDITO &lt; 10 M</c:v>
                </c:pt>
                <c:pt idx="3">
                  <c:v>10 &lt; CREDITO &lt; 12.5 M</c:v>
                </c:pt>
                <c:pt idx="4">
                  <c:v>12.5 &lt; CREDITO</c:v>
                </c:pt>
              </c:strCache>
            </c:strRef>
          </c:cat>
          <c:val>
            <c:numRef>
              <c:f>'IND-INS-MEJ-CREDITO'!$B$3:$B$7</c:f>
              <c:numCache>
                <c:formatCode>General</c:formatCode>
                <c:ptCount val="5"/>
                <c:pt idx="0">
                  <c:v>15227</c:v>
                </c:pt>
                <c:pt idx="1">
                  <c:v>3625</c:v>
                </c:pt>
                <c:pt idx="2">
                  <c:v>71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7.8388888888888883E-2"/>
          <c:y val="9.953703703703709E-2"/>
          <c:w val="0.53077909011373614"/>
          <c:h val="0.77314814814814858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171237970253728"/>
                  <c:y val="-1.4836687080781563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2351695100612428"/>
                  <c:y val="5.2057086614173263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3224628171478687E-2"/>
                  <c:y val="-4.8394940215806405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1.5615704286964138E-2"/>
                  <c:y val="-7.1543088363954468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0.1151439195100613"/>
                  <c:y val="-5.186716243802858E-2"/>
                </c:manualLayout>
              </c:layout>
              <c:showVal val="1"/>
              <c:showPercent val="1"/>
              <c:separator>
</c:separator>
            </c:dLbl>
            <c:numFmt formatCode="0.000%" sourceLinked="0"/>
            <c:showVal val="1"/>
            <c:showPercent val="1"/>
            <c:separator>
</c:separator>
            <c:showLeaderLines val="1"/>
          </c:dLbls>
          <c:cat>
            <c:strRef>
              <c:f>'IND-INS-MEJ-AHORRO'!$A$2:$A$6</c:f>
              <c:strCache>
                <c:ptCount val="5"/>
                <c:pt idx="0">
                  <c:v>0</c:v>
                </c:pt>
                <c:pt idx="1">
                  <c:v>0 &lt; CREDITO &lt; 5 M</c:v>
                </c:pt>
                <c:pt idx="2">
                  <c:v>5 &lt; CREDITO &lt; 10 M</c:v>
                </c:pt>
                <c:pt idx="3">
                  <c:v>10 &lt; CREDITO &lt; 12.5 M</c:v>
                </c:pt>
                <c:pt idx="4">
                  <c:v>12.5 &lt; CREDITO</c:v>
                </c:pt>
              </c:strCache>
            </c:strRef>
          </c:cat>
          <c:val>
            <c:numRef>
              <c:f>'IND-INS-MEJ-AHORRO'!$B$2:$B$6</c:f>
              <c:numCache>
                <c:formatCode>General</c:formatCode>
                <c:ptCount val="5"/>
                <c:pt idx="0">
                  <c:v>18210</c:v>
                </c:pt>
                <c:pt idx="1">
                  <c:v>393</c:v>
                </c:pt>
                <c:pt idx="2">
                  <c:v>77</c:v>
                </c:pt>
                <c:pt idx="3">
                  <c:v>30</c:v>
                </c:pt>
                <c:pt idx="4">
                  <c:v>221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1.8315018315018319E-3"/>
          <c:y val="0.17508989122024485"/>
          <c:w val="0.80942401430590405"/>
          <c:h val="0.7521426729173305"/>
        </c:manualLayout>
      </c:layout>
      <c:pie3DChart>
        <c:varyColors val="1"/>
        <c:ser>
          <c:idx val="0"/>
          <c:order val="0"/>
          <c:tx>
            <c:v>TOTAL POSTULADOS</c:v>
          </c:tx>
          <c:explosion val="25"/>
          <c:dPt>
            <c:idx val="0"/>
            <c:explosion val="8"/>
          </c:dPt>
          <c:dLbls>
            <c:dLbl>
              <c:idx val="0"/>
              <c:layout>
                <c:manualLayout>
                  <c:x val="-8.6811744685760441E-3"/>
                  <c:y val="0.11151265182761247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1.5998168498168503E-2"/>
                  <c:y val="-9.7406006067423404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3.1943122494303605E-4"/>
                  <c:y val="-2.2981218256808815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1.3244498283868367E-3"/>
                  <c:y val="-1.5177648248514392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'TODOS HOGARES POSTULADOS'!$A$5:$A$8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'TODOS HOGARES POSTULADOS'!$G$5:$G$8</c:f>
              <c:numCache>
                <c:formatCode>General</c:formatCode>
                <c:ptCount val="4"/>
                <c:pt idx="0">
                  <c:v>8551</c:v>
                </c:pt>
                <c:pt idx="1">
                  <c:v>2669</c:v>
                </c:pt>
                <c:pt idx="2">
                  <c:v>1816</c:v>
                </c:pt>
                <c:pt idx="3">
                  <c:v>7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4585428545569737E-2"/>
          <c:y val="0.11013721386092561"/>
          <c:w val="0.53973275409539323"/>
          <c:h val="0.75281271803049943"/>
        </c:manualLayout>
      </c:layout>
      <c:barChart>
        <c:barDir val="col"/>
        <c:grouping val="clustered"/>
        <c:ser>
          <c:idx val="0"/>
          <c:order val="0"/>
          <c:tx>
            <c:strRef>
              <c:f>'TODOS HOGARES POSTULADOS'!$B$4</c:f>
              <c:strCache>
                <c:ptCount val="1"/>
                <c:pt idx="0">
                  <c:v>Independientes</c:v>
                </c:pt>
              </c:strCache>
            </c:strRef>
          </c:tx>
          <c:dLbls>
            <c:showVal val="1"/>
          </c:dLbls>
          <c:cat>
            <c:strRef>
              <c:f>'TODOS HOGARES POSTULADOS'!$A$5:$A$8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'TODOS HOGARES POSTULADOS'!$B$5:$B$8</c:f>
              <c:numCache>
                <c:formatCode>General</c:formatCode>
                <c:ptCount val="4"/>
                <c:pt idx="0">
                  <c:v>6866</c:v>
                </c:pt>
                <c:pt idx="1">
                  <c:v>2243</c:v>
                </c:pt>
                <c:pt idx="2">
                  <c:v>1463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'TODOS HOGARES POSTULADOS'!$C$4</c:f>
              <c:strCache>
                <c:ptCount val="1"/>
                <c:pt idx="0">
                  <c:v>Desplazados</c:v>
                </c:pt>
              </c:strCache>
            </c:strRef>
          </c:tx>
          <c:dLbls>
            <c:showVal val="1"/>
          </c:dLbls>
          <c:cat>
            <c:strRef>
              <c:f>'TODOS HOGARES POSTULADOS'!$A$5:$A$8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'TODOS HOGARES POSTULADOS'!$C$5:$C$8</c:f>
              <c:numCache>
                <c:formatCode>General</c:formatCode>
                <c:ptCount val="4"/>
                <c:pt idx="0">
                  <c:v>872</c:v>
                </c:pt>
                <c:pt idx="1">
                  <c:v>278</c:v>
                </c:pt>
                <c:pt idx="2">
                  <c:v>4</c:v>
                </c:pt>
              </c:numCache>
            </c:numRef>
          </c:val>
        </c:ser>
        <c:axId val="59056896"/>
        <c:axId val="59058432"/>
      </c:barChart>
      <c:catAx>
        <c:axId val="59056896"/>
        <c:scaling>
          <c:orientation val="minMax"/>
        </c:scaling>
        <c:axPos val="b"/>
        <c:tickLblPos val="nextTo"/>
        <c:crossAx val="59058432"/>
        <c:crosses val="autoZero"/>
        <c:auto val="1"/>
        <c:lblAlgn val="ctr"/>
        <c:lblOffset val="100"/>
      </c:catAx>
      <c:valAx>
        <c:axId val="590584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05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7.8710968989138375E-2"/>
          <c:y val="0.18041870358622242"/>
          <c:w val="0.73170244549125674"/>
          <c:h val="0.7169561269296314"/>
        </c:manualLayout>
      </c:layout>
      <c:barChart>
        <c:barDir val="col"/>
        <c:grouping val="clustered"/>
        <c:ser>
          <c:idx val="1"/>
          <c:order val="0"/>
          <c:tx>
            <c:strRef>
              <c:f>'TODOS HOGARES POSTULADOS'!$A$5</c:f>
              <c:strCache>
                <c:ptCount val="1"/>
                <c:pt idx="0">
                  <c:v>ASIGNADOS</c:v>
                </c:pt>
              </c:strCache>
            </c:strRef>
          </c:tx>
          <c:dLbls>
            <c:showVal val="1"/>
          </c:dLbls>
          <c:cat>
            <c:strRef>
              <c:f>'TODOS HOGARES POSTULADOS'!$E$3:$F$3</c:f>
              <c:strCache>
                <c:ptCount val="2"/>
                <c:pt idx="0">
                  <c:v>Mejoramiento de Habitabilidad</c:v>
                </c:pt>
                <c:pt idx="1">
                  <c:v>Mejoramiento Estructural</c:v>
                </c:pt>
              </c:strCache>
            </c:strRef>
          </c:cat>
          <c:val>
            <c:numRef>
              <c:f>'TODOS HOGARES POSTULADOS'!$E$5:$F$5</c:f>
              <c:numCache>
                <c:formatCode>General</c:formatCode>
                <c:ptCount val="2"/>
                <c:pt idx="0">
                  <c:v>812</c:v>
                </c:pt>
                <c:pt idx="1">
                  <c:v>1</c:v>
                </c:pt>
              </c:numCache>
            </c:numRef>
          </c:val>
        </c:ser>
        <c:ser>
          <c:idx val="2"/>
          <c:order val="1"/>
          <c:tx>
            <c:strRef>
              <c:f>'TODOS HOGARES POSTULADOS'!$A$6</c:f>
              <c:strCache>
                <c:ptCount val="1"/>
                <c:pt idx="0">
                  <c:v>POSTULADOS</c:v>
                </c:pt>
              </c:strCache>
            </c:strRef>
          </c:tx>
          <c:dLbls>
            <c:showVal val="1"/>
          </c:dLbls>
          <c:cat>
            <c:strRef>
              <c:f>'TODOS HOGARES POSTULADOS'!$E$3:$F$3</c:f>
              <c:strCache>
                <c:ptCount val="2"/>
                <c:pt idx="0">
                  <c:v>Mejoramiento de Habitabilidad</c:v>
                </c:pt>
                <c:pt idx="1">
                  <c:v>Mejoramiento Estructural</c:v>
                </c:pt>
              </c:strCache>
            </c:strRef>
          </c:cat>
          <c:val>
            <c:numRef>
              <c:f>'TODOS HOGARES POSTULADOS'!$E$6:$F$6</c:f>
              <c:numCache>
                <c:formatCode>General</c:formatCode>
                <c:ptCount val="2"/>
                <c:pt idx="0">
                  <c:v>147</c:v>
                </c:pt>
                <c:pt idx="1">
                  <c:v>1</c:v>
                </c:pt>
              </c:numCache>
            </c:numRef>
          </c:val>
        </c:ser>
        <c:ser>
          <c:idx val="3"/>
          <c:order val="2"/>
          <c:tx>
            <c:strRef>
              <c:f>'TODOS HOGARES POSTULADOS'!$A$7</c:f>
              <c:strCache>
                <c:ptCount val="1"/>
                <c:pt idx="0">
                  <c:v>INHABILITADOS</c:v>
                </c:pt>
              </c:strCache>
            </c:strRef>
          </c:tx>
          <c:dLbls>
            <c:showVal val="1"/>
          </c:dLbls>
          <c:cat>
            <c:strRef>
              <c:f>'TODOS HOGARES POSTULADOS'!$E$3:$F$3</c:f>
              <c:strCache>
                <c:ptCount val="2"/>
                <c:pt idx="0">
                  <c:v>Mejoramiento de Habitabilidad</c:v>
                </c:pt>
                <c:pt idx="1">
                  <c:v>Mejoramiento Estructural</c:v>
                </c:pt>
              </c:strCache>
            </c:strRef>
          </c:cat>
          <c:val>
            <c:numRef>
              <c:f>'TODOS HOGARES POSTULADOS'!$E$7:$F$7</c:f>
              <c:numCache>
                <c:formatCode>General</c:formatCode>
                <c:ptCount val="2"/>
                <c:pt idx="0">
                  <c:v>349</c:v>
                </c:pt>
              </c:numCache>
            </c:numRef>
          </c:val>
        </c:ser>
        <c:ser>
          <c:idx val="4"/>
          <c:order val="3"/>
          <c:tx>
            <c:strRef>
              <c:f>'TODOS HOGARES POSTULADOS'!$A$8</c:f>
              <c:strCache>
                <c:ptCount val="1"/>
                <c:pt idx="0">
                  <c:v>RENUNCIA</c:v>
                </c:pt>
              </c:strCache>
            </c:strRef>
          </c:tx>
          <c:cat>
            <c:strRef>
              <c:f>'TODOS HOGARES POSTULADOS'!$E$3:$F$3</c:f>
              <c:strCache>
                <c:ptCount val="2"/>
                <c:pt idx="0">
                  <c:v>Mejoramiento de Habitabilidad</c:v>
                </c:pt>
                <c:pt idx="1">
                  <c:v>Mejoramiento Estructural</c:v>
                </c:pt>
              </c:strCache>
            </c:strRef>
          </c:cat>
          <c:val>
            <c:numRef>
              <c:f>'TODOS HOGARES POSTULADOS'!$E$8:$F$8</c:f>
              <c:numCache>
                <c:formatCode>General</c:formatCode>
                <c:ptCount val="2"/>
              </c:numCache>
            </c:numRef>
          </c:val>
        </c:ser>
        <c:axId val="59090048"/>
        <c:axId val="59091584"/>
      </c:barChart>
      <c:catAx>
        <c:axId val="59090048"/>
        <c:scaling>
          <c:orientation val="minMax"/>
        </c:scaling>
        <c:axPos val="b"/>
        <c:tickLblPos val="nextTo"/>
        <c:crossAx val="59091584"/>
        <c:crosses val="autoZero"/>
        <c:auto val="1"/>
        <c:lblAlgn val="ctr"/>
        <c:lblOffset val="100"/>
      </c:catAx>
      <c:valAx>
        <c:axId val="590915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090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9.6485673665791749E-2"/>
                  <c:y val="0.14119240303295424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1.8608377077865269E-2"/>
                  <c:y val="-8.9773986585010207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1.2006014873140855E-2"/>
                  <c:y val="-6.4763779527559073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'TODOS HOGARES POSTULADOS'!$A$5:$A$8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'TODOS HOGARES POSTULADOS'!$B$5:$B$8</c:f>
              <c:numCache>
                <c:formatCode>General</c:formatCode>
                <c:ptCount val="4"/>
                <c:pt idx="0">
                  <c:v>6866</c:v>
                </c:pt>
                <c:pt idx="1">
                  <c:v>2243</c:v>
                </c:pt>
                <c:pt idx="2">
                  <c:v>1463</c:v>
                </c:pt>
                <c:pt idx="3">
                  <c:v>7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0"/>
      <c:rotY val="30"/>
      <c:perspective val="30"/>
    </c:view3D>
    <c:plotArea>
      <c:layout>
        <c:manualLayout>
          <c:layoutTarget val="inner"/>
          <c:xMode val="edge"/>
          <c:yMode val="edge"/>
          <c:x val="0.14082174103237122"/>
          <c:y val="5.1400554097404488E-2"/>
          <c:w val="0.57620516185476756"/>
          <c:h val="0.79359543598716831"/>
        </c:manualLayout>
      </c:layout>
      <c:bar3DChart>
        <c:barDir val="col"/>
        <c:grouping val="standard"/>
        <c:ser>
          <c:idx val="0"/>
          <c:order val="0"/>
          <c:tx>
            <c:strRef>
              <c:f>'INS-SEXO'!$B$2</c:f>
              <c:strCache>
                <c:ptCount val="1"/>
                <c:pt idx="0">
                  <c:v>INDEPENDIENTES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'INS-SEXO'!$A$3:$A$8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'INS-SEXO'!$B$3:$B$8</c:f>
              <c:numCache>
                <c:formatCode>General</c:formatCode>
                <c:ptCount val="2"/>
                <c:pt idx="0">
                  <c:v>110259</c:v>
                </c:pt>
                <c:pt idx="1">
                  <c:v>35017</c:v>
                </c:pt>
              </c:numCache>
            </c:numRef>
          </c:val>
        </c:ser>
        <c:ser>
          <c:idx val="1"/>
          <c:order val="1"/>
          <c:tx>
            <c:strRef>
              <c:f>'INS-SEXO'!$D$2</c:f>
              <c:strCache>
                <c:ptCount val="1"/>
                <c:pt idx="0">
                  <c:v>DESPLAZADOS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'INS-SEXO'!$A$3:$A$8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'INS-SEXO'!$D$3:$D$8</c:f>
              <c:numCache>
                <c:formatCode>General</c:formatCode>
                <c:ptCount val="2"/>
                <c:pt idx="0">
                  <c:v>2108</c:v>
                </c:pt>
                <c:pt idx="1">
                  <c:v>946</c:v>
                </c:pt>
              </c:numCache>
            </c:numRef>
          </c:val>
        </c:ser>
        <c:shape val="box"/>
        <c:axId val="57374592"/>
        <c:axId val="57376128"/>
        <c:axId val="56307200"/>
      </c:bar3DChart>
      <c:catAx>
        <c:axId val="573745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376128"/>
        <c:crosses val="autoZero"/>
        <c:auto val="1"/>
        <c:lblAlgn val="ctr"/>
        <c:lblOffset val="100"/>
      </c:catAx>
      <c:valAx>
        <c:axId val="573761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374592"/>
        <c:crosses val="autoZero"/>
        <c:crossBetween val="between"/>
      </c:valAx>
      <c:serAx>
        <c:axId val="563072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376128"/>
        <c:crosses val="autoZero"/>
      </c:serAx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0.45667432195975516"/>
                  <c:y val="9.647018081073197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1.736023622047244E-2"/>
                  <c:y val="-4.1445392242636339E-2"/>
                </c:manualLayout>
              </c:layout>
              <c:showVal val="1"/>
              <c:showPercent val="1"/>
              <c:separator>
</c:separator>
            </c:dLbl>
            <c:numFmt formatCode="0.00%" sourceLinked="0"/>
            <c:showVal val="1"/>
            <c:showPercent val="1"/>
            <c:separator>
</c:separator>
            <c:showLeaderLines val="1"/>
          </c:dLbls>
          <c:cat>
            <c:strRef>
              <c:f>'TODOS HOGARES POSTULADOS'!$A$5:$A$7</c:f>
              <c:strCache>
                <c:ptCount val="3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</c:strCache>
            </c:strRef>
          </c:cat>
          <c:val>
            <c:numRef>
              <c:f>'TODOS HOGARES POSTULADOS'!$C$5:$C$7</c:f>
              <c:numCache>
                <c:formatCode>General</c:formatCode>
                <c:ptCount val="3"/>
                <c:pt idx="0">
                  <c:v>872</c:v>
                </c:pt>
                <c:pt idx="1">
                  <c:v>278</c:v>
                </c:pt>
                <c:pt idx="2">
                  <c:v>4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1.1255249343832022E-2"/>
                  <c:y val="0.21306393992417616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9.6863517060367457E-3"/>
                  <c:y val="0.11321668124817734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2.635826771653557E-3"/>
                  <c:y val="-0.139605570137066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'TODOS HOGARES POSTULADOS'!$A$5:$A$7</c:f>
              <c:strCache>
                <c:ptCount val="3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</c:strCache>
            </c:strRef>
          </c:cat>
          <c:val>
            <c:numRef>
              <c:f>'TODOS HOGARES POSTULADOS'!$E$5:$E$7</c:f>
              <c:numCache>
                <c:formatCode>General</c:formatCode>
                <c:ptCount val="3"/>
                <c:pt idx="0">
                  <c:v>812</c:v>
                </c:pt>
                <c:pt idx="1">
                  <c:v>147</c:v>
                </c:pt>
                <c:pt idx="2">
                  <c:v>349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0373883110033364E-2"/>
          <c:y val="3.6641979158545793E-2"/>
          <c:w val="0.63526369288415863"/>
          <c:h val="0.7540084717133132"/>
        </c:manualLayout>
      </c:layout>
      <c:barChart>
        <c:barDir val="col"/>
        <c:grouping val="clustered"/>
        <c:ser>
          <c:idx val="0"/>
          <c:order val="0"/>
          <c:tx>
            <c:strRef>
              <c:f>'POSTULADOS TODOS SEXO'!$B$3</c:f>
              <c:strCache>
                <c:ptCount val="1"/>
                <c:pt idx="0">
                  <c:v>Femenino</c:v>
                </c:pt>
              </c:strCache>
            </c:strRef>
          </c:tx>
          <c:dLbls>
            <c:showVal val="1"/>
          </c:dLbls>
          <c:cat>
            <c:strRef>
              <c:f>'POSTULADOS TODOS SEXO'!$A$4:$A$7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'POSTULADOS TODOS SEXO'!$B$4:$B$7</c:f>
              <c:numCache>
                <c:formatCode>General</c:formatCode>
                <c:ptCount val="4"/>
                <c:pt idx="0">
                  <c:v>11628</c:v>
                </c:pt>
                <c:pt idx="1">
                  <c:v>3517</c:v>
                </c:pt>
                <c:pt idx="2">
                  <c:v>2801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'POSTULADOS TODOS SEXO'!$C$3</c:f>
              <c:strCache>
                <c:ptCount val="1"/>
                <c:pt idx="0">
                  <c:v>Masculino</c:v>
                </c:pt>
              </c:strCache>
            </c:strRef>
          </c:tx>
          <c:dLbls>
            <c:showVal val="1"/>
          </c:dLbls>
          <c:cat>
            <c:strRef>
              <c:f>'POSTULADOS TODOS SEXO'!$A$4:$A$7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'POSTULADOS TODOS SEXO'!$C$4:$C$7</c:f>
              <c:numCache>
                <c:formatCode>General</c:formatCode>
                <c:ptCount val="4"/>
                <c:pt idx="0">
                  <c:v>8406</c:v>
                </c:pt>
                <c:pt idx="1">
                  <c:v>2541</c:v>
                </c:pt>
                <c:pt idx="2">
                  <c:v>2184</c:v>
                </c:pt>
                <c:pt idx="3">
                  <c:v>8</c:v>
                </c:pt>
              </c:numCache>
            </c:numRef>
          </c:val>
        </c:ser>
        <c:axId val="59291520"/>
        <c:axId val="59293056"/>
      </c:barChart>
      <c:catAx>
        <c:axId val="59291520"/>
        <c:scaling>
          <c:orientation val="minMax"/>
        </c:scaling>
        <c:axPos val="b"/>
        <c:tickLblPos val="nextTo"/>
        <c:crossAx val="59293056"/>
        <c:crosses val="autoZero"/>
        <c:auto val="1"/>
        <c:lblAlgn val="ctr"/>
        <c:lblOffset val="100"/>
      </c:catAx>
      <c:valAx>
        <c:axId val="592930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291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98993965219726"/>
          <c:y val="0.4469210779345652"/>
          <c:w val="0.13342294116397219"/>
          <c:h val="0.1193591642628829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'POSTULADOS TODOS SEXO'!$E$3</c:f>
              <c:strCache>
                <c:ptCount val="1"/>
                <c:pt idx="0">
                  <c:v>Femenino</c:v>
                </c:pt>
              </c:strCache>
            </c:strRef>
          </c:tx>
          <c:dLbls>
            <c:showVal val="1"/>
          </c:dLbls>
          <c:cat>
            <c:strRef>
              <c:f>'POSTULADOS TODOS SEXO'!$A$4:$A$7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'POSTULADOS TODOS SEXO'!$E$4:$E$7</c:f>
              <c:numCache>
                <c:formatCode>General</c:formatCode>
                <c:ptCount val="4"/>
                <c:pt idx="0">
                  <c:v>2217</c:v>
                </c:pt>
                <c:pt idx="1">
                  <c:v>648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'POSTULADOS TODOS SEXO'!$F$3</c:f>
              <c:strCache>
                <c:ptCount val="1"/>
                <c:pt idx="0">
                  <c:v>Masculino</c:v>
                </c:pt>
              </c:strCache>
            </c:strRef>
          </c:tx>
          <c:dLbls>
            <c:showVal val="1"/>
          </c:dLbls>
          <c:cat>
            <c:strRef>
              <c:f>'POSTULADOS TODOS SEXO'!$A$4:$A$7</c:f>
              <c:strCache>
                <c:ptCount val="4"/>
                <c:pt idx="0">
                  <c:v>ASIGNADOS</c:v>
                </c:pt>
                <c:pt idx="1">
                  <c:v>POSTULADOS</c:v>
                </c:pt>
                <c:pt idx="2">
                  <c:v>INHABILITADOS</c:v>
                </c:pt>
                <c:pt idx="3">
                  <c:v>RENUNCIA</c:v>
                </c:pt>
              </c:strCache>
            </c:strRef>
          </c:cat>
          <c:val>
            <c:numRef>
              <c:f>'POSTULADOS TODOS SEXO'!$F$4:$F$7</c:f>
              <c:numCache>
                <c:formatCode>General</c:formatCode>
                <c:ptCount val="4"/>
                <c:pt idx="0">
                  <c:v>1763</c:v>
                </c:pt>
                <c:pt idx="1">
                  <c:v>554</c:v>
                </c:pt>
                <c:pt idx="2">
                  <c:v>10</c:v>
                </c:pt>
              </c:numCache>
            </c:numRef>
          </c:val>
        </c:ser>
        <c:axId val="59191680"/>
        <c:axId val="59193216"/>
      </c:barChart>
      <c:catAx>
        <c:axId val="59191680"/>
        <c:scaling>
          <c:orientation val="minMax"/>
        </c:scaling>
        <c:axPos val="b"/>
        <c:tickLblPos val="nextTo"/>
        <c:crossAx val="59193216"/>
        <c:crosses val="autoZero"/>
        <c:auto val="1"/>
        <c:lblAlgn val="ctr"/>
        <c:lblOffset val="100"/>
      </c:catAx>
      <c:valAx>
        <c:axId val="591932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919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20"/>
      <c:perspective val="60"/>
    </c:view3D>
    <c:plotArea>
      <c:layout>
        <c:manualLayout>
          <c:layoutTarget val="inner"/>
          <c:xMode val="edge"/>
          <c:yMode val="edge"/>
          <c:x val="8.2641440776788491E-2"/>
          <c:y val="3.0041319092539185E-2"/>
          <c:w val="0.63526369288415863"/>
          <c:h val="0.75400847171331342"/>
        </c:manualLayout>
      </c:layout>
      <c:pie3DChart>
        <c:varyColors val="1"/>
        <c:ser>
          <c:idx val="0"/>
          <c:order val="0"/>
          <c:dPt>
            <c:idx val="0"/>
            <c:explosion val="15"/>
          </c:dPt>
          <c:dLbls>
            <c:dLbl>
              <c:idx val="0"/>
              <c:layout>
                <c:manualLayout>
                  <c:x val="-0.11890743676550489"/>
                  <c:y val="0.21196642498895563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3.0563495533862631E-2"/>
                  <c:y val="0.32678100880954247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TODOS SEXO'!$H$2:$I$2</c:f>
              <c:strCache>
                <c:ptCount val="2"/>
                <c:pt idx="0">
                  <c:v>Total Femenino</c:v>
                </c:pt>
                <c:pt idx="1">
                  <c:v>Total Masculino</c:v>
                </c:pt>
              </c:strCache>
            </c:strRef>
          </c:cat>
          <c:val>
            <c:numRef>
              <c:f>'POSTULADOS TODOS SEXO'!$H$8:$I$8</c:f>
              <c:numCache>
                <c:formatCode>General</c:formatCode>
                <c:ptCount val="2"/>
                <c:pt idx="0">
                  <c:v>20837</c:v>
                </c:pt>
                <c:pt idx="1">
                  <c:v>15466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'POSTULADOS PP EC'!$B$3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7.7272200349956272E-2"/>
                  <c:y val="-0.19578630796150481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4.9959426946631698E-2"/>
                  <c:y val="3.791557305336834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7.4771981627296605E-2"/>
                  <c:y val="1.2083333333333333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5.8003171478565173E-2"/>
                  <c:y val="-0.19483668708078156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9.1280621172353457E-3"/>
                  <c:y val="-2.7316637503645387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EC'!$A$4:$A$8</c:f>
              <c:strCache>
                <c:ptCount val="5"/>
                <c:pt idx="0">
                  <c:v>Casado o Union marital de hecho</c:v>
                </c:pt>
                <c:pt idx="1">
                  <c:v>Divorciado(a)</c:v>
                </c:pt>
                <c:pt idx="2">
                  <c:v>Separado(a)</c:v>
                </c:pt>
                <c:pt idx="3">
                  <c:v>Soltero(a)</c:v>
                </c:pt>
                <c:pt idx="4">
                  <c:v>Viudo(a)</c:v>
                </c:pt>
              </c:strCache>
            </c:strRef>
          </c:cat>
          <c:val>
            <c:numRef>
              <c:f>'POSTULADOS PP EC'!$B$4:$B$8</c:f>
              <c:numCache>
                <c:formatCode>General</c:formatCode>
                <c:ptCount val="5"/>
                <c:pt idx="0">
                  <c:v>5478</c:v>
                </c:pt>
                <c:pt idx="1">
                  <c:v>171</c:v>
                </c:pt>
                <c:pt idx="2">
                  <c:v>920</c:v>
                </c:pt>
                <c:pt idx="3">
                  <c:v>4929</c:v>
                </c:pt>
                <c:pt idx="4">
                  <c:v>391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9.8928284851967474E-2"/>
          <c:y val="0.25249562554680666"/>
          <c:w val="0.51714796005528896"/>
          <c:h val="0.64767096821230674"/>
        </c:manualLayout>
      </c:layout>
      <c:pie3DChart>
        <c:varyColors val="1"/>
        <c:ser>
          <c:idx val="0"/>
          <c:order val="0"/>
          <c:tx>
            <c:strRef>
              <c:f>'POSTULADOS PP EC'!$C$3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7.7272200349956299E-2"/>
                  <c:y val="-0.19578630796150481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4.9959426946631746E-2"/>
                  <c:y val="3.7915573053368358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7.4771981627296646E-2"/>
                  <c:y val="1.2083333333333333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2.7631427728338695E-2"/>
                  <c:y val="5.9792213473315856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9.1280621172353457E-3"/>
                  <c:y val="-2.7316637503645397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EC'!$A$4:$A$8</c:f>
              <c:strCache>
                <c:ptCount val="5"/>
                <c:pt idx="0">
                  <c:v>Casado o Union marital de hecho</c:v>
                </c:pt>
                <c:pt idx="1">
                  <c:v>Divorciado(a)</c:v>
                </c:pt>
                <c:pt idx="2">
                  <c:v>Separado(a)</c:v>
                </c:pt>
                <c:pt idx="3">
                  <c:v>Soltero(a)</c:v>
                </c:pt>
                <c:pt idx="4">
                  <c:v>Viudo(a)</c:v>
                </c:pt>
              </c:strCache>
            </c:strRef>
          </c:cat>
          <c:val>
            <c:numRef>
              <c:f>'POSTULADOS PP EC'!$C$4:$C$8</c:f>
              <c:numCache>
                <c:formatCode>General</c:formatCode>
                <c:ptCount val="5"/>
                <c:pt idx="0">
                  <c:v>484</c:v>
                </c:pt>
                <c:pt idx="1">
                  <c:v>5</c:v>
                </c:pt>
                <c:pt idx="2">
                  <c:v>105</c:v>
                </c:pt>
                <c:pt idx="3">
                  <c:v>461</c:v>
                </c:pt>
                <c:pt idx="4">
                  <c:v>99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rotY val="160"/>
      <c:perspective val="30"/>
    </c:view3D>
    <c:plotArea>
      <c:layout>
        <c:manualLayout>
          <c:layoutTarget val="inner"/>
          <c:xMode val="edge"/>
          <c:yMode val="edge"/>
          <c:x val="4.444444444444446E-2"/>
          <c:y val="0.2452548118985127"/>
          <c:w val="0.69301531058617682"/>
          <c:h val="0.7547451881014875"/>
        </c:manualLayout>
      </c:layout>
      <c:pie3DChart>
        <c:varyColors val="1"/>
        <c:ser>
          <c:idx val="0"/>
          <c:order val="0"/>
          <c:tx>
            <c:strRef>
              <c:f>'POSTULADOS TODOS ETNIA'!$B$2</c:f>
              <c:strCache>
                <c:ptCount val="1"/>
                <c:pt idx="0">
                  <c:v>Independientes</c:v>
                </c:pt>
              </c:strCache>
            </c:strRef>
          </c:tx>
          <c:explosion val="15"/>
          <c:dLbls>
            <c:dLbl>
              <c:idx val="0"/>
              <c:layout>
                <c:manualLayout>
                  <c:x val="0.141375"/>
                  <c:y val="-6.9317438672121326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2641994750656174"/>
                  <c:y val="-1.252041818794997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3520341207349122E-2"/>
                  <c:y val="-3.6410797812284644E-2"/>
                </c:manualLayout>
              </c:layout>
              <c:showVal val="1"/>
              <c:showPercent val="1"/>
              <c:separator>
</c:separator>
            </c:dLbl>
            <c:numFmt formatCode="0.000%" sourceLinked="0"/>
            <c:showVal val="1"/>
            <c:showPercent val="1"/>
            <c:separator>
</c:separator>
            <c:showLeaderLines val="1"/>
          </c:dLbls>
          <c:cat>
            <c:strRef>
              <c:f>'POSTULADOS TODOS ETNIA'!$A$3:$A$5</c:f>
              <c:strCache>
                <c:ptCount val="3"/>
                <c:pt idx="0">
                  <c:v>Afrocolombiano</c:v>
                </c:pt>
                <c:pt idx="1">
                  <c:v>Indigena</c:v>
                </c:pt>
                <c:pt idx="2">
                  <c:v>Ninguna</c:v>
                </c:pt>
              </c:strCache>
            </c:strRef>
          </c:cat>
          <c:val>
            <c:numRef>
              <c:f>'POSTULADOS TODOS ETNIA'!$B$3:$B$5</c:f>
              <c:numCache>
                <c:formatCode>General</c:formatCode>
                <c:ptCount val="3"/>
                <c:pt idx="0">
                  <c:v>136</c:v>
                </c:pt>
                <c:pt idx="1">
                  <c:v>20</c:v>
                </c:pt>
                <c:pt idx="2">
                  <c:v>30940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rotY val="160"/>
      <c:perspective val="30"/>
    </c:view3D>
    <c:plotArea>
      <c:layout>
        <c:manualLayout>
          <c:layoutTarget val="inner"/>
          <c:xMode val="edge"/>
          <c:yMode val="edge"/>
          <c:x val="4.4444444444444481E-2"/>
          <c:y val="0.2452548118985127"/>
          <c:w val="0.69301531058617705"/>
          <c:h val="0.75474518810148783"/>
        </c:manualLayout>
      </c:layout>
      <c:pie3DChart>
        <c:varyColors val="1"/>
        <c:ser>
          <c:idx val="0"/>
          <c:order val="0"/>
          <c:tx>
            <c:strRef>
              <c:f>'POSTULADOS TODOS ETNIA'!$C$2</c:f>
              <c:strCache>
                <c:ptCount val="1"/>
                <c:pt idx="0">
                  <c:v>Desplazados</c:v>
                </c:pt>
              </c:strCache>
            </c:strRef>
          </c:tx>
          <c:explosion val="15"/>
          <c:dLbls>
            <c:dLbl>
              <c:idx val="0"/>
              <c:layout>
                <c:manualLayout>
                  <c:x val="0.141375"/>
                  <c:y val="-6.9317438672121381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0.12641994750656183"/>
                  <c:y val="-1.252041818794997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3520341207349191E-2"/>
                  <c:y val="-3.6410797812284651E-2"/>
                </c:manualLayout>
              </c:layout>
              <c:showVal val="1"/>
              <c:showPercent val="1"/>
              <c:separator>
</c:separator>
            </c:dLbl>
            <c:numFmt formatCode="0.000%" sourceLinked="0"/>
            <c:showVal val="1"/>
            <c:showPercent val="1"/>
            <c:separator>
</c:separator>
            <c:showLeaderLines val="1"/>
          </c:dLbls>
          <c:cat>
            <c:strRef>
              <c:f>'POSTULADOS TODOS ETNIA'!$A$3:$A$5</c:f>
              <c:strCache>
                <c:ptCount val="3"/>
                <c:pt idx="0">
                  <c:v>Afrocolombiano</c:v>
                </c:pt>
                <c:pt idx="1">
                  <c:v>Indigena</c:v>
                </c:pt>
                <c:pt idx="2">
                  <c:v>Ninguna</c:v>
                </c:pt>
              </c:strCache>
            </c:strRef>
          </c:cat>
          <c:val>
            <c:numRef>
              <c:f>'POSTULADOS TODOS ETNIA'!$C$3:$C$5</c:f>
              <c:numCache>
                <c:formatCode>General</c:formatCode>
                <c:ptCount val="3"/>
                <c:pt idx="0">
                  <c:v>63</c:v>
                </c:pt>
                <c:pt idx="1">
                  <c:v>22</c:v>
                </c:pt>
                <c:pt idx="2">
                  <c:v>5122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'POSTULADOS TODOS COND ESP'!$B$2</c:f>
              <c:strCache>
                <c:ptCount val="1"/>
                <c:pt idx="0">
                  <c:v>Independientes</c:v>
                </c:pt>
              </c:strCache>
            </c:strRef>
          </c:tx>
          <c:dLbls>
            <c:showVal val="1"/>
          </c:dLbls>
          <c:cat>
            <c:strRef>
              <c:f>'POSTULADOS TODOS COND ESP'!$A$3:$A$5</c:f>
              <c:strCache>
                <c:ptCount val="3"/>
                <c:pt idx="0">
                  <c:v>Discapacitado</c:v>
                </c:pt>
                <c:pt idx="1">
                  <c:v>Mayor de 65 años</c:v>
                </c:pt>
                <c:pt idx="2">
                  <c:v>Mujer / Hombre Cabeza de Familia</c:v>
                </c:pt>
              </c:strCache>
            </c:strRef>
          </c:cat>
          <c:val>
            <c:numRef>
              <c:f>'POSTULADOS TODOS COND ESP'!$B$3:$B$5</c:f>
              <c:numCache>
                <c:formatCode>General</c:formatCode>
                <c:ptCount val="3"/>
                <c:pt idx="0">
                  <c:v>220</c:v>
                </c:pt>
                <c:pt idx="1">
                  <c:v>705</c:v>
                </c:pt>
                <c:pt idx="2">
                  <c:v>3387</c:v>
                </c:pt>
              </c:numCache>
            </c:numRef>
          </c:val>
        </c:ser>
        <c:ser>
          <c:idx val="1"/>
          <c:order val="1"/>
          <c:tx>
            <c:strRef>
              <c:f>'POSTULADOS TODOS COND ESP'!$C$2</c:f>
              <c:strCache>
                <c:ptCount val="1"/>
                <c:pt idx="0">
                  <c:v>Desplazados</c:v>
                </c:pt>
              </c:strCache>
            </c:strRef>
          </c:tx>
          <c:dLbls>
            <c:showVal val="1"/>
          </c:dLbls>
          <c:cat>
            <c:strRef>
              <c:f>'POSTULADOS TODOS COND ESP'!$A$3:$A$5</c:f>
              <c:strCache>
                <c:ptCount val="3"/>
                <c:pt idx="0">
                  <c:v>Discapacitado</c:v>
                </c:pt>
                <c:pt idx="1">
                  <c:v>Mayor de 65 años</c:v>
                </c:pt>
                <c:pt idx="2">
                  <c:v>Mujer / Hombre Cabeza de Familia</c:v>
                </c:pt>
              </c:strCache>
            </c:strRef>
          </c:cat>
          <c:val>
            <c:numRef>
              <c:f>'POSTULADOS TODOS COND ESP'!$C$3:$C$5</c:f>
              <c:numCache>
                <c:formatCode>General</c:formatCode>
                <c:ptCount val="3"/>
                <c:pt idx="0">
                  <c:v>24</c:v>
                </c:pt>
                <c:pt idx="1">
                  <c:v>94</c:v>
                </c:pt>
                <c:pt idx="2">
                  <c:v>306</c:v>
                </c:pt>
              </c:numCache>
            </c:numRef>
          </c:val>
        </c:ser>
        <c:axId val="376267904"/>
        <c:axId val="387973120"/>
      </c:barChart>
      <c:catAx>
        <c:axId val="376267904"/>
        <c:scaling>
          <c:orientation val="minMax"/>
        </c:scaling>
        <c:axPos val="b"/>
        <c:tickLblPos val="nextTo"/>
        <c:crossAx val="387973120"/>
        <c:crosses val="autoZero"/>
        <c:auto val="1"/>
        <c:lblAlgn val="ctr"/>
        <c:lblOffset val="100"/>
      </c:catAx>
      <c:valAx>
        <c:axId val="3879731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37626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perspective val="30"/>
    </c:view3D>
    <c:plotArea>
      <c:layout>
        <c:manualLayout>
          <c:layoutTarget val="inner"/>
          <c:xMode val="edge"/>
          <c:yMode val="edge"/>
          <c:x val="0.12673840769903771"/>
          <c:y val="2.0970858024190291E-2"/>
          <c:w val="0.6652871828521435"/>
          <c:h val="0.79955434694374539"/>
        </c:manualLayout>
      </c:layout>
      <c:bar3DChart>
        <c:barDir val="col"/>
        <c:grouping val="standard"/>
        <c:ser>
          <c:idx val="0"/>
          <c:order val="0"/>
          <c:tx>
            <c:strRef>
              <c:f>'INS-EC'!$B$2</c:f>
              <c:strCache>
                <c:ptCount val="1"/>
                <c:pt idx="0">
                  <c:v>Independiente</c:v>
                </c:pt>
              </c:strCache>
            </c:strRef>
          </c:tx>
          <c:dLbls>
            <c:dLbl>
              <c:idx val="1"/>
              <c:layout>
                <c:manualLayout>
                  <c:x val="-1.8202502844141082E-2"/>
                  <c:y val="-6.3000417689171667E-17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1.0309278350515465E-2"/>
                </c:manualLayout>
              </c:layout>
              <c:showVal val="1"/>
            </c:dLbl>
            <c:dLbl>
              <c:idx val="4"/>
              <c:layout>
                <c:manualLayout>
                  <c:x val="-2.7303754266211604E-2"/>
                  <c:y val="-3.4364261168384879E-3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'INS-EC'!$A$3:$A$7</c:f>
              <c:strCache>
                <c:ptCount val="5"/>
                <c:pt idx="0">
                  <c:v>Casado o UM</c:v>
                </c:pt>
                <c:pt idx="1">
                  <c:v>Divorciado(a)</c:v>
                </c:pt>
                <c:pt idx="2">
                  <c:v>Separado(a)</c:v>
                </c:pt>
                <c:pt idx="3">
                  <c:v>Soltero(a)</c:v>
                </c:pt>
                <c:pt idx="4">
                  <c:v>Viudo(a)</c:v>
                </c:pt>
              </c:strCache>
            </c:strRef>
          </c:cat>
          <c:val>
            <c:numRef>
              <c:f>'INS-EC'!$B$3:$B$7</c:f>
              <c:numCache>
                <c:formatCode>General</c:formatCode>
                <c:ptCount val="5"/>
                <c:pt idx="0">
                  <c:v>70979</c:v>
                </c:pt>
                <c:pt idx="1">
                  <c:v>877</c:v>
                </c:pt>
                <c:pt idx="2">
                  <c:v>21481</c:v>
                </c:pt>
                <c:pt idx="3">
                  <c:v>47008</c:v>
                </c:pt>
                <c:pt idx="4">
                  <c:v>4931</c:v>
                </c:pt>
              </c:numCache>
            </c:numRef>
          </c:val>
        </c:ser>
        <c:ser>
          <c:idx val="1"/>
          <c:order val="1"/>
          <c:tx>
            <c:strRef>
              <c:f>'INS-EC'!$C$2</c:f>
              <c:strCache>
                <c:ptCount val="1"/>
                <c:pt idx="0">
                  <c:v>Desplazado</c:v>
                </c:pt>
              </c:strCache>
            </c:strRef>
          </c:tx>
          <c:dLbls>
            <c:dLbl>
              <c:idx val="0"/>
              <c:layout>
                <c:manualLayout>
                  <c:x val="2.2753128555176406E-2"/>
                  <c:y val="-2.749140893470791E-2"/>
                </c:manualLayout>
              </c:layout>
              <c:showVal val="1"/>
            </c:dLbl>
            <c:dLbl>
              <c:idx val="1"/>
              <c:layout>
                <c:manualLayout>
                  <c:x val="-2.2753128555176405E-3"/>
                  <c:y val="-2.0618556701030827E-2"/>
                </c:manualLayout>
              </c:layout>
              <c:showVal val="1"/>
            </c:dLbl>
            <c:dLbl>
              <c:idx val="2"/>
              <c:layout>
                <c:manualLayout>
                  <c:x val="2.0477815699658775E-2"/>
                  <c:y val="-1.3745704467353978E-2"/>
                </c:manualLayout>
              </c:layout>
              <c:showVal val="1"/>
            </c:dLbl>
            <c:dLbl>
              <c:idx val="4"/>
              <c:layout>
                <c:manualLayout>
                  <c:x val="9.1012514220705099E-3"/>
                  <c:y val="-1.0309278350515465E-2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'INS-EC'!$A$3:$A$7</c:f>
              <c:strCache>
                <c:ptCount val="5"/>
                <c:pt idx="0">
                  <c:v>Casado o UM</c:v>
                </c:pt>
                <c:pt idx="1">
                  <c:v>Divorciado(a)</c:v>
                </c:pt>
                <c:pt idx="2">
                  <c:v>Separado(a)</c:v>
                </c:pt>
                <c:pt idx="3">
                  <c:v>Soltero(a)</c:v>
                </c:pt>
                <c:pt idx="4">
                  <c:v>Viudo(a)</c:v>
                </c:pt>
              </c:strCache>
            </c:strRef>
          </c:cat>
          <c:val>
            <c:numRef>
              <c:f>'INS-EC'!$C$3:$C$7</c:f>
              <c:numCache>
                <c:formatCode>General</c:formatCode>
                <c:ptCount val="5"/>
                <c:pt idx="0">
                  <c:v>1611</c:v>
                </c:pt>
                <c:pt idx="1">
                  <c:v>16</c:v>
                </c:pt>
                <c:pt idx="2">
                  <c:v>409</c:v>
                </c:pt>
                <c:pt idx="3">
                  <c:v>859</c:v>
                </c:pt>
                <c:pt idx="4">
                  <c:v>159</c:v>
                </c:pt>
              </c:numCache>
            </c:numRef>
          </c:val>
        </c:ser>
        <c:shape val="box"/>
        <c:axId val="57432320"/>
        <c:axId val="57454592"/>
        <c:axId val="57404928"/>
      </c:bar3DChart>
      <c:catAx>
        <c:axId val="574323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 sz="800"/>
            </a:pPr>
            <a:endParaRPr lang="es-ES"/>
          </a:p>
        </c:txPr>
        <c:crossAx val="57454592"/>
        <c:crosses val="autoZero"/>
        <c:auto val="1"/>
        <c:lblAlgn val="ctr"/>
        <c:lblOffset val="100"/>
      </c:catAx>
      <c:valAx>
        <c:axId val="574545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432320"/>
        <c:crosses val="autoZero"/>
        <c:crossBetween val="between"/>
      </c:valAx>
      <c:serAx>
        <c:axId val="5740492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454592"/>
        <c:crosses val="autoZero"/>
      </c:serAx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6.9396325459317593E-2"/>
          <c:y val="0.20876137058210195"/>
          <c:w val="0.56661075143384865"/>
          <c:h val="0.62987466292740812"/>
        </c:manualLayout>
      </c:layout>
      <c:pie3DChart>
        <c:varyColors val="1"/>
        <c:ser>
          <c:idx val="0"/>
          <c:order val="0"/>
          <c:tx>
            <c:strRef>
              <c:f>'POSTULADOS PP EDU'!$B$1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0207485175464172E-2"/>
                  <c:y val="-5.1899234158854626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3.7456595703314867E-2"/>
                  <c:y val="-1.14772228813864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6.4552386507242168E-2"/>
                  <c:y val="1.4668248660698234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1.8354039078448529E-3"/>
                  <c:y val="5.2595261208787276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3.4718849032759791E-2"/>
                  <c:y val="-2.1576385143637865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3.2732419558666286E-2"/>
                  <c:y val="-1.7325135727897029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2.1194128511713818E-3"/>
                  <c:y val="-3.9346205012044735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1.0030835034509579E-2"/>
                  <c:y val="-4.1398195088627625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-5.0482356372120157E-3"/>
                  <c:y val="-5.5464710746773109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EDU'!$A$2:$A$11</c:f>
              <c:strCache>
                <c:ptCount val="10"/>
                <c:pt idx="0">
                  <c:v>Bachiller</c:v>
                </c:pt>
                <c:pt idx="1">
                  <c:v>Bachillerato Incompleto</c:v>
                </c:pt>
                <c:pt idx="2">
                  <c:v>Ninguno</c:v>
                </c:pt>
                <c:pt idx="3">
                  <c:v>Postgrado</c:v>
                </c:pt>
                <c:pt idx="4">
                  <c:v>Primaria Completa</c:v>
                </c:pt>
                <c:pt idx="5">
                  <c:v>Primaria Incompleta</c:v>
                </c:pt>
                <c:pt idx="6">
                  <c:v>Profesional</c:v>
                </c:pt>
                <c:pt idx="7">
                  <c:v>Profesional Incompleto</c:v>
                </c:pt>
                <c:pt idx="8">
                  <c:v>Tecnico</c:v>
                </c:pt>
                <c:pt idx="9">
                  <c:v>Tecnologo</c:v>
                </c:pt>
              </c:strCache>
            </c:strRef>
          </c:cat>
          <c:val>
            <c:numRef>
              <c:f>'POSTULADOS PP EDU'!$B$2:$B$11</c:f>
              <c:numCache>
                <c:formatCode>General</c:formatCode>
                <c:ptCount val="10"/>
                <c:pt idx="0">
                  <c:v>2686</c:v>
                </c:pt>
                <c:pt idx="1">
                  <c:v>2524</c:v>
                </c:pt>
                <c:pt idx="2">
                  <c:v>2166</c:v>
                </c:pt>
                <c:pt idx="3">
                  <c:v>1</c:v>
                </c:pt>
                <c:pt idx="4">
                  <c:v>2275</c:v>
                </c:pt>
                <c:pt idx="5">
                  <c:v>1225</c:v>
                </c:pt>
                <c:pt idx="6">
                  <c:v>186</c:v>
                </c:pt>
                <c:pt idx="7">
                  <c:v>128</c:v>
                </c:pt>
                <c:pt idx="8">
                  <c:v>665</c:v>
                </c:pt>
                <c:pt idx="9">
                  <c:v>33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6.5445708175366948E-2"/>
          <c:y val="0.26781338085558659"/>
          <c:w val="0.56661075143384865"/>
          <c:h val="0.62987466292740835"/>
        </c:manualLayout>
      </c:layout>
      <c:pie3DChart>
        <c:varyColors val="1"/>
        <c:ser>
          <c:idx val="0"/>
          <c:order val="0"/>
          <c:tx>
            <c:strRef>
              <c:f>'POSTULADOS PP EDU'!$C$1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0207485175464151E-2"/>
                  <c:y val="-5.1899234158854654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3.7456595703314881E-2"/>
                  <c:y val="-1.1477222881386398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6.4552386507242182E-2"/>
                  <c:y val="1.4668248660698234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9.0724215028677002E-2"/>
                  <c:y val="6.8135242641987975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0.12360766015359191"/>
                  <c:y val="-1.536038388478758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0.1453250121512589"/>
                  <c:y val="-6.7053070486067096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5.9403285700398573E-2"/>
                  <c:y val="-9.5290128348260728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2.1882686886361434E-2"/>
                  <c:y val="-8.8018137029131499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-5.0482356372120174E-3"/>
                  <c:y val="-5.5464710746773123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EDU'!$A$2:$A$11</c:f>
              <c:strCache>
                <c:ptCount val="10"/>
                <c:pt idx="0">
                  <c:v>Bachiller</c:v>
                </c:pt>
                <c:pt idx="1">
                  <c:v>Bachillerato Incompleto</c:v>
                </c:pt>
                <c:pt idx="2">
                  <c:v>Ninguno</c:v>
                </c:pt>
                <c:pt idx="3">
                  <c:v>Postgrado</c:v>
                </c:pt>
                <c:pt idx="4">
                  <c:v>Primaria Completa</c:v>
                </c:pt>
                <c:pt idx="5">
                  <c:v>Primaria Incompleta</c:v>
                </c:pt>
                <c:pt idx="6">
                  <c:v>Profesional</c:v>
                </c:pt>
                <c:pt idx="7">
                  <c:v>Profesional Incompleto</c:v>
                </c:pt>
                <c:pt idx="8">
                  <c:v>Tecnico</c:v>
                </c:pt>
                <c:pt idx="9">
                  <c:v>Tecnologo</c:v>
                </c:pt>
              </c:strCache>
            </c:strRef>
          </c:cat>
          <c:val>
            <c:numRef>
              <c:f>'POSTULADOS PP EDU'!$C$2:$C$11</c:f>
              <c:numCache>
                <c:formatCode>General</c:formatCode>
                <c:ptCount val="10"/>
                <c:pt idx="0">
                  <c:v>48</c:v>
                </c:pt>
                <c:pt idx="1">
                  <c:v>79</c:v>
                </c:pt>
                <c:pt idx="2">
                  <c:v>825</c:v>
                </c:pt>
                <c:pt idx="4">
                  <c:v>101</c:v>
                </c:pt>
                <c:pt idx="5">
                  <c:v>92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8.1159407941054015E-2"/>
          <c:y val="0.26359350712228935"/>
          <c:w val="0.74057625005496597"/>
          <c:h val="0.71591035343882992"/>
        </c:manualLayout>
      </c:layout>
      <c:pie3DChart>
        <c:varyColors val="1"/>
        <c:ser>
          <c:idx val="0"/>
          <c:order val="0"/>
          <c:tx>
            <c:strRef>
              <c:f>'POSTULADOS PP SISBEN'!$B$2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3.8859445179466767E-2"/>
                  <c:y val="-8.8938154575338296E-3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8.1769705377366178E-2"/>
                  <c:y val="-3.0151109752057693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2.9970097003294612E-2"/>
                  <c:y val="-0.14883673521392354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1.8569232679520282E-2"/>
                  <c:y val="-1.1574293504574061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SISBEN'!$A$3:$A$7</c:f>
              <c:strCache>
                <c:ptCount val="5"/>
                <c:pt idx="0">
                  <c:v>Ninguno</c:v>
                </c:pt>
                <c:pt idx="1">
                  <c:v>Nivel 1</c:v>
                </c:pt>
                <c:pt idx="2">
                  <c:v>Nivel 2</c:v>
                </c:pt>
                <c:pt idx="3">
                  <c:v>Nivel 3</c:v>
                </c:pt>
                <c:pt idx="4">
                  <c:v>Nivel 4</c:v>
                </c:pt>
              </c:strCache>
            </c:strRef>
          </c:cat>
          <c:val>
            <c:numRef>
              <c:f>'POSTULADOS PP SISBEN'!$B$3:$B$7</c:f>
              <c:numCache>
                <c:formatCode>General</c:formatCode>
                <c:ptCount val="5"/>
                <c:pt idx="0">
                  <c:v>3395</c:v>
                </c:pt>
                <c:pt idx="1">
                  <c:v>3190</c:v>
                </c:pt>
                <c:pt idx="2">
                  <c:v>4226</c:v>
                </c:pt>
                <c:pt idx="3">
                  <c:v>1077</c:v>
                </c:pt>
                <c:pt idx="4">
                  <c:v>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8.1159407941054043E-2"/>
          <c:y val="0.26359350712228935"/>
          <c:w val="0.74057625005496597"/>
          <c:h val="0.71591035343883014"/>
        </c:manualLayout>
      </c:layout>
      <c:pie3DChart>
        <c:varyColors val="1"/>
        <c:ser>
          <c:idx val="0"/>
          <c:order val="0"/>
          <c:tx>
            <c:strRef>
              <c:f>'POSTULADOS PP SISBEN'!$C$2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0.19151642260771842"/>
                  <c:y val="-5.4201513645745755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8.8278582178313011E-2"/>
                  <c:y val="-2.691486379736514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3.3834830714773383E-2"/>
                  <c:y val="-5.174935657314679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0.11862876204819317"/>
                  <c:y val="-3.4228015187421967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SISBEN'!$A$3:$A$7</c:f>
              <c:strCache>
                <c:ptCount val="5"/>
                <c:pt idx="0">
                  <c:v>Ninguno</c:v>
                </c:pt>
                <c:pt idx="1">
                  <c:v>Nivel 1</c:v>
                </c:pt>
                <c:pt idx="2">
                  <c:v>Nivel 2</c:v>
                </c:pt>
                <c:pt idx="3">
                  <c:v>Nivel 3</c:v>
                </c:pt>
                <c:pt idx="4">
                  <c:v>Nivel 4</c:v>
                </c:pt>
              </c:strCache>
            </c:strRef>
          </c:cat>
          <c:val>
            <c:numRef>
              <c:f>'POSTULADOS PP SISBEN'!$C$3:$C$7</c:f>
              <c:numCache>
                <c:formatCode>General</c:formatCode>
                <c:ptCount val="5"/>
                <c:pt idx="0">
                  <c:v>1051</c:v>
                </c:pt>
                <c:pt idx="1">
                  <c:v>58</c:v>
                </c:pt>
                <c:pt idx="2">
                  <c:v>41</c:v>
                </c:pt>
                <c:pt idx="3">
                  <c:v>4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5.6959649274609898E-2"/>
          <c:y val="0.18273746187132023"/>
          <c:w val="0.51611733148741012"/>
          <c:h val="0.6945101794708094"/>
        </c:manualLayout>
      </c:layout>
      <c:pie3DChart>
        <c:varyColors val="1"/>
        <c:ser>
          <c:idx val="0"/>
          <c:order val="0"/>
          <c:tx>
            <c:strRef>
              <c:f>'POSTULADOS PP OCUPACION'!$B$2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1"/>
              <c:layout>
                <c:manualLayout>
                  <c:x val="-1.3589282108967151E-2"/>
                  <c:y val="-3.4621077770684079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7.57232269043293E-4"/>
                  <c:y val="-7.855690336005297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5.0222952900118275E-3"/>
                  <c:y val="-5.0647182615686542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1.2820512820512821E-3"/>
                  <c:y val="1.2150339315693646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2.7278186380548585E-2"/>
                  <c:y val="8.581211132392233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-4.4588676415448086E-2"/>
                  <c:y val="2.9987940696602117E-2"/>
                </c:manualLayout>
              </c:layout>
              <c:showVal val="1"/>
              <c:showPercent val="1"/>
              <c:separator>
</c:separator>
            </c:dLbl>
            <c:dLbl>
              <c:idx val="19"/>
              <c:layout>
                <c:manualLayout>
                  <c:x val="3.0811340890081053E-3"/>
                  <c:y val="-6.6018234562784911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OCUPACION'!$A$3:$A$22</c:f>
              <c:strCache>
                <c:ptCount val="20"/>
                <c:pt idx="0">
                  <c:v>ARTISTAS / ACTORES / MUSICOS / ARTESANOS / ORFEBRES</c:v>
                </c:pt>
                <c:pt idx="1">
                  <c:v>AYUDANTE / OFICIOS VARIOS / MENSAJERIA</c:v>
                </c:pt>
                <c:pt idx="2">
                  <c:v>BELLEZA / ESTETICA / MANICURISTA / MASAJISTA</c:v>
                </c:pt>
                <c:pt idx="3">
                  <c:v>COMERCIO ALIMENTOS / CANICERIA</c:v>
                </c:pt>
                <c:pt idx="4">
                  <c:v>CONSTRUCCION / PLOMERIA / PINTOR / CARPINTERIA / DECORADOR</c:v>
                </c:pt>
                <c:pt idx="5">
                  <c:v>EDUCACION / ENSEÑANZA / CUIDADO DE NIÑOS</c:v>
                </c:pt>
                <c:pt idx="6">
                  <c:v>HOGAR / PENSIONADO / DISCAPACITADO / OTRA</c:v>
                </c:pt>
                <c:pt idx="7">
                  <c:v>LABORES DE AGRICULTURA / JARDINERIA / MANEJO ANIMALES</c:v>
                </c:pt>
                <c:pt idx="8">
                  <c:v>MANUFACTURA / CONFECCIONES / CALZADO / OPERARIO</c:v>
                </c:pt>
                <c:pt idx="9">
                  <c:v>MECANICA / METALMECANICA / FUNDICION / EBANISTERIA</c:v>
                </c:pt>
                <c:pt idx="10">
                  <c:v>NINGUNO</c:v>
                </c:pt>
                <c:pt idx="11">
                  <c:v>PROFESIONAL EN CUALQUIER RAMA DEL CONOCIMIENTO</c:v>
                </c:pt>
                <c:pt idx="12">
                  <c:v>RESTAURANTE / HOTELERIA / PANADERIA / TABERNAS</c:v>
                </c:pt>
                <c:pt idx="13">
                  <c:v>SALUD / ENFERMERIA / ODONTOLOGIA / CUIDADO DE NIÑOS-ADULTOS</c:v>
                </c:pt>
                <c:pt idx="14">
                  <c:v>SEGURIDAD / VIGILANCIA / ESCOLTA</c:v>
                </c:pt>
                <c:pt idx="15">
                  <c:v>SERVICIO ASEO / LIMPIEZA / RECICLADOR / LUSTRABOTAS</c:v>
                </c:pt>
                <c:pt idx="16">
                  <c:v>TECNICO EN CUALQUIER RAMA DEL CONOCIMIENTO</c:v>
                </c:pt>
                <c:pt idx="17">
                  <c:v>TECNOLOGO EN CUALQUIER RAMA DEL CONOCIMIENTO</c:v>
                </c:pt>
                <c:pt idx="18">
                  <c:v>TRANSPORTE / CONDUCTORES / TAXISTAS / AYUDANTE</c:v>
                </c:pt>
                <c:pt idx="19">
                  <c:v>VENTAS / ALMACENES / AGENTE / DEPENDIENTE</c:v>
                </c:pt>
              </c:strCache>
            </c:strRef>
          </c:cat>
          <c:val>
            <c:numRef>
              <c:f>'POSTULADOS PP OCUPACION'!$B$3:$B$22</c:f>
              <c:numCache>
                <c:formatCode>General</c:formatCode>
                <c:ptCount val="20"/>
                <c:pt idx="0">
                  <c:v>203</c:v>
                </c:pt>
                <c:pt idx="1">
                  <c:v>1735</c:v>
                </c:pt>
                <c:pt idx="2">
                  <c:v>597</c:v>
                </c:pt>
                <c:pt idx="3">
                  <c:v>185</c:v>
                </c:pt>
                <c:pt idx="4">
                  <c:v>674</c:v>
                </c:pt>
                <c:pt idx="5">
                  <c:v>196</c:v>
                </c:pt>
                <c:pt idx="6">
                  <c:v>1505</c:v>
                </c:pt>
                <c:pt idx="7">
                  <c:v>64</c:v>
                </c:pt>
                <c:pt idx="8">
                  <c:v>1152</c:v>
                </c:pt>
                <c:pt idx="9">
                  <c:v>296</c:v>
                </c:pt>
                <c:pt idx="10">
                  <c:v>206</c:v>
                </c:pt>
                <c:pt idx="11">
                  <c:v>69</c:v>
                </c:pt>
                <c:pt idx="12">
                  <c:v>475</c:v>
                </c:pt>
                <c:pt idx="13">
                  <c:v>205</c:v>
                </c:pt>
                <c:pt idx="14">
                  <c:v>83</c:v>
                </c:pt>
                <c:pt idx="15">
                  <c:v>365</c:v>
                </c:pt>
                <c:pt idx="16">
                  <c:v>221</c:v>
                </c:pt>
                <c:pt idx="17">
                  <c:v>20</c:v>
                </c:pt>
                <c:pt idx="18">
                  <c:v>421</c:v>
                </c:pt>
                <c:pt idx="19">
                  <c:v>3217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rotY val="150"/>
      <c:perspective val="30"/>
    </c:view3D>
    <c:plotArea>
      <c:layout>
        <c:manualLayout>
          <c:layoutTarget val="inner"/>
          <c:xMode val="edge"/>
          <c:yMode val="edge"/>
          <c:x val="5.6959649274609878E-2"/>
          <c:y val="0.18273746187132039"/>
          <c:w val="0.5161173314874099"/>
          <c:h val="0.6945101794708094"/>
        </c:manualLayout>
      </c:layout>
      <c:pie3DChart>
        <c:varyColors val="1"/>
        <c:ser>
          <c:idx val="0"/>
          <c:order val="0"/>
          <c:tx>
            <c:strRef>
              <c:f>'POSTULADOS PP OCUPACION'!$C$2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3.9435493640218054E-2"/>
                  <c:y val="0.105056631434584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3.8497649332294999E-2"/>
                  <c:y val="6.4478021328415042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1.833970753655793E-2"/>
                  <c:y val="7.7599252796103302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1.659980963917972E-2"/>
                  <c:y val="8.593365018561870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3.0142539874823345E-2"/>
                  <c:y val="5.1454919486415548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7.4542066857027509E-2"/>
                  <c:y val="3.3171123879785297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6.2442963860286707E-2"/>
                  <c:y val="5.2779078290889306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3.4366415736494474E-2"/>
                  <c:y val="6.2784043886406099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-4.228675261746128E-2"/>
                  <c:y val="-1.5057104348442932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-3.3318104467710774E-2"/>
                  <c:y val="-0.12550424440188221"/>
                </c:manualLayout>
              </c:layout>
              <c:showVal val="1"/>
              <c:showPercent val="1"/>
              <c:separator>
</c:separator>
            </c:dLbl>
            <c:dLbl>
              <c:idx val="10"/>
              <c:layout>
                <c:manualLayout>
                  <c:x val="-3.2394681434051505E-2"/>
                  <c:y val="6.2398619091532503E-3"/>
                </c:manualLayout>
              </c:layout>
              <c:showVal val="1"/>
              <c:showPercent val="1"/>
              <c:separator>
</c:separator>
            </c:dLbl>
            <c:dLbl>
              <c:idx val="12"/>
              <c:layout>
                <c:manualLayout>
                  <c:x val="5.9190793458509999E-2"/>
                  <c:y val="-0.20288879430611714"/>
                </c:manualLayout>
              </c:layout>
              <c:showVal val="1"/>
              <c:showPercent val="1"/>
              <c:separator>
</c:separator>
            </c:dLbl>
            <c:dLbl>
              <c:idx val="13"/>
              <c:layout>
                <c:manualLayout>
                  <c:x val="6.1671425687173709E-2"/>
                  <c:y val="-0.11823035634059256"/>
                </c:manualLayout>
              </c:layout>
              <c:showVal val="1"/>
              <c:showPercent val="1"/>
              <c:separator>
</c:separator>
            </c:dLbl>
            <c:dLbl>
              <c:idx val="14"/>
              <c:layout>
                <c:manualLayout>
                  <c:x val="6.1788007268322231E-2"/>
                  <c:y val="-2.9086566881842468E-2"/>
                </c:manualLayout>
              </c:layout>
              <c:showVal val="1"/>
              <c:showPercent val="1"/>
              <c:separator>
</c:separator>
            </c:dLbl>
            <c:dLbl>
              <c:idx val="15"/>
              <c:layout>
                <c:manualLayout>
                  <c:x val="5.3670791151106116E-2"/>
                  <c:y val="6.5294507105530739E-2"/>
                </c:manualLayout>
              </c:layout>
              <c:showVal val="1"/>
              <c:showPercent val="1"/>
              <c:separator>
</c:separator>
            </c:dLbl>
            <c:dLbl>
              <c:idx val="16"/>
              <c:layout>
                <c:manualLayout>
                  <c:x val="1.7247786334400508E-2"/>
                  <c:y val="0.11875789175001772"/>
                </c:manualLayout>
              </c:layout>
              <c:showVal val="1"/>
              <c:showPercent val="1"/>
              <c:separator>
</c:separator>
            </c:dLbl>
            <c:dLbl>
              <c:idx val="18"/>
              <c:layout>
                <c:manualLayout>
                  <c:x val="-1.1282108967148343E-2"/>
                  <c:y val="0.14177721028114729"/>
                </c:manualLayout>
              </c:layout>
              <c:showVal val="1"/>
              <c:showPercent val="1"/>
              <c:separator>
</c:separator>
            </c:dLbl>
            <c:dLbl>
              <c:idx val="19"/>
              <c:layout>
                <c:manualLayout>
                  <c:x val="-2.1827233134319807E-2"/>
                  <c:y val="0.13217989643186503"/>
                </c:manualLayout>
              </c:layout>
              <c:showVal val="1"/>
              <c:showPercent val="1"/>
              <c:separator>
</c:separator>
            </c:dLbl>
            <c:numFmt formatCode="0.000%" sourceLinked="0"/>
            <c:showVal val="1"/>
            <c:showPercent val="1"/>
            <c:separator>
</c:separator>
            <c:showLeaderLines val="1"/>
          </c:dLbls>
          <c:cat>
            <c:strRef>
              <c:f>'POSTULADOS PP OCUPACION'!$A$3:$A$22</c:f>
              <c:strCache>
                <c:ptCount val="20"/>
                <c:pt idx="0">
                  <c:v>ARTISTAS / ACTORES / MUSICOS / ARTESANOS / ORFEBRES</c:v>
                </c:pt>
                <c:pt idx="1">
                  <c:v>AYUDANTE / OFICIOS VARIOS / MENSAJERIA</c:v>
                </c:pt>
                <c:pt idx="2">
                  <c:v>BELLEZA / ESTETICA / MANICURISTA / MASAJISTA</c:v>
                </c:pt>
                <c:pt idx="3">
                  <c:v>COMERCIO ALIMENTOS / CANICERIA</c:v>
                </c:pt>
                <c:pt idx="4">
                  <c:v>CONSTRUCCION / PLOMERIA / PINTOR / CARPINTERIA / DECORADOR</c:v>
                </c:pt>
                <c:pt idx="5">
                  <c:v>EDUCACION / ENSEÑANZA / CUIDADO DE NIÑOS</c:v>
                </c:pt>
                <c:pt idx="6">
                  <c:v>HOGAR / PENSIONADO / DISCAPACITADO / OTRA</c:v>
                </c:pt>
                <c:pt idx="7">
                  <c:v>LABORES DE AGRICULTURA / JARDINERIA / MANEJO ANIMALES</c:v>
                </c:pt>
                <c:pt idx="8">
                  <c:v>MANUFACTURA / CONFECCIONES / CALZADO / OPERARIO</c:v>
                </c:pt>
                <c:pt idx="9">
                  <c:v>MECANICA / METALMECANICA / FUNDICION / EBANISTERIA</c:v>
                </c:pt>
                <c:pt idx="10">
                  <c:v>NINGUNO</c:v>
                </c:pt>
                <c:pt idx="11">
                  <c:v>PROFESIONAL EN CUALQUIER RAMA DEL CONOCIMIENTO</c:v>
                </c:pt>
                <c:pt idx="12">
                  <c:v>RESTAURANTE / HOTELERIA / PANADERIA / TABERNAS</c:v>
                </c:pt>
                <c:pt idx="13">
                  <c:v>SALUD / ENFERMERIA / ODONTOLOGIA / CUIDADO DE NIÑOS-ADULTOS</c:v>
                </c:pt>
                <c:pt idx="14">
                  <c:v>SEGURIDAD / VIGILANCIA / ESCOLTA</c:v>
                </c:pt>
                <c:pt idx="15">
                  <c:v>SERVICIO ASEO / LIMPIEZA / RECICLADOR / LUSTRABOTAS</c:v>
                </c:pt>
                <c:pt idx="16">
                  <c:v>TECNICO EN CUALQUIER RAMA DEL CONOCIMIENTO</c:v>
                </c:pt>
                <c:pt idx="17">
                  <c:v>TECNOLOGO EN CUALQUIER RAMA DEL CONOCIMIENTO</c:v>
                </c:pt>
                <c:pt idx="18">
                  <c:v>TRANSPORTE / CONDUCTORES / TAXISTAS / AYUDANTE</c:v>
                </c:pt>
                <c:pt idx="19">
                  <c:v>VENTAS / ALMACENES / AGENTE / DEPENDIENTE</c:v>
                </c:pt>
              </c:strCache>
            </c:strRef>
          </c:cat>
          <c:val>
            <c:numRef>
              <c:f>'POSTULADOS PP OCUPACION'!$C$3:$C$22</c:f>
              <c:numCache>
                <c:formatCode>General</c:formatCode>
                <c:ptCount val="20"/>
                <c:pt idx="0">
                  <c:v>5</c:v>
                </c:pt>
                <c:pt idx="1">
                  <c:v>115</c:v>
                </c:pt>
                <c:pt idx="2">
                  <c:v>5</c:v>
                </c:pt>
                <c:pt idx="3">
                  <c:v>12</c:v>
                </c:pt>
                <c:pt idx="4">
                  <c:v>18</c:v>
                </c:pt>
                <c:pt idx="5">
                  <c:v>2</c:v>
                </c:pt>
                <c:pt idx="6">
                  <c:v>130</c:v>
                </c:pt>
                <c:pt idx="7">
                  <c:v>4</c:v>
                </c:pt>
                <c:pt idx="8">
                  <c:v>23</c:v>
                </c:pt>
                <c:pt idx="9">
                  <c:v>1</c:v>
                </c:pt>
                <c:pt idx="10">
                  <c:v>761</c:v>
                </c:pt>
                <c:pt idx="12">
                  <c:v>10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1</c:v>
                </c:pt>
                <c:pt idx="18">
                  <c:v>1</c:v>
                </c:pt>
                <c:pt idx="19">
                  <c:v>51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4.5364891518737696E-2"/>
          <c:y val="0.19276821070682876"/>
          <c:w val="0.62258475826616344"/>
          <c:h val="0.74405639444695348"/>
        </c:manualLayout>
      </c:layout>
      <c:pie3DChart>
        <c:varyColors val="1"/>
        <c:ser>
          <c:idx val="0"/>
          <c:order val="0"/>
          <c:tx>
            <c:strRef>
              <c:f>'POSTULADOS PP ING'!$B$5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8667318951994908E-2"/>
                  <c:y val="-6.4494407027051823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1.4987730823587881E-2"/>
                  <c:y val="-4.536113783782017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8.3688984143254277E-3"/>
                  <c:y val="0.16020526112540176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0.11041513301961516"/>
                  <c:y val="-1.7925003763556987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5.3944773175542407E-3"/>
                  <c:y val="-0.10533246935155549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2.7319806178073901E-2"/>
                  <c:y val="-4.6677008266734724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6.4218111789280774E-2"/>
                  <c:y val="-3.6231730385322798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3.1214337852738822E-2"/>
                  <c:y val="-7.1975703785156511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ING'!$A$6:$A$13</c:f>
              <c:strCache>
                <c:ptCount val="8"/>
                <c:pt idx="0">
                  <c:v>0</c:v>
                </c:pt>
                <c:pt idx="1">
                  <c:v>0 &lt; INGRESO &lt;= 1 SMMLV</c:v>
                </c:pt>
                <c:pt idx="2">
                  <c:v>1 &lt; INGRESO &lt;= 1,5 SMMLV</c:v>
                </c:pt>
                <c:pt idx="3">
                  <c:v>1,5 &lt; INGRESO &lt;= 2 SMMLV</c:v>
                </c:pt>
                <c:pt idx="4">
                  <c:v>2 &lt; INGRESO &lt;= 2,5 SMMLV</c:v>
                </c:pt>
                <c:pt idx="5">
                  <c:v>2.5 &lt; INGRESO &lt;= 3 SMMLV</c:v>
                </c:pt>
                <c:pt idx="6">
                  <c:v>3 &lt; INGRESO &lt;= 4 SMMLV</c:v>
                </c:pt>
                <c:pt idx="7">
                  <c:v>INGRESO &gt; 4 SMMLV</c:v>
                </c:pt>
              </c:strCache>
            </c:strRef>
          </c:cat>
          <c:val>
            <c:numRef>
              <c:f>'POSTULADOS PP ING'!$B$6:$B$13</c:f>
              <c:numCache>
                <c:formatCode>General</c:formatCode>
                <c:ptCount val="8"/>
                <c:pt idx="0">
                  <c:v>11</c:v>
                </c:pt>
                <c:pt idx="1">
                  <c:v>2449</c:v>
                </c:pt>
                <c:pt idx="2">
                  <c:v>2153</c:v>
                </c:pt>
                <c:pt idx="3">
                  <c:v>3512</c:v>
                </c:pt>
                <c:pt idx="4">
                  <c:v>1725</c:v>
                </c:pt>
                <c:pt idx="5">
                  <c:v>1647</c:v>
                </c:pt>
                <c:pt idx="6">
                  <c:v>385</c:v>
                </c:pt>
                <c:pt idx="7">
                  <c:v>7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rotY val="180"/>
      <c:perspective val="30"/>
    </c:view3D>
    <c:plotArea>
      <c:layout>
        <c:manualLayout>
          <c:layoutTarget val="inner"/>
          <c:xMode val="edge"/>
          <c:yMode val="edge"/>
          <c:x val="4.5364891518737731E-2"/>
          <c:y val="0.19276821070682881"/>
          <c:w val="0.62258475826616344"/>
          <c:h val="0.74405639444695348"/>
        </c:manualLayout>
      </c:layout>
      <c:pie3DChart>
        <c:varyColors val="1"/>
        <c:ser>
          <c:idx val="0"/>
          <c:order val="0"/>
          <c:tx>
            <c:strRef>
              <c:f>'POSTULADOS PP ING'!$C$5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5.2612092127537327E-2"/>
                  <c:y val="-8.7769552496711006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1.4597990339964827E-2"/>
                  <c:y val="0.26386579483050909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3.3051297581885117E-2"/>
                  <c:y val="6.6484183242680697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6.1182500116479514E-2"/>
                  <c:y val="4.192537030128103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5.8648992840391996E-2"/>
                  <c:y val="4.4293465810539286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1.3513022410660208E-2"/>
                  <c:y val="4.3098552830522122E-2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-6.4218267095311324E-2"/>
                  <c:y val="1.0318560553995586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-3.1214337852738822E-2"/>
                  <c:y val="-7.1975703785156483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ING'!$A$6:$A$13</c:f>
              <c:strCache>
                <c:ptCount val="8"/>
                <c:pt idx="0">
                  <c:v>0</c:v>
                </c:pt>
                <c:pt idx="1">
                  <c:v>0 &lt; INGRESO &lt;= 1 SMMLV</c:v>
                </c:pt>
                <c:pt idx="2">
                  <c:v>1 &lt; INGRESO &lt;= 1,5 SMMLV</c:v>
                </c:pt>
                <c:pt idx="3">
                  <c:v>1,5 &lt; INGRESO &lt;= 2 SMMLV</c:v>
                </c:pt>
                <c:pt idx="4">
                  <c:v>2 &lt; INGRESO &lt;= 2,5 SMMLV</c:v>
                </c:pt>
                <c:pt idx="5">
                  <c:v>2.5 &lt; INGRESO &lt;= 3 SMMLV</c:v>
                </c:pt>
                <c:pt idx="6">
                  <c:v>3 &lt; INGRESO &lt;= 4 SMMLV</c:v>
                </c:pt>
                <c:pt idx="7">
                  <c:v>INGRESO &gt; 4 SMMLV</c:v>
                </c:pt>
              </c:strCache>
            </c:strRef>
          </c:cat>
          <c:val>
            <c:numRef>
              <c:f>'POSTULADOS PP ING'!$C$6:$C$13</c:f>
              <c:numCache>
                <c:formatCode>General</c:formatCode>
                <c:ptCount val="8"/>
                <c:pt idx="0">
                  <c:v>717</c:v>
                </c:pt>
                <c:pt idx="1">
                  <c:v>298</c:v>
                </c:pt>
                <c:pt idx="2">
                  <c:v>56</c:v>
                </c:pt>
                <c:pt idx="3">
                  <c:v>65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9.9084544964997315E-2"/>
          <c:y val="0.27103078688980042"/>
          <c:w val="0.65356060702428365"/>
          <c:h val="0.69554302926618861"/>
        </c:manualLayout>
      </c:layout>
      <c:pie3DChart>
        <c:varyColors val="1"/>
        <c:ser>
          <c:idx val="0"/>
          <c:order val="0"/>
          <c:tx>
            <c:strRef>
              <c:f>'POSTULADOS PP VA'!$B$2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2.6925317695546465E-2"/>
                  <c:y val="3.6622288509200983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5.5904494167631325E-2"/>
                  <c:y val="3.7336140781845184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7.0558983035036632E-2"/>
                  <c:y val="-7.9249007523084676E-3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2.8525222715496592E-2"/>
                  <c:y val="-7.1132264455800981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3.3590457897124733E-2"/>
                  <c:y val="-8.7617543628773428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6.6853743443620439E-2"/>
                  <c:y val="-5.5909459785493387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VA'!$A$3:$A$8</c:f>
              <c:strCache>
                <c:ptCount val="6"/>
                <c:pt idx="0">
                  <c:v>Arrendamiento</c:v>
                </c:pt>
                <c:pt idx="1">
                  <c:v>Casa Propia</c:v>
                </c:pt>
                <c:pt idx="2">
                  <c:v>Inquilinato</c:v>
                </c:pt>
                <c:pt idx="3">
                  <c:v>Otro</c:v>
                </c:pt>
                <c:pt idx="4">
                  <c:v>Posesion</c:v>
                </c:pt>
                <c:pt idx="5">
                  <c:v>Vivienda Familiar</c:v>
                </c:pt>
              </c:strCache>
            </c:strRef>
          </c:cat>
          <c:val>
            <c:numRef>
              <c:f>'POSTULADOS PP VA'!$B$3:$B$8</c:f>
              <c:numCache>
                <c:formatCode>General</c:formatCode>
                <c:ptCount val="6"/>
                <c:pt idx="0">
                  <c:v>9469</c:v>
                </c:pt>
                <c:pt idx="1">
                  <c:v>1223</c:v>
                </c:pt>
                <c:pt idx="2">
                  <c:v>38</c:v>
                </c:pt>
                <c:pt idx="3">
                  <c:v>35</c:v>
                </c:pt>
                <c:pt idx="4">
                  <c:v>133</c:v>
                </c:pt>
                <c:pt idx="5">
                  <c:v>991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9.9084544964997356E-2"/>
          <c:y val="0.27103078688980053"/>
          <c:w val="0.65356060702428365"/>
          <c:h val="0.69554302926618861"/>
        </c:manualLayout>
      </c:layout>
      <c:pie3DChart>
        <c:varyColors val="1"/>
        <c:ser>
          <c:idx val="0"/>
          <c:order val="0"/>
          <c:tx>
            <c:strRef>
              <c:f>'POSTULADOS PP VA'!$C$2</c:f>
              <c:strCache>
                <c:ptCount val="1"/>
                <c:pt idx="0">
                  <c:v>Desplazados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1.4001246613155586E-2"/>
                  <c:y val="-0.11193852857529299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5.5904494167631373E-2"/>
                  <c:y val="3.733614078184521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2.4217538235830373E-2"/>
                  <c:y val="0.1257798346237361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-4.360330564495269E-2"/>
                  <c:y val="-0.1194145300082615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3.3590457897124733E-2"/>
                  <c:y val="-8.7617543628773428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6.6853743443620439E-2"/>
                  <c:y val="-5.5909459785493387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VA'!$A$3:$A$8</c:f>
              <c:strCache>
                <c:ptCount val="6"/>
                <c:pt idx="0">
                  <c:v>Arrendamiento</c:v>
                </c:pt>
                <c:pt idx="1">
                  <c:v>Casa Propia</c:v>
                </c:pt>
                <c:pt idx="2">
                  <c:v>Inquilinato</c:v>
                </c:pt>
                <c:pt idx="3">
                  <c:v>Otro</c:v>
                </c:pt>
                <c:pt idx="4">
                  <c:v>Posesion</c:v>
                </c:pt>
                <c:pt idx="5">
                  <c:v>Vivienda Familiar</c:v>
                </c:pt>
              </c:strCache>
            </c:strRef>
          </c:cat>
          <c:val>
            <c:numRef>
              <c:f>'POSTULADOS PP VA'!$C$3:$C$8</c:f>
              <c:numCache>
                <c:formatCode>General</c:formatCode>
                <c:ptCount val="6"/>
                <c:pt idx="0">
                  <c:v>385</c:v>
                </c:pt>
                <c:pt idx="2">
                  <c:v>1</c:v>
                </c:pt>
                <c:pt idx="3">
                  <c:v>755</c:v>
                </c:pt>
                <c:pt idx="5">
                  <c:v>13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10"/>
      <c:rotY val="30"/>
      <c:depthPercent val="80"/>
      <c:perspective val="60"/>
    </c:view3D>
    <c:plotArea>
      <c:layout>
        <c:manualLayout>
          <c:layoutTarget val="inner"/>
          <c:xMode val="edge"/>
          <c:yMode val="edge"/>
          <c:x val="9.2778641080460966E-2"/>
          <c:y val="5.932870973909718E-2"/>
          <c:w val="0.71472687768333776"/>
          <c:h val="0.77366202569049858"/>
        </c:manualLayout>
      </c:layout>
      <c:bar3DChart>
        <c:barDir val="col"/>
        <c:grouping val="standard"/>
        <c:ser>
          <c:idx val="0"/>
          <c:order val="0"/>
          <c:tx>
            <c:strRef>
              <c:f>'INS-ETNIA'!$B$2</c:f>
              <c:strCache>
                <c:ptCount val="1"/>
                <c:pt idx="0">
                  <c:v>Indepedientes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'INS-ETNIA'!$A$3:$A$7</c:f>
              <c:strCache>
                <c:ptCount val="5"/>
                <c:pt idx="0">
                  <c:v>Afrocolombiano</c:v>
                </c:pt>
                <c:pt idx="1">
                  <c:v>Indigena</c:v>
                </c:pt>
                <c:pt idx="2">
                  <c:v>Ninguna</c:v>
                </c:pt>
                <c:pt idx="3">
                  <c:v>Palenquero</c:v>
                </c:pt>
                <c:pt idx="4">
                  <c:v>ROM</c:v>
                </c:pt>
              </c:strCache>
            </c:strRef>
          </c:cat>
          <c:val>
            <c:numRef>
              <c:f>'INS-ETNIA'!$B$3:$B$7</c:f>
              <c:numCache>
                <c:formatCode>General</c:formatCode>
                <c:ptCount val="5"/>
                <c:pt idx="0">
                  <c:v>45</c:v>
                </c:pt>
                <c:pt idx="1">
                  <c:v>197</c:v>
                </c:pt>
                <c:pt idx="2">
                  <c:v>145032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'INS-ETNIA'!$D$2</c:f>
              <c:strCache>
                <c:ptCount val="1"/>
                <c:pt idx="0">
                  <c:v>Desplazados</c:v>
                </c:pt>
              </c:strCache>
            </c:strRef>
          </c:tx>
          <c:dLbls>
            <c:dLbl>
              <c:idx val="2"/>
              <c:layout>
                <c:manualLayout>
                  <c:x val="2.9629629629629672E-2"/>
                  <c:y val="-6.6225165562913777E-3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'INS-ETNIA'!$A$3:$A$7</c:f>
              <c:strCache>
                <c:ptCount val="5"/>
                <c:pt idx="0">
                  <c:v>Afrocolombiano</c:v>
                </c:pt>
                <c:pt idx="1">
                  <c:v>Indigena</c:v>
                </c:pt>
                <c:pt idx="2">
                  <c:v>Ninguna</c:v>
                </c:pt>
                <c:pt idx="3">
                  <c:v>Palenquero</c:v>
                </c:pt>
                <c:pt idx="4">
                  <c:v>ROM</c:v>
                </c:pt>
              </c:strCache>
            </c:strRef>
          </c:cat>
          <c:val>
            <c:numRef>
              <c:f>'INS-ETNIA'!$D$3:$D$7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3044</c:v>
                </c:pt>
              </c:numCache>
            </c:numRef>
          </c:val>
        </c:ser>
        <c:shape val="box"/>
        <c:axId val="56388224"/>
        <c:axId val="56390016"/>
        <c:axId val="57460480"/>
      </c:bar3DChart>
      <c:catAx>
        <c:axId val="563882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6390016"/>
        <c:crosses val="autoZero"/>
        <c:auto val="1"/>
        <c:lblAlgn val="ctr"/>
        <c:lblOffset val="100"/>
      </c:catAx>
      <c:valAx>
        <c:axId val="56390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6388224"/>
        <c:crosses val="autoZero"/>
        <c:crossBetween val="between"/>
      </c:valAx>
      <c:serAx>
        <c:axId val="57460480"/>
        <c:scaling>
          <c:orientation val="minMax"/>
        </c:scaling>
        <c:axPos val="b"/>
        <c:tickLblPos val="nextTo"/>
        <c:txPr>
          <a:bodyPr rot="0" vert="horz" anchor="t" anchorCtr="0"/>
          <a:lstStyle/>
          <a:p>
            <a:pPr>
              <a:defRPr lang="es-MX"/>
            </a:pPr>
            <a:endParaRPr lang="es-ES"/>
          </a:p>
        </c:txPr>
        <c:crossAx val="56390016"/>
        <c:crosses val="autoZero"/>
      </c:serAx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rotY val="30"/>
      <c:perspective val="30"/>
    </c:view3D>
    <c:plotArea>
      <c:layout>
        <c:manualLayout>
          <c:layoutTarget val="inner"/>
          <c:xMode val="edge"/>
          <c:yMode val="edge"/>
          <c:x val="0.13314913927573999"/>
          <c:y val="7.9734221419494891E-2"/>
          <c:w val="0.45894683093438948"/>
          <c:h val="0.5235286752045949"/>
        </c:manualLayout>
      </c:layout>
      <c:pie3DChart>
        <c:varyColors val="1"/>
        <c:ser>
          <c:idx val="0"/>
          <c:order val="0"/>
          <c:tx>
            <c:strRef>
              <c:f>'POSTULADOS PP LOCALIDAD VA'!$B$2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10180053116136284"/>
                  <c:y val="-0.10073728998743783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-5.0120460921032506E-2"/>
                  <c:y val="-0.12455752762280745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-1.4748974883477643E-2"/>
                  <c:y val="-0.16789859019860251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2.7694990083534939E-2"/>
                  <c:y val="-0.19008098098896331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9.850944788485072E-2"/>
                  <c:y val="-0.1734230222339133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0.10538664873296533"/>
                  <c:y val="-0.10228801456508253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6"/>
              <c:layout>
                <c:manualLayout>
                  <c:x val="9.0379627813427219E-2"/>
                  <c:y val="-4.1884764404449444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7"/>
              <c:layout>
                <c:manualLayout>
                  <c:x val="8.5381480339868532E-2"/>
                  <c:y val="1.7831818641717408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8"/>
              <c:layout>
                <c:manualLayout>
                  <c:x val="8.0145586783858441E-2"/>
                  <c:y val="8.2449931853756347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9"/>
              <c:layout>
                <c:manualLayout>
                  <c:x val="8.7593054426915479E-2"/>
                  <c:y val="0.1144521213301201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0"/>
              <c:layout>
                <c:manualLayout>
                  <c:x val="9.8901498522649137E-2"/>
                  <c:y val="0.11215561460940743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1"/>
              <c:layout>
                <c:manualLayout>
                  <c:x val="9.0401795860926643E-2"/>
                  <c:y val="0.11173825622904794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2"/>
              <c:layout>
                <c:manualLayout>
                  <c:x val="1.9839157116036658E-4"/>
                  <c:y val="0.13883289301851598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3"/>
              <c:layout>
                <c:manualLayout>
                  <c:x val="-6.7504319967121557E-2"/>
                  <c:y val="0.13030293693953068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4"/>
              <c:layout>
                <c:manualLayout>
                  <c:x val="-5.6970248661113873E-2"/>
                  <c:y val="9.5549246820337941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5"/>
              <c:layout>
                <c:manualLayout>
                  <c:x val="-5.6543018827848832E-2"/>
                  <c:y val="7.2434993244892026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6"/>
              <c:layout>
                <c:manualLayout>
                  <c:x val="-6.9490312988333122E-2"/>
                  <c:y val="4.8260872152885652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7"/>
              <c:layout>
                <c:manualLayout>
                  <c:x val="-7.9211763991928766E-2"/>
                  <c:y val="1.9773956826825222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8"/>
              <c:layout>
                <c:manualLayout>
                  <c:x val="-4.0463793181921642E-2"/>
                  <c:y val="-1.3505930806268263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9"/>
              <c:layout>
                <c:manualLayout>
                  <c:x val="-8.782146003991495E-2"/>
                  <c:y val="-5.4591615342632599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20"/>
              <c:layout>
                <c:manualLayout>
                  <c:x val="-0.12854964303839247"/>
                  <c:y val="-7.7393441570344571E-2"/>
                </c:manualLayout>
              </c:layout>
              <c:showVal val="1"/>
              <c:showCatName val="1"/>
              <c:showPercent val="1"/>
              <c:separator>
</c:separator>
            </c:dLbl>
            <c:numFmt formatCode="0.000%" sourceLinked="0"/>
            <c:txPr>
              <a:bodyPr/>
              <a:lstStyle/>
              <a:p>
                <a:pPr>
                  <a:defRPr sz="900" baseline="0"/>
                </a:pPr>
                <a:endParaRPr lang="es-ES"/>
              </a:p>
            </c:txPr>
            <c:showVal val="1"/>
            <c:showCatName val="1"/>
            <c:showPercent val="1"/>
            <c:separator>
</c:separator>
            <c:showLeaderLines val="1"/>
          </c:dLbls>
          <c:cat>
            <c:strRef>
              <c:f>'POSTULADOS PP LOCALIDAD VA'!$A$3:$A$23</c:f>
              <c:strCache>
                <c:ptCount val="21"/>
                <c:pt idx="0">
                  <c:v>1 - Usaquén</c:v>
                </c:pt>
                <c:pt idx="1">
                  <c:v>10 - Engativá</c:v>
                </c:pt>
                <c:pt idx="2">
                  <c:v>11 - Suba</c:v>
                </c:pt>
                <c:pt idx="3">
                  <c:v>12 - Barrios Unidos</c:v>
                </c:pt>
                <c:pt idx="4">
                  <c:v>13 - Teusaquillo</c:v>
                </c:pt>
                <c:pt idx="5">
                  <c:v>14 - Los Mártires</c:v>
                </c:pt>
                <c:pt idx="6">
                  <c:v>15 - Antonio Nariño</c:v>
                </c:pt>
                <c:pt idx="7">
                  <c:v>16 - Puente Aranda</c:v>
                </c:pt>
                <c:pt idx="8">
                  <c:v>17 - La Candelaria</c:v>
                </c:pt>
                <c:pt idx="9">
                  <c:v>18 - Rafael Uribe Uribe</c:v>
                </c:pt>
                <c:pt idx="10">
                  <c:v>19 - Ciudad Bolívar</c:v>
                </c:pt>
                <c:pt idx="11">
                  <c:v>2 - Chapinero</c:v>
                </c:pt>
                <c:pt idx="12">
                  <c:v>20 - Sumapaz</c:v>
                </c:pt>
                <c:pt idx="13">
                  <c:v>3 - Santa Fe</c:v>
                </c:pt>
                <c:pt idx="14">
                  <c:v>4 - San Cristóbal</c:v>
                </c:pt>
                <c:pt idx="15">
                  <c:v>5 - Usme</c:v>
                </c:pt>
                <c:pt idx="16">
                  <c:v>6 - Tunjuelito</c:v>
                </c:pt>
                <c:pt idx="17">
                  <c:v>7 - Bosa</c:v>
                </c:pt>
                <c:pt idx="18">
                  <c:v>8 - Kennedy</c:v>
                </c:pt>
                <c:pt idx="19">
                  <c:v>9 - Fontibón</c:v>
                </c:pt>
                <c:pt idx="20">
                  <c:v>Desconocido</c:v>
                </c:pt>
              </c:strCache>
            </c:strRef>
          </c:cat>
          <c:val>
            <c:numRef>
              <c:f>'POSTULADOS PP LOCALIDAD VA'!$B$3:$B$23</c:f>
              <c:numCache>
                <c:formatCode>General</c:formatCode>
                <c:ptCount val="21"/>
                <c:pt idx="0">
                  <c:v>207</c:v>
                </c:pt>
                <c:pt idx="1">
                  <c:v>745</c:v>
                </c:pt>
                <c:pt idx="2">
                  <c:v>911</c:v>
                </c:pt>
                <c:pt idx="3">
                  <c:v>105</c:v>
                </c:pt>
                <c:pt idx="4">
                  <c:v>25</c:v>
                </c:pt>
                <c:pt idx="5">
                  <c:v>121</c:v>
                </c:pt>
                <c:pt idx="6">
                  <c:v>108</c:v>
                </c:pt>
                <c:pt idx="7">
                  <c:v>333</c:v>
                </c:pt>
                <c:pt idx="8">
                  <c:v>46</c:v>
                </c:pt>
                <c:pt idx="9">
                  <c:v>881</c:v>
                </c:pt>
                <c:pt idx="10">
                  <c:v>1049</c:v>
                </c:pt>
                <c:pt idx="11">
                  <c:v>46</c:v>
                </c:pt>
                <c:pt idx="12">
                  <c:v>1</c:v>
                </c:pt>
                <c:pt idx="13">
                  <c:v>147</c:v>
                </c:pt>
                <c:pt idx="14">
                  <c:v>753</c:v>
                </c:pt>
                <c:pt idx="15">
                  <c:v>656</c:v>
                </c:pt>
                <c:pt idx="16">
                  <c:v>438</c:v>
                </c:pt>
                <c:pt idx="17">
                  <c:v>1173</c:v>
                </c:pt>
                <c:pt idx="18">
                  <c:v>2563</c:v>
                </c:pt>
                <c:pt idx="19">
                  <c:v>278</c:v>
                </c:pt>
                <c:pt idx="20">
                  <c:v>1303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3.455201551763324E-2"/>
          <c:y val="0.71967433100972777"/>
          <c:w val="0.90692682987580264"/>
          <c:h val="0.2790647910049431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/>
    <c:view3D>
      <c:rotX val="30"/>
      <c:perspective val="30"/>
    </c:view3D>
    <c:plotArea>
      <c:layout>
        <c:manualLayout>
          <c:layoutTarget val="inner"/>
          <c:xMode val="edge"/>
          <c:yMode val="edge"/>
          <c:x val="7.0502851218247814E-2"/>
          <c:y val="0.19941825226958851"/>
          <c:w val="0.51374911728568939"/>
          <c:h val="0.6609308749124565"/>
        </c:manualLayout>
      </c:layout>
      <c:pie3DChart>
        <c:varyColors val="1"/>
        <c:ser>
          <c:idx val="0"/>
          <c:order val="0"/>
          <c:tx>
            <c:strRef>
              <c:f>'POSTULADOS PP MODALIDAD'!$B$2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8.0470644901891153E-2"/>
                  <c:y val="1.8976181593260946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5.9654833192507244E-2"/>
                  <c:y val="8.0716843062946346E-3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7.8421768041047767E-4"/>
                  <c:y val="-2.1986503557379525E-2"/>
                </c:manualLayout>
              </c:layout>
              <c:showVal val="1"/>
              <c:showPercent val="1"/>
              <c:separator>
</c:separator>
            </c:dLbl>
            <c:numFmt formatCode="0.000%" sourceLinked="0"/>
            <c:showVal val="1"/>
            <c:showPercent val="1"/>
            <c:separator>
</c:separator>
            <c:showLeaderLines val="1"/>
          </c:dLbls>
          <c:cat>
            <c:strRef>
              <c:f>'POSTULADOS PP MODALIDAD'!$A$3:$A$5</c:f>
              <c:strCache>
                <c:ptCount val="3"/>
                <c:pt idx="0">
                  <c:v>Adquisicion de Vivienda</c:v>
                </c:pt>
                <c:pt idx="1">
                  <c:v>Mejoramiento de Habitabilidad</c:v>
                </c:pt>
                <c:pt idx="2">
                  <c:v>Mejoramiento Estructural</c:v>
                </c:pt>
              </c:strCache>
            </c:strRef>
          </c:cat>
          <c:val>
            <c:numRef>
              <c:f>'POSTULADOS PP MODALIDAD'!$B$3:$B$5</c:f>
              <c:numCache>
                <c:formatCode>General</c:formatCode>
                <c:ptCount val="3"/>
                <c:pt idx="0">
                  <c:v>10579</c:v>
                </c:pt>
                <c:pt idx="1">
                  <c:v>1308</c:v>
                </c:pt>
                <c:pt idx="2">
                  <c:v>2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8030050083472454"/>
          <c:y val="0.31500842245465593"/>
          <c:w val="0.47665111143243982"/>
          <c:h val="0.48930335200637226"/>
        </c:manualLayout>
      </c:layout>
      <c:pie3DChart>
        <c:varyColors val="1"/>
        <c:ser>
          <c:idx val="0"/>
          <c:order val="0"/>
          <c:tx>
            <c:strRef>
              <c:f>'POSTULADOS PP ADQ TIPO'!$B$2</c:f>
              <c:strCache>
                <c:ptCount val="1"/>
                <c:pt idx="0">
                  <c:v>Independientes</c:v>
                </c:pt>
              </c:strCache>
            </c:strRef>
          </c:tx>
          <c:explosion val="42"/>
          <c:dPt>
            <c:idx val="0"/>
            <c:explosion val="17"/>
          </c:dPt>
          <c:dPt>
            <c:idx val="1"/>
            <c:explosion val="22"/>
          </c:dPt>
          <c:dPt>
            <c:idx val="2"/>
            <c:explosion val="15"/>
          </c:dPt>
          <c:dLbls>
            <c:dLbl>
              <c:idx val="0"/>
              <c:layout>
                <c:manualLayout>
                  <c:x val="3.1291259711067006E-2"/>
                  <c:y val="-4.8816286023948526E-3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9.6003312607626901E-2"/>
                  <c:y val="-2.9306485942988462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-1.7283661745954543E-2"/>
                  <c:y val="-2.4571368877397796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ADQ TIPO'!$A$3:$A$5</c:f>
              <c:strCache>
                <c:ptCount val="3"/>
                <c:pt idx="0">
                  <c:v>VIP TIPO 1</c:v>
                </c:pt>
                <c:pt idx="1">
                  <c:v>VIP TIPO 2</c:v>
                </c:pt>
                <c:pt idx="2">
                  <c:v>VIS</c:v>
                </c:pt>
              </c:strCache>
            </c:strRef>
          </c:cat>
          <c:val>
            <c:numRef>
              <c:f>'POSTULADOS PP ADQ TIPO'!$B$3:$B$5</c:f>
              <c:numCache>
                <c:formatCode>General</c:formatCode>
                <c:ptCount val="3"/>
                <c:pt idx="0">
                  <c:v>1836</c:v>
                </c:pt>
                <c:pt idx="1">
                  <c:v>6070</c:v>
                </c:pt>
                <c:pt idx="2">
                  <c:v>2673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8030050083472454"/>
          <c:y val="0.31500842245465616"/>
          <c:w val="0.47665111143243977"/>
          <c:h val="0.48930335200637226"/>
        </c:manualLayout>
      </c:layout>
      <c:pie3DChart>
        <c:varyColors val="1"/>
        <c:ser>
          <c:idx val="0"/>
          <c:order val="0"/>
          <c:tx>
            <c:strRef>
              <c:f>'POSTULADOS PP ADQ TIPO'!$C$2</c:f>
              <c:strCache>
                <c:ptCount val="1"/>
                <c:pt idx="0">
                  <c:v>Desplazados</c:v>
                </c:pt>
              </c:strCache>
            </c:strRef>
          </c:tx>
          <c:explosion val="42"/>
          <c:dPt>
            <c:idx val="0"/>
            <c:explosion val="17"/>
          </c:dPt>
          <c:dPt>
            <c:idx val="1"/>
            <c:explosion val="22"/>
          </c:dPt>
          <c:dPt>
            <c:idx val="2"/>
            <c:explosion val="15"/>
          </c:dPt>
          <c:dLbls>
            <c:dLbl>
              <c:idx val="0"/>
              <c:layout>
                <c:manualLayout>
                  <c:x val="3.1291259711067006E-2"/>
                  <c:y val="-4.8816286023948578E-3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4.6456254737773803E-2"/>
                  <c:y val="-2.9306485942988462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6.9527778142924129E-2"/>
                  <c:y val="-2.4571368877397796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ADQ TIPO'!$A$3:$A$5</c:f>
              <c:strCache>
                <c:ptCount val="3"/>
                <c:pt idx="0">
                  <c:v>VIP TIPO 1</c:v>
                </c:pt>
                <c:pt idx="1">
                  <c:v>VIP TIPO 2</c:v>
                </c:pt>
                <c:pt idx="2">
                  <c:v>VIS</c:v>
                </c:pt>
              </c:strCache>
            </c:strRef>
          </c:cat>
          <c:val>
            <c:numRef>
              <c:f>'POSTULADOS PP ADQ TIPO'!$C$3:$C$5</c:f>
              <c:numCache>
                <c:formatCode>General</c:formatCode>
                <c:ptCount val="3"/>
                <c:pt idx="0">
                  <c:v>894</c:v>
                </c:pt>
                <c:pt idx="1">
                  <c:v>259</c:v>
                </c:pt>
                <c:pt idx="2">
                  <c:v>1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'POSTULADOS PP ADQ SOL IDENT'!$B$2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showVal val="1"/>
            <c:showPercent val="1"/>
            <c:separator>
</c:separator>
            <c:showLeaderLines val="1"/>
          </c:dLbls>
          <c:cat>
            <c:strRef>
              <c:f>'POSTULADOS PP ADQ SOL IDENT'!$A$3:$A$4</c:f>
              <c:strCache>
                <c:ptCount val="2"/>
                <c:pt idx="0">
                  <c:v>Sin Vivienda Identificada</c:v>
                </c:pt>
                <c:pt idx="1">
                  <c:v>Con Vivienda Identificada</c:v>
                </c:pt>
              </c:strCache>
            </c:strRef>
          </c:cat>
          <c:val>
            <c:numRef>
              <c:f>'POSTULADOS PP ADQ SOL IDENT'!$B$3:$B$4</c:f>
              <c:numCache>
                <c:formatCode>General</c:formatCode>
                <c:ptCount val="2"/>
                <c:pt idx="0">
                  <c:v>10510</c:v>
                </c:pt>
                <c:pt idx="1">
                  <c:v>69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otX val="30"/>
      <c:rotY val="70"/>
      <c:perspective val="30"/>
    </c:view3D>
    <c:plotArea>
      <c:layout>
        <c:manualLayout>
          <c:layoutTarget val="inner"/>
          <c:xMode val="edge"/>
          <c:yMode val="edge"/>
          <c:x val="0.25706628940344617"/>
          <c:y val="0.1273876386811377"/>
          <c:w val="0.46063676823005817"/>
          <c:h val="0.62534483843114419"/>
        </c:manualLayout>
      </c:layout>
      <c:pie3DChart>
        <c:varyColors val="1"/>
        <c:ser>
          <c:idx val="0"/>
          <c:order val="0"/>
          <c:tx>
            <c:strRef>
              <c:f>'POSTULADOS PP ADQ ENT AHORRO'!$B$3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Pt>
            <c:idx val="12"/>
            <c:explosion val="28"/>
          </c:dPt>
          <c:dLbls>
            <c:dLbl>
              <c:idx val="0"/>
              <c:layout>
                <c:manualLayout>
                  <c:x val="0.11968382237810041"/>
                  <c:y val="-0.11255098563771695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0.14093915259606185"/>
                  <c:y val="-8.3257013101628516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0.15724410564300187"/>
                  <c:y val="-4.9369814877916751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0.17457126756064645"/>
                  <c:y val="3.6595128041318936E-3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0.16266536032381651"/>
                  <c:y val="4.5940988858396911E-2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0.16573583525167868"/>
                  <c:y val="6.9258833415305676E-3"/>
                </c:manualLayout>
              </c:layout>
              <c:showVal val="1"/>
              <c:showPercent val="1"/>
              <c:separator>
</c:separator>
            </c:dLbl>
            <c:dLbl>
              <c:idx val="6"/>
              <c:layout>
                <c:manualLayout>
                  <c:x val="0.13610157918041937"/>
                  <c:y val="2.5469973556308902E-2"/>
                </c:manualLayout>
              </c:layout>
              <c:showVal val="1"/>
              <c:showPercent val="1"/>
              <c:separator>
</c:separator>
            </c:dLbl>
            <c:dLbl>
              <c:idx val="7"/>
              <c:layout>
                <c:manualLayout>
                  <c:x val="0.1055006141671416"/>
                  <c:y val="5.7317340132636799E-2"/>
                </c:manualLayout>
              </c:layout>
              <c:showVal val="1"/>
              <c:showPercent val="1"/>
              <c:separator>
</c:separator>
            </c:dLbl>
            <c:dLbl>
              <c:idx val="8"/>
              <c:layout>
                <c:manualLayout>
                  <c:x val="7.062344879803871E-2"/>
                  <c:y val="7.2292689543918445E-2"/>
                </c:manualLayout>
              </c:layout>
              <c:showVal val="1"/>
              <c:showPercent val="1"/>
              <c:separator>
</c:separator>
            </c:dLbl>
            <c:dLbl>
              <c:idx val="9"/>
              <c:layout>
                <c:manualLayout>
                  <c:x val="1.1423244260056671E-2"/>
                  <c:y val="9.2005850021911195E-2"/>
                </c:manualLayout>
              </c:layout>
              <c:showVal val="1"/>
              <c:showPercent val="1"/>
              <c:separator>
</c:separator>
            </c:dLbl>
            <c:dLbl>
              <c:idx val="10"/>
              <c:layout>
                <c:manualLayout>
                  <c:x val="4.5405555957758109E-2"/>
                  <c:y val="7.6531965349870223E-2"/>
                </c:manualLayout>
              </c:layout>
              <c:showVal val="1"/>
              <c:showPercent val="1"/>
              <c:separator>
</c:separator>
            </c:dLbl>
            <c:dLbl>
              <c:idx val="11"/>
              <c:layout>
                <c:manualLayout>
                  <c:x val="-2.0170465956476032E-2"/>
                  <c:y val="0.10428342308321824"/>
                </c:manualLayout>
              </c:layout>
              <c:showVal val="1"/>
              <c:showPercent val="1"/>
              <c:separator>
</c:separator>
            </c:dLbl>
            <c:dLbl>
              <c:idx val="12"/>
              <c:layout>
                <c:manualLayout>
                  <c:x val="-5.5355737105195889E-2"/>
                  <c:y val="-7.0079233600017551E-3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3"/>
              <c:layout>
                <c:manualLayout>
                  <c:x val="-4.505535922464135E-2"/>
                  <c:y val="-8.3255794685512599E-2"/>
                </c:manualLayout>
              </c:layout>
              <c:showVal val="1"/>
              <c:showPercent val="1"/>
              <c:separator>
</c:separator>
            </c:dLbl>
            <c:dLbl>
              <c:idx val="14"/>
              <c:layout>
                <c:manualLayout>
                  <c:x val="-2.9738701765871841E-2"/>
                  <c:y val="-0.14266068776340637"/>
                </c:manualLayout>
              </c:layout>
              <c:showVal val="1"/>
              <c:showCatName val="1"/>
              <c:showPercent val="1"/>
              <c:separator>
</c:separator>
            </c:dLbl>
            <c:dLbl>
              <c:idx val="15"/>
              <c:layout>
                <c:manualLayout>
                  <c:x val="-1.645455632166436E-2"/>
                  <c:y val="-0.18199583058005145"/>
                </c:manualLayout>
              </c:layout>
              <c:showVal val="1"/>
              <c:showPercent val="1"/>
              <c:separator>
</c:separator>
            </c:dLbl>
            <c:dLbl>
              <c:idx val="16"/>
              <c:layout>
                <c:manualLayout>
                  <c:x val="1.8478770405393606E-2"/>
                  <c:y val="-0.17669287750491122"/>
                </c:manualLayout>
              </c:layout>
              <c:showVal val="1"/>
              <c:showPercent val="1"/>
              <c:separator>
</c:separator>
            </c:dLbl>
            <c:dLbl>
              <c:idx val="17"/>
              <c:layout>
                <c:manualLayout>
                  <c:x val="5.0539269296236859E-2"/>
                  <c:y val="-0.16570012423782995"/>
                </c:manualLayout>
              </c:layout>
              <c:showVal val="1"/>
              <c:showPercent val="1"/>
              <c:separator>
</c:separator>
            </c:dLbl>
            <c:dLbl>
              <c:idx val="18"/>
              <c:layout>
                <c:manualLayout>
                  <c:x val="8.8354563609412365E-2"/>
                  <c:y val="-0.15722685242909532"/>
                </c:manualLayout>
              </c:layout>
              <c:showVal val="1"/>
              <c:showCatName val="1"/>
              <c:showPercent val="1"/>
              <c:separator>
</c:separator>
            </c:dLbl>
            <c:txPr>
              <a:bodyPr/>
              <a:lstStyle/>
              <a:p>
                <a:pPr>
                  <a:defRPr sz="900" baseline="0"/>
                </a:pPr>
                <a:endParaRPr lang="es-ES"/>
              </a:p>
            </c:txPr>
            <c:showVal val="1"/>
            <c:showPercent val="1"/>
            <c:separator>
</c:separator>
            <c:showLeaderLines val="1"/>
          </c:dLbls>
          <c:cat>
            <c:strRef>
              <c:f>'POSTULADOS PP ADQ ENT AHORRO'!$A$4:$A$22</c:f>
              <c:strCache>
                <c:ptCount val="19"/>
                <c:pt idx="0">
                  <c:v>BANAGRARIO</c:v>
                </c:pt>
                <c:pt idx="1">
                  <c:v>BANCO AV VILLAS</c:v>
                </c:pt>
                <c:pt idx="2">
                  <c:v>BANCO BBVA</c:v>
                </c:pt>
                <c:pt idx="3">
                  <c:v>BANCO BOGOTA</c:v>
                </c:pt>
                <c:pt idx="4">
                  <c:v>BANCO CAJA SOCIAL BCSC</c:v>
                </c:pt>
                <c:pt idx="5">
                  <c:v>BANCO COLMENA</c:v>
                </c:pt>
                <c:pt idx="6">
                  <c:v>BANCO COLPATRIA</c:v>
                </c:pt>
                <c:pt idx="7">
                  <c:v>BANCO CONAVI</c:v>
                </c:pt>
                <c:pt idx="8">
                  <c:v>BANCO DAVIVIENDA</c:v>
                </c:pt>
                <c:pt idx="9">
                  <c:v>BANCO DE CREDITO</c:v>
                </c:pt>
                <c:pt idx="10">
                  <c:v>BANCO POPULAR</c:v>
                </c:pt>
                <c:pt idx="11">
                  <c:v>BANCOLOMBIA</c:v>
                </c:pt>
                <c:pt idx="12">
                  <c:v>F.N.A.</c:v>
                </c:pt>
                <c:pt idx="13">
                  <c:v>FONDOS DE PENSIONES / CESANTIAS</c:v>
                </c:pt>
                <c:pt idx="14">
                  <c:v>Ninguno</c:v>
                </c:pt>
                <c:pt idx="15">
                  <c:v>OTRA COOPERATIVAS / FUNDACIONES</c:v>
                </c:pt>
                <c:pt idx="16">
                  <c:v>OTRAS COOPERATIVAS </c:v>
                </c:pt>
                <c:pt idx="17">
                  <c:v>OTRAS FUNDACIONES / CORPORACIONES </c:v>
                </c:pt>
                <c:pt idx="18">
                  <c:v>RECURSOS PROPIOS</c:v>
                </c:pt>
              </c:strCache>
            </c:strRef>
          </c:cat>
          <c:val>
            <c:numRef>
              <c:f>'POSTULADOS PP ADQ ENT AHORRO'!$B$4:$B$22</c:f>
              <c:numCache>
                <c:formatCode>General</c:formatCode>
                <c:ptCount val="19"/>
                <c:pt idx="0">
                  <c:v>7</c:v>
                </c:pt>
                <c:pt idx="1">
                  <c:v>144</c:v>
                </c:pt>
                <c:pt idx="2">
                  <c:v>60</c:v>
                </c:pt>
                <c:pt idx="3">
                  <c:v>6</c:v>
                </c:pt>
                <c:pt idx="4">
                  <c:v>574</c:v>
                </c:pt>
                <c:pt idx="5">
                  <c:v>275</c:v>
                </c:pt>
                <c:pt idx="6">
                  <c:v>41</c:v>
                </c:pt>
                <c:pt idx="7">
                  <c:v>1</c:v>
                </c:pt>
                <c:pt idx="8">
                  <c:v>198</c:v>
                </c:pt>
                <c:pt idx="9">
                  <c:v>1</c:v>
                </c:pt>
                <c:pt idx="10">
                  <c:v>3</c:v>
                </c:pt>
                <c:pt idx="11">
                  <c:v>122</c:v>
                </c:pt>
                <c:pt idx="12">
                  <c:v>8213</c:v>
                </c:pt>
                <c:pt idx="13">
                  <c:v>1</c:v>
                </c:pt>
                <c:pt idx="14">
                  <c:v>847</c:v>
                </c:pt>
                <c:pt idx="15">
                  <c:v>6</c:v>
                </c:pt>
                <c:pt idx="16">
                  <c:v>5</c:v>
                </c:pt>
                <c:pt idx="17">
                  <c:v>13</c:v>
                </c:pt>
                <c:pt idx="18">
                  <c:v>62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2.8659208622765043E-2"/>
          <c:y val="0.66773071666695272"/>
          <c:w val="0.96012059502379887"/>
          <c:h val="0.3322692833330475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'POSTULADOS PP MEJ LOC'!$B$2</c:f>
              <c:strCache>
                <c:ptCount val="1"/>
                <c:pt idx="0">
                  <c:v>Independientes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4.5143339943907915E-2"/>
                  <c:y val="-4.6973311504378785E-2"/>
                </c:manualLayout>
              </c:layout>
              <c:showVal val="1"/>
              <c:showPercent val="1"/>
              <c:separator>
</c:separator>
            </c:dLbl>
            <c:dLbl>
              <c:idx val="1"/>
              <c:layout>
                <c:manualLayout>
                  <c:x val="-1.3282326296396262E-2"/>
                  <c:y val="-5.9897611808424962E-2"/>
                </c:manualLayout>
              </c:layout>
              <c:showVal val="1"/>
              <c:showPercent val="1"/>
              <c:separator>
</c:separator>
            </c:dLbl>
            <c:dLbl>
              <c:idx val="2"/>
              <c:layout>
                <c:manualLayout>
                  <c:x val="1.0834223218371922E-2"/>
                  <c:y val="-7.2900132532938353E-2"/>
                </c:manualLayout>
              </c:layout>
              <c:showVal val="1"/>
              <c:showPercent val="1"/>
              <c:separator>
</c:separator>
            </c:dLbl>
            <c:dLbl>
              <c:idx val="3"/>
              <c:layout>
                <c:manualLayout>
                  <c:x val="6.3208592964627552E-2"/>
                  <c:y val="2.7206673423247847E-2"/>
                </c:manualLayout>
              </c:layout>
              <c:showVal val="1"/>
              <c:showPercent val="1"/>
              <c:separator>
</c:separator>
            </c:dLbl>
            <c:dLbl>
              <c:idx val="4"/>
              <c:layout>
                <c:manualLayout>
                  <c:x val="-0.11584769862038481"/>
                  <c:y val="-6.2065434889945717E-2"/>
                </c:manualLayout>
              </c:layout>
              <c:showVal val="1"/>
              <c:showPercent val="1"/>
              <c:separator>
</c:separator>
            </c:dLbl>
            <c:dLbl>
              <c:idx val="5"/>
              <c:layout>
                <c:manualLayout>
                  <c:x val="-5.4009645962660023E-2"/>
                  <c:y val="-4.5689820950598994E-2"/>
                </c:manualLayout>
              </c:layout>
              <c:showVal val="1"/>
              <c:showPercent val="1"/>
              <c:separator>
</c:separator>
            </c:dLbl>
            <c:showVal val="1"/>
            <c:showPercent val="1"/>
            <c:separator>
</c:separator>
            <c:showLeaderLines val="1"/>
          </c:dLbls>
          <c:cat>
            <c:strRef>
              <c:f>'POSTULADOS PP MEJ LOC'!$A$3:$A$8</c:f>
              <c:strCache>
                <c:ptCount val="6"/>
                <c:pt idx="0">
                  <c:v>18 - Rafael Uribe Uribe</c:v>
                </c:pt>
                <c:pt idx="1">
                  <c:v>19 - Ciudad Bolívar</c:v>
                </c:pt>
                <c:pt idx="2">
                  <c:v>5 - Usme</c:v>
                </c:pt>
                <c:pt idx="3">
                  <c:v>7 - Bosa</c:v>
                </c:pt>
                <c:pt idx="4">
                  <c:v>8 - Kennedy</c:v>
                </c:pt>
                <c:pt idx="5">
                  <c:v>Desconocido</c:v>
                </c:pt>
              </c:strCache>
            </c:strRef>
          </c:cat>
          <c:val>
            <c:numRef>
              <c:f>'POSTULADOS PP MEJ LOC'!$B$3:$B$8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32</c:v>
                </c:pt>
                <c:pt idx="3">
                  <c:v>1</c:v>
                </c:pt>
                <c:pt idx="4">
                  <c:v>1085</c:v>
                </c:pt>
                <c:pt idx="5">
                  <c:v>28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'INS-COND ESP'!$A$3</c:f>
              <c:strCache>
                <c:ptCount val="1"/>
                <c:pt idx="0">
                  <c:v>Discapacitado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val>
            <c:numRef>
              <c:f>'INS-COND ESP'!$E$3</c:f>
              <c:numCache>
                <c:formatCode>General</c:formatCode>
                <c:ptCount val="1"/>
                <c:pt idx="0">
                  <c:v>165</c:v>
                </c:pt>
              </c:numCache>
            </c:numRef>
          </c:val>
        </c:ser>
        <c:ser>
          <c:idx val="1"/>
          <c:order val="1"/>
          <c:tx>
            <c:strRef>
              <c:f>'INS-COND ESP'!$A$4</c:f>
              <c:strCache>
                <c:ptCount val="1"/>
                <c:pt idx="0">
                  <c:v>Mayor de 65 años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val>
            <c:numRef>
              <c:f>'INS-COND ESP'!$E$4</c:f>
              <c:numCache>
                <c:formatCode>General</c:formatCode>
                <c:ptCount val="1"/>
                <c:pt idx="0">
                  <c:v>215</c:v>
                </c:pt>
              </c:numCache>
            </c:numRef>
          </c:val>
        </c:ser>
        <c:ser>
          <c:idx val="2"/>
          <c:order val="2"/>
          <c:tx>
            <c:strRef>
              <c:f>'INS-COND ESP'!$A$5</c:f>
              <c:strCache>
                <c:ptCount val="1"/>
                <c:pt idx="0">
                  <c:v>Mujer / Hombre Cabeza de Familia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val>
            <c:numRef>
              <c:f>'INS-COND ESP'!$E$5</c:f>
              <c:numCache>
                <c:formatCode>General</c:formatCode>
                <c:ptCount val="1"/>
                <c:pt idx="0">
                  <c:v>4310</c:v>
                </c:pt>
              </c:numCache>
            </c:numRef>
          </c:val>
        </c:ser>
        <c:ser>
          <c:idx val="3"/>
          <c:order val="3"/>
          <c:tx>
            <c:strRef>
              <c:f>'INS-COND ESP'!$A$6</c:f>
              <c:strCache>
                <c:ptCount val="1"/>
                <c:pt idx="0">
                  <c:v>Ninguno</c:v>
                </c:pt>
              </c:strCache>
            </c:strRef>
          </c:tx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val>
            <c:numRef>
              <c:f>'INS-COND ESP'!$E$6</c:f>
              <c:numCache>
                <c:formatCode>General</c:formatCode>
                <c:ptCount val="1"/>
                <c:pt idx="0">
                  <c:v>143640</c:v>
                </c:pt>
              </c:numCache>
            </c:numRef>
          </c:val>
        </c:ser>
        <c:axId val="56419456"/>
        <c:axId val="56420992"/>
      </c:barChart>
      <c:catAx>
        <c:axId val="564194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6420992"/>
        <c:crosses val="autoZero"/>
        <c:auto val="1"/>
        <c:lblAlgn val="ctr"/>
        <c:lblOffset val="100"/>
      </c:catAx>
      <c:valAx>
        <c:axId val="564209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641945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'INS-EDU'!$A$3:$A$12</c:f>
              <c:strCache>
                <c:ptCount val="10"/>
                <c:pt idx="0">
                  <c:v>Ninguno</c:v>
                </c:pt>
                <c:pt idx="1">
                  <c:v>Primaria Incompleta</c:v>
                </c:pt>
                <c:pt idx="2">
                  <c:v>Primaria Completa</c:v>
                </c:pt>
                <c:pt idx="3">
                  <c:v>Bachillerato Incompleto</c:v>
                </c:pt>
                <c:pt idx="4">
                  <c:v>Bachiller</c:v>
                </c:pt>
                <c:pt idx="5">
                  <c:v>Tecnico</c:v>
                </c:pt>
                <c:pt idx="6">
                  <c:v>Tecnologo</c:v>
                </c:pt>
                <c:pt idx="7">
                  <c:v>Profesional Incompleto</c:v>
                </c:pt>
                <c:pt idx="8">
                  <c:v>Profesional</c:v>
                </c:pt>
                <c:pt idx="9">
                  <c:v>Postgrado</c:v>
                </c:pt>
              </c:strCache>
            </c:strRef>
          </c:cat>
          <c:val>
            <c:numRef>
              <c:f>'INS-EDU'!$B$3:$B$12</c:f>
              <c:numCache>
                <c:formatCode>General</c:formatCode>
                <c:ptCount val="10"/>
                <c:pt idx="0">
                  <c:v>131728</c:v>
                </c:pt>
                <c:pt idx="1">
                  <c:v>1751</c:v>
                </c:pt>
                <c:pt idx="2">
                  <c:v>2824</c:v>
                </c:pt>
                <c:pt idx="3">
                  <c:v>3189</c:v>
                </c:pt>
                <c:pt idx="4">
                  <c:v>4052</c:v>
                </c:pt>
                <c:pt idx="5">
                  <c:v>1078</c:v>
                </c:pt>
                <c:pt idx="6">
                  <c:v>58</c:v>
                </c:pt>
                <c:pt idx="7">
                  <c:v>254</c:v>
                </c:pt>
                <c:pt idx="8">
                  <c:v>336</c:v>
                </c:pt>
                <c:pt idx="9">
                  <c:v>6</c:v>
                </c:pt>
              </c:numCache>
            </c:numRef>
          </c:val>
        </c:ser>
        <c:axId val="57600640"/>
        <c:axId val="57680256"/>
      </c:barChart>
      <c:catAx>
        <c:axId val="5760064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680256"/>
        <c:crosses val="autoZero"/>
        <c:auto val="1"/>
        <c:lblAlgn val="ctr"/>
        <c:lblOffset val="100"/>
      </c:catAx>
      <c:valAx>
        <c:axId val="57680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600640"/>
        <c:crosses val="autoZero"/>
        <c:crossBetween val="between"/>
      </c:valAx>
    </c:plotArea>
    <c:plotVisOnly val="1"/>
  </c:chart>
  <c:printSettings>
    <c:headerFooter/>
    <c:pageMargins b="0.74803149606299324" l="0" r="0" t="0.74803149606299324" header="0.31496062992126089" footer="0.3149606299212608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'INS-SISBEN'!$A$3:$A$10</c:f>
              <c:strCache>
                <c:ptCount val="8"/>
                <c:pt idx="0">
                  <c:v>Ninguno</c:v>
                </c:pt>
                <c:pt idx="1">
                  <c:v>Nivel 1</c:v>
                </c:pt>
                <c:pt idx="2">
                  <c:v>Nivel 2</c:v>
                </c:pt>
                <c:pt idx="3">
                  <c:v>Nivel 3</c:v>
                </c:pt>
                <c:pt idx="4">
                  <c:v>Nivel 4</c:v>
                </c:pt>
                <c:pt idx="5">
                  <c:v>Nivel 5</c:v>
                </c:pt>
                <c:pt idx="6">
                  <c:v>Nivel 6</c:v>
                </c:pt>
                <c:pt idx="7">
                  <c:v>Nivel 7</c:v>
                </c:pt>
              </c:strCache>
            </c:strRef>
          </c:cat>
          <c:val>
            <c:numRef>
              <c:f>'INS-SISBEN'!$B$3:$B$10</c:f>
              <c:numCache>
                <c:formatCode>General</c:formatCode>
                <c:ptCount val="8"/>
                <c:pt idx="0">
                  <c:v>45894</c:v>
                </c:pt>
                <c:pt idx="1">
                  <c:v>49453</c:v>
                </c:pt>
                <c:pt idx="2">
                  <c:v>42070</c:v>
                </c:pt>
                <c:pt idx="3">
                  <c:v>6084</c:v>
                </c:pt>
                <c:pt idx="4">
                  <c:v>27</c:v>
                </c:pt>
                <c:pt idx="5">
                  <c:v>10</c:v>
                </c:pt>
                <c:pt idx="6">
                  <c:v>9</c:v>
                </c:pt>
                <c:pt idx="7">
                  <c:v>1729</c:v>
                </c:pt>
              </c:numCache>
            </c:numRef>
          </c:val>
        </c:ser>
        <c:ser>
          <c:idx val="1"/>
          <c:order val="1"/>
          <c:dLbls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</c:dLbls>
          <c:cat>
            <c:strRef>
              <c:f>'INS-SISBEN'!$A$3:$A$10</c:f>
              <c:strCache>
                <c:ptCount val="8"/>
                <c:pt idx="0">
                  <c:v>Ninguno</c:v>
                </c:pt>
                <c:pt idx="1">
                  <c:v>Nivel 1</c:v>
                </c:pt>
                <c:pt idx="2">
                  <c:v>Nivel 2</c:v>
                </c:pt>
                <c:pt idx="3">
                  <c:v>Nivel 3</c:v>
                </c:pt>
                <c:pt idx="4">
                  <c:v>Nivel 4</c:v>
                </c:pt>
                <c:pt idx="5">
                  <c:v>Nivel 5</c:v>
                </c:pt>
                <c:pt idx="6">
                  <c:v>Nivel 6</c:v>
                </c:pt>
                <c:pt idx="7">
                  <c:v>Nivel 7</c:v>
                </c:pt>
              </c:strCache>
            </c:strRef>
          </c:cat>
          <c:val>
            <c:numRef>
              <c:f>'INS-SISBEN'!$D$3:$D$10</c:f>
              <c:numCache>
                <c:formatCode>General</c:formatCode>
                <c:ptCount val="8"/>
                <c:pt idx="0">
                  <c:v>1519</c:v>
                </c:pt>
                <c:pt idx="1">
                  <c:v>996</c:v>
                </c:pt>
                <c:pt idx="2">
                  <c:v>231</c:v>
                </c:pt>
                <c:pt idx="3">
                  <c:v>27</c:v>
                </c:pt>
                <c:pt idx="7">
                  <c:v>281</c:v>
                </c:pt>
              </c:numCache>
            </c:numRef>
          </c:val>
        </c:ser>
        <c:axId val="57717888"/>
        <c:axId val="57719424"/>
      </c:barChart>
      <c:catAx>
        <c:axId val="5771788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719424"/>
        <c:crosses val="autoZero"/>
        <c:auto val="1"/>
        <c:lblAlgn val="ctr"/>
        <c:lblOffset val="100"/>
      </c:catAx>
      <c:valAx>
        <c:axId val="57719424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MX"/>
            </a:pPr>
            <a:endParaRPr lang="es-ES"/>
          </a:p>
        </c:txPr>
        <c:crossAx val="57717888"/>
        <c:crosses val="autoZero"/>
        <c:crossBetween val="between"/>
      </c:valAx>
    </c:plotArea>
    <c:legend>
      <c:legendPos val="r"/>
      <c:txPr>
        <a:bodyPr/>
        <a:lstStyle/>
        <a:p>
          <a:pPr>
            <a:defRPr lang="es-MX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12244766924795558"/>
          <c:y val="1.0039985954300844E-3"/>
          <c:w val="0.71592112969350075"/>
          <c:h val="0.79855266826891158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4.807878354048719E-3"/>
                  <c:y val="-1.068989479181884E-2"/>
                </c:manualLayout>
              </c:layout>
              <c:showVal val="1"/>
            </c:dLbl>
            <c:dLbl>
              <c:idx val="1"/>
              <c:layout>
                <c:manualLayout>
                  <c:x val="-1.7655148478341034E-3"/>
                  <c:y val="-4.5226328159233102E-2"/>
                </c:manualLayout>
              </c:layout>
              <c:showVal val="1"/>
            </c:dLbl>
            <c:dLbl>
              <c:idx val="2"/>
              <c:layout>
                <c:manualLayout>
                  <c:x val="7.3137849504349151E-2"/>
                  <c:y val="-3.7290701225584602E-2"/>
                </c:manualLayout>
              </c:layout>
              <c:showVal val="1"/>
            </c:dLbl>
            <c:dLbl>
              <c:idx val="3"/>
              <c:layout>
                <c:manualLayout>
                  <c:x val="9.7329602394741976E-2"/>
                  <c:y val="3.4079129653481395E-3"/>
                </c:manualLayout>
              </c:layout>
              <c:showVal val="1"/>
            </c:dLbl>
            <c:dLbl>
              <c:idx val="4"/>
              <c:layout>
                <c:manualLayout>
                  <c:x val="-3.6316956248237567E-2"/>
                  <c:y val="2.5929811050178601E-3"/>
                </c:manualLayout>
              </c:layout>
              <c:showVal val="1"/>
            </c:dLbl>
            <c:dLbl>
              <c:idx val="5"/>
              <c:layout>
                <c:manualLayout>
                  <c:x val="-1.4428060128847528E-2"/>
                  <c:y val="-2.7990953070157986E-2"/>
                </c:manualLayout>
              </c:layout>
              <c:showVal val="1"/>
            </c:dLbl>
            <c:dLbl>
              <c:idx val="6"/>
              <c:layout>
                <c:manualLayout>
                  <c:x val="-1.3495585779050381E-3"/>
                  <c:y val="-6.0495810704943524E-4"/>
                </c:manualLayout>
              </c:layout>
              <c:showVal val="1"/>
            </c:dLbl>
            <c:dLbl>
              <c:idx val="7"/>
              <c:layout>
                <c:manualLayout>
                  <c:x val="-3.4148673564564802E-2"/>
                  <c:y val="1.6447353861543041E-3"/>
                </c:manualLayout>
              </c:layout>
              <c:showVal val="1"/>
            </c:dLbl>
            <c:dLbl>
              <c:idx val="8"/>
              <c:layout>
                <c:manualLayout>
                  <c:x val="-5.2044858029109922E-2"/>
                  <c:y val="-1.2704297291674964E-2"/>
                </c:manualLayout>
              </c:layout>
              <c:showVal val="1"/>
            </c:dLbl>
            <c:dLbl>
              <c:idx val="9"/>
              <c:layout>
                <c:manualLayout>
                  <c:x val="-6.0021951801479373E-2"/>
                  <c:y val="-2.172343128272541E-2"/>
                </c:manualLayout>
              </c:layout>
              <c:showVal val="1"/>
            </c:dLbl>
            <c:dLbl>
              <c:idx val="10"/>
              <c:layout>
                <c:manualLayout>
                  <c:x val="-6.7595410077872509E-2"/>
                  <c:y val="-2.9446428808540585E-2"/>
                </c:manualLayout>
              </c:layout>
              <c:showVal val="1"/>
            </c:dLbl>
            <c:dLbl>
              <c:idx val="11"/>
              <c:layout>
                <c:manualLayout>
                  <c:x val="-5.9876271664389073E-2"/>
                  <c:y val="-5.158892237964352E-2"/>
                </c:manualLayout>
              </c:layout>
              <c:showVal val="1"/>
            </c:dLbl>
            <c:dLbl>
              <c:idx val="12"/>
              <c:layout>
                <c:manualLayout>
                  <c:x val="-2.4406845838485076E-2"/>
                  <c:y val="-6.9111993378567979E-2"/>
                </c:manualLayout>
              </c:layout>
              <c:showVal val="1"/>
            </c:dLbl>
            <c:dLbl>
              <c:idx val="13"/>
              <c:layout>
                <c:manualLayout>
                  <c:x val="3.0230146851478335E-3"/>
                  <c:y val="-9.5294976829414027E-2"/>
                </c:manualLayout>
              </c:layout>
              <c:showVal val="1"/>
            </c:dLbl>
            <c:dLbl>
              <c:idx val="14"/>
              <c:layout>
                <c:manualLayout>
                  <c:x val="4.3866727402876435E-2"/>
                  <c:y val="-0.13628766050112232"/>
                </c:manualLayout>
              </c:layout>
              <c:showVal val="1"/>
            </c:dLbl>
            <c:dLbl>
              <c:idx val="15"/>
              <c:layout>
                <c:manualLayout>
                  <c:x val="4.1582004728747804E-2"/>
                  <c:y val="-0.10354432508752599"/>
                </c:manualLayout>
              </c:layout>
              <c:showVal val="1"/>
            </c:dLbl>
            <c:dLbl>
              <c:idx val="16"/>
              <c:layout>
                <c:manualLayout>
                  <c:x val="3.9680614303377382E-2"/>
                  <c:y val="-7.2065966459083114E-2"/>
                </c:manualLayout>
              </c:layout>
              <c:showVal val="1"/>
            </c:dLbl>
            <c:dLbl>
              <c:idx val="17"/>
              <c:layout>
                <c:manualLayout>
                  <c:x val="3.4237782260688486E-2"/>
                  <c:y val="-3.6090699455148208E-2"/>
                </c:manualLayout>
              </c:layout>
              <c:showVal val="1"/>
            </c:dLbl>
            <c:txPr>
              <a:bodyPr/>
              <a:lstStyle/>
              <a:p>
                <a:pPr>
                  <a:defRPr lang="es-MX"/>
                </a:pPr>
                <a:endParaRPr lang="es-ES"/>
              </a:p>
            </c:txPr>
            <c:showVal val="1"/>
            <c:showLeaderLines val="1"/>
          </c:dLbls>
          <c:cat>
            <c:strRef>
              <c:f>'INS-ADULvsNIÑ'!$C$26:$C$43</c:f>
              <c:strCache>
                <c:ptCount val="18"/>
                <c:pt idx="0">
                  <c:v>2  Y 2</c:v>
                </c:pt>
                <c:pt idx="1">
                  <c:v>2  Y 1</c:v>
                </c:pt>
                <c:pt idx="2">
                  <c:v>1  Y 1</c:v>
                </c:pt>
                <c:pt idx="3">
                  <c:v>1  Y 2</c:v>
                </c:pt>
                <c:pt idx="4">
                  <c:v>2  Y 0</c:v>
                </c:pt>
                <c:pt idx="5">
                  <c:v>1  Y 0</c:v>
                </c:pt>
                <c:pt idx="6">
                  <c:v>2  Y 3</c:v>
                </c:pt>
                <c:pt idx="7">
                  <c:v>1  Y 3</c:v>
                </c:pt>
                <c:pt idx="8">
                  <c:v>3  Y 0</c:v>
                </c:pt>
                <c:pt idx="9">
                  <c:v>3  Y 1</c:v>
                </c:pt>
                <c:pt idx="10">
                  <c:v>2  Y 4</c:v>
                </c:pt>
                <c:pt idx="11">
                  <c:v>3  Y 2</c:v>
                </c:pt>
                <c:pt idx="12">
                  <c:v>1  Y 4</c:v>
                </c:pt>
                <c:pt idx="13">
                  <c:v>4  Y 0</c:v>
                </c:pt>
                <c:pt idx="14">
                  <c:v>4  Y 1</c:v>
                </c:pt>
                <c:pt idx="15">
                  <c:v>3  Y 3</c:v>
                </c:pt>
                <c:pt idx="16">
                  <c:v>4  Y 2</c:v>
                </c:pt>
                <c:pt idx="17">
                  <c:v>2  Y 5</c:v>
                </c:pt>
              </c:strCache>
            </c:strRef>
          </c:cat>
          <c:val>
            <c:numRef>
              <c:f>'INS-ADULvsNIÑ'!$E$26:$E$43</c:f>
              <c:numCache>
                <c:formatCode>0.00%</c:formatCode>
                <c:ptCount val="18"/>
                <c:pt idx="0">
                  <c:v>0.14386409317437154</c:v>
                </c:pt>
                <c:pt idx="1">
                  <c:v>0.14332718411850545</c:v>
                </c:pt>
                <c:pt idx="2">
                  <c:v>0.13129491450755804</c:v>
                </c:pt>
                <c:pt idx="3">
                  <c:v>0.10643877860073239</c:v>
                </c:pt>
                <c:pt idx="4">
                  <c:v>0.10475921693879237</c:v>
                </c:pt>
                <c:pt idx="5">
                  <c:v>7.1016547812439768E-2</c:v>
                </c:pt>
                <c:pt idx="6">
                  <c:v>6.7031030590049279E-2</c:v>
                </c:pt>
                <c:pt idx="7">
                  <c:v>4.6181062253916681E-2</c:v>
                </c:pt>
                <c:pt idx="8">
                  <c:v>2.7155208017841902E-2</c:v>
                </c:pt>
                <c:pt idx="9">
                  <c:v>2.6404912029516232E-2</c:v>
                </c:pt>
                <c:pt idx="10">
                  <c:v>2.0588397257633746E-2</c:v>
                </c:pt>
                <c:pt idx="11">
                  <c:v>1.9610947437980121E-2</c:v>
                </c:pt>
                <c:pt idx="12">
                  <c:v>1.4062887194030673E-2</c:v>
                </c:pt>
                <c:pt idx="13">
                  <c:v>9.2926567361436164E-3</c:v>
                </c:pt>
                <c:pt idx="14">
                  <c:v>8.7763980285800822E-3</c:v>
                </c:pt>
                <c:pt idx="15">
                  <c:v>7.9435006470442472E-3</c:v>
                </c:pt>
                <c:pt idx="16">
                  <c:v>7.186321209284397E-3</c:v>
                </c:pt>
                <c:pt idx="17">
                  <c:v>5.6306616371596136E-3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'INS-ADULvsNIÑ'!$C$26:$C$43</c:f>
              <c:strCache>
                <c:ptCount val="18"/>
                <c:pt idx="0">
                  <c:v>2  Y 2</c:v>
                </c:pt>
                <c:pt idx="1">
                  <c:v>2  Y 1</c:v>
                </c:pt>
                <c:pt idx="2">
                  <c:v>1  Y 1</c:v>
                </c:pt>
                <c:pt idx="3">
                  <c:v>1  Y 2</c:v>
                </c:pt>
                <c:pt idx="4">
                  <c:v>2  Y 0</c:v>
                </c:pt>
                <c:pt idx="5">
                  <c:v>1  Y 0</c:v>
                </c:pt>
                <c:pt idx="6">
                  <c:v>2  Y 3</c:v>
                </c:pt>
                <c:pt idx="7">
                  <c:v>1  Y 3</c:v>
                </c:pt>
                <c:pt idx="8">
                  <c:v>3  Y 0</c:v>
                </c:pt>
                <c:pt idx="9">
                  <c:v>3  Y 1</c:v>
                </c:pt>
                <c:pt idx="10">
                  <c:v>2  Y 4</c:v>
                </c:pt>
                <c:pt idx="11">
                  <c:v>3  Y 2</c:v>
                </c:pt>
                <c:pt idx="12">
                  <c:v>1  Y 4</c:v>
                </c:pt>
                <c:pt idx="13">
                  <c:v>4  Y 0</c:v>
                </c:pt>
                <c:pt idx="14">
                  <c:v>4  Y 1</c:v>
                </c:pt>
                <c:pt idx="15">
                  <c:v>3  Y 3</c:v>
                </c:pt>
                <c:pt idx="16">
                  <c:v>4  Y 2</c:v>
                </c:pt>
                <c:pt idx="17">
                  <c:v>2  Y 5</c:v>
                </c:pt>
              </c:strCache>
            </c:strRef>
          </c:cat>
          <c:val>
            <c:numRef>
              <c:f>'INS-ADULvsNIÑ'!$D$26:$D$43</c:f>
              <c:numCache>
                <c:formatCode>General</c:formatCode>
                <c:ptCount val="18"/>
                <c:pt idx="0">
                  <c:v>20900</c:v>
                </c:pt>
                <c:pt idx="1">
                  <c:v>20822</c:v>
                </c:pt>
                <c:pt idx="2">
                  <c:v>19074</c:v>
                </c:pt>
                <c:pt idx="3">
                  <c:v>15463</c:v>
                </c:pt>
                <c:pt idx="4">
                  <c:v>15219</c:v>
                </c:pt>
                <c:pt idx="5">
                  <c:v>10317</c:v>
                </c:pt>
                <c:pt idx="6">
                  <c:v>9738</c:v>
                </c:pt>
                <c:pt idx="7">
                  <c:v>6709</c:v>
                </c:pt>
                <c:pt idx="8">
                  <c:v>3945</c:v>
                </c:pt>
                <c:pt idx="9">
                  <c:v>3836</c:v>
                </c:pt>
                <c:pt idx="10">
                  <c:v>2991</c:v>
                </c:pt>
                <c:pt idx="11">
                  <c:v>2849</c:v>
                </c:pt>
                <c:pt idx="12">
                  <c:v>2043</c:v>
                </c:pt>
                <c:pt idx="13">
                  <c:v>1350</c:v>
                </c:pt>
                <c:pt idx="14">
                  <c:v>1275</c:v>
                </c:pt>
                <c:pt idx="15">
                  <c:v>1154</c:v>
                </c:pt>
                <c:pt idx="16">
                  <c:v>1044</c:v>
                </c:pt>
                <c:pt idx="17">
                  <c:v>818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3.7400490227977749E-2"/>
          <c:y val="0.66414919187733112"/>
          <c:w val="0.88105681004750469"/>
          <c:h val="0.21695883292834622"/>
        </c:manualLayout>
      </c:layout>
      <c:txPr>
        <a:bodyPr/>
        <a:lstStyle/>
        <a:p>
          <a:pPr rtl="0">
            <a:defRPr lang="es-MX"/>
          </a:pPr>
          <a:endParaRPr lang="es-E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5</xdr:col>
      <xdr:colOff>723899</xdr:colOff>
      <xdr:row>33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57149</xdr:rowOff>
    </xdr:from>
    <xdr:to>
      <xdr:col>15</xdr:col>
      <xdr:colOff>257175</xdr:colOff>
      <xdr:row>32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19050</xdr:rowOff>
    </xdr:from>
    <xdr:to>
      <xdr:col>10</xdr:col>
      <xdr:colOff>76200</xdr:colOff>
      <xdr:row>15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19050</xdr:rowOff>
    </xdr:from>
    <xdr:to>
      <xdr:col>5</xdr:col>
      <xdr:colOff>0</xdr:colOff>
      <xdr:row>21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161925</xdr:rowOff>
    </xdr:from>
    <xdr:to>
      <xdr:col>6</xdr:col>
      <xdr:colOff>28575</xdr:colOff>
      <xdr:row>45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8</xdr:row>
      <xdr:rowOff>0</xdr:rowOff>
    </xdr:from>
    <xdr:to>
      <xdr:col>6</xdr:col>
      <xdr:colOff>314325</xdr:colOff>
      <xdr:row>29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104775</xdr:rowOff>
    </xdr:from>
    <xdr:to>
      <xdr:col>5</xdr:col>
      <xdr:colOff>381000</xdr:colOff>
      <xdr:row>24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0</xdr:row>
      <xdr:rowOff>171449</xdr:rowOff>
    </xdr:from>
    <xdr:to>
      <xdr:col>10</xdr:col>
      <xdr:colOff>400051</xdr:colOff>
      <xdr:row>44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</xdr:row>
      <xdr:rowOff>180976</xdr:rowOff>
    </xdr:from>
    <xdr:to>
      <xdr:col>17</xdr:col>
      <xdr:colOff>295275</xdr:colOff>
      <xdr:row>32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34</xdr:row>
      <xdr:rowOff>133349</xdr:rowOff>
    </xdr:from>
    <xdr:to>
      <xdr:col>12</xdr:col>
      <xdr:colOff>171450</xdr:colOff>
      <xdr:row>89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95250</xdr:rowOff>
    </xdr:from>
    <xdr:to>
      <xdr:col>8</xdr:col>
      <xdr:colOff>180975</xdr:colOff>
      <xdr:row>39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95250</xdr:rowOff>
    </xdr:from>
    <xdr:to>
      <xdr:col>10</xdr:col>
      <xdr:colOff>323850</xdr:colOff>
      <xdr:row>54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9525</xdr:rowOff>
    </xdr:from>
    <xdr:to>
      <xdr:col>4</xdr:col>
      <xdr:colOff>609600</xdr:colOff>
      <xdr:row>23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9525</xdr:rowOff>
    </xdr:from>
    <xdr:to>
      <xdr:col>5</xdr:col>
      <xdr:colOff>466725</xdr:colOff>
      <xdr:row>25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0</xdr:rowOff>
    </xdr:from>
    <xdr:to>
      <xdr:col>5</xdr:col>
      <xdr:colOff>590550</xdr:colOff>
      <xdr:row>24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9524</xdr:rowOff>
    </xdr:from>
    <xdr:to>
      <xdr:col>8</xdr:col>
      <xdr:colOff>742949</xdr:colOff>
      <xdr:row>36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11</xdr:row>
      <xdr:rowOff>152399</xdr:rowOff>
    </xdr:from>
    <xdr:to>
      <xdr:col>7</xdr:col>
      <xdr:colOff>95249</xdr:colOff>
      <xdr:row>29</xdr:row>
      <xdr:rowOff>28574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19050</xdr:rowOff>
    </xdr:from>
    <xdr:to>
      <xdr:col>5</xdr:col>
      <xdr:colOff>657225</xdr:colOff>
      <xdr:row>25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9</xdr:col>
      <xdr:colOff>295275</xdr:colOff>
      <xdr:row>29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34</xdr:row>
      <xdr:rowOff>0</xdr:rowOff>
    </xdr:from>
    <xdr:to>
      <xdr:col>8</xdr:col>
      <xdr:colOff>666750</xdr:colOff>
      <xdr:row>49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50</xdr:row>
      <xdr:rowOff>180975</xdr:rowOff>
    </xdr:from>
    <xdr:to>
      <xdr:col>8</xdr:col>
      <xdr:colOff>695324</xdr:colOff>
      <xdr:row>72</xdr:row>
      <xdr:rowOff>9525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12</xdr:row>
      <xdr:rowOff>95250</xdr:rowOff>
    </xdr:from>
    <xdr:to>
      <xdr:col>16</xdr:col>
      <xdr:colOff>57150</xdr:colOff>
      <xdr:row>26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27</xdr:row>
      <xdr:rowOff>95250</xdr:rowOff>
    </xdr:from>
    <xdr:to>
      <xdr:col>16</xdr:col>
      <xdr:colOff>47625</xdr:colOff>
      <xdr:row>41</xdr:row>
      <xdr:rowOff>171450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</xdr:colOff>
      <xdr:row>42</xdr:row>
      <xdr:rowOff>133350</xdr:rowOff>
    </xdr:from>
    <xdr:to>
      <xdr:col>16</xdr:col>
      <xdr:colOff>66675</xdr:colOff>
      <xdr:row>57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32</xdr:row>
      <xdr:rowOff>66675</xdr:rowOff>
    </xdr:from>
    <xdr:to>
      <xdr:col>7</xdr:col>
      <xdr:colOff>504825</xdr:colOff>
      <xdr:row>52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54</xdr:row>
      <xdr:rowOff>9525</xdr:rowOff>
    </xdr:from>
    <xdr:to>
      <xdr:col>10</xdr:col>
      <xdr:colOff>533400</xdr:colOff>
      <xdr:row>74</xdr:row>
      <xdr:rowOff>47625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9</xdr:row>
      <xdr:rowOff>180975</xdr:rowOff>
    </xdr:from>
    <xdr:to>
      <xdr:col>7</xdr:col>
      <xdr:colOff>600076</xdr:colOff>
      <xdr:row>30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180975</xdr:rowOff>
    </xdr:from>
    <xdr:to>
      <xdr:col>4</xdr:col>
      <xdr:colOff>581025</xdr:colOff>
      <xdr:row>26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29</xdr:row>
      <xdr:rowOff>19050</xdr:rowOff>
    </xdr:from>
    <xdr:to>
      <xdr:col>5</xdr:col>
      <xdr:colOff>19049</xdr:colOff>
      <xdr:row>43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180975</xdr:rowOff>
    </xdr:from>
    <xdr:to>
      <xdr:col>6</xdr:col>
      <xdr:colOff>57150</xdr:colOff>
      <xdr:row>25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27</xdr:row>
      <xdr:rowOff>152400</xdr:rowOff>
    </xdr:from>
    <xdr:to>
      <xdr:col>6</xdr:col>
      <xdr:colOff>57150</xdr:colOff>
      <xdr:row>45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28574</xdr:rowOff>
    </xdr:from>
    <xdr:to>
      <xdr:col>8</xdr:col>
      <xdr:colOff>466725</xdr:colOff>
      <xdr:row>47</xdr:row>
      <xdr:rowOff>19049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7</xdr:row>
      <xdr:rowOff>190499</xdr:rowOff>
    </xdr:from>
    <xdr:to>
      <xdr:col>7</xdr:col>
      <xdr:colOff>9524</xdr:colOff>
      <xdr:row>29</xdr:row>
      <xdr:rowOff>9524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14</xdr:row>
      <xdr:rowOff>9524</xdr:rowOff>
    </xdr:from>
    <xdr:to>
      <xdr:col>7</xdr:col>
      <xdr:colOff>761999</xdr:colOff>
      <xdr:row>35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37</xdr:row>
      <xdr:rowOff>152400</xdr:rowOff>
    </xdr:from>
    <xdr:to>
      <xdr:col>7</xdr:col>
      <xdr:colOff>733425</xdr:colOff>
      <xdr:row>59</xdr:row>
      <xdr:rowOff>47626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12</xdr:row>
      <xdr:rowOff>114300</xdr:rowOff>
    </xdr:from>
    <xdr:to>
      <xdr:col>8</xdr:col>
      <xdr:colOff>666750</xdr:colOff>
      <xdr:row>33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35</xdr:row>
      <xdr:rowOff>180975</xdr:rowOff>
    </xdr:from>
    <xdr:to>
      <xdr:col>8</xdr:col>
      <xdr:colOff>676276</xdr:colOff>
      <xdr:row>56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0</xdr:rowOff>
    </xdr:from>
    <xdr:to>
      <xdr:col>6</xdr:col>
      <xdr:colOff>752475</xdr:colOff>
      <xdr:row>48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52</xdr:row>
      <xdr:rowOff>0</xdr:rowOff>
    </xdr:from>
    <xdr:to>
      <xdr:col>7</xdr:col>
      <xdr:colOff>9525</xdr:colOff>
      <xdr:row>74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17</xdr:row>
      <xdr:rowOff>9524</xdr:rowOff>
    </xdr:from>
    <xdr:to>
      <xdr:col>7</xdr:col>
      <xdr:colOff>609600</xdr:colOff>
      <xdr:row>37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41</xdr:row>
      <xdr:rowOff>28575</xdr:rowOff>
    </xdr:from>
    <xdr:to>
      <xdr:col>7</xdr:col>
      <xdr:colOff>628650</xdr:colOff>
      <xdr:row>61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11</xdr:row>
      <xdr:rowOff>190499</xdr:rowOff>
    </xdr:from>
    <xdr:to>
      <xdr:col>7</xdr:col>
      <xdr:colOff>466724</xdr:colOff>
      <xdr:row>29</xdr:row>
      <xdr:rowOff>180974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32</xdr:row>
      <xdr:rowOff>180975</xdr:rowOff>
    </xdr:from>
    <xdr:to>
      <xdr:col>7</xdr:col>
      <xdr:colOff>542925</xdr:colOff>
      <xdr:row>50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26</xdr:row>
      <xdr:rowOff>152399</xdr:rowOff>
    </xdr:from>
    <xdr:to>
      <xdr:col>10</xdr:col>
      <xdr:colOff>733424</xdr:colOff>
      <xdr:row>67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8</xdr:row>
      <xdr:rowOff>190499</xdr:rowOff>
    </xdr:from>
    <xdr:to>
      <xdr:col>6</xdr:col>
      <xdr:colOff>590549</xdr:colOff>
      <xdr:row>29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9</xdr:row>
      <xdr:rowOff>0</xdr:rowOff>
    </xdr:from>
    <xdr:to>
      <xdr:col>7</xdr:col>
      <xdr:colOff>590549</xdr:colOff>
      <xdr:row>29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32</xdr:row>
      <xdr:rowOff>180975</xdr:rowOff>
    </xdr:from>
    <xdr:to>
      <xdr:col>7</xdr:col>
      <xdr:colOff>628650</xdr:colOff>
      <xdr:row>53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8</xdr:row>
      <xdr:rowOff>0</xdr:rowOff>
    </xdr:from>
    <xdr:to>
      <xdr:col>5</xdr:col>
      <xdr:colOff>733424</xdr:colOff>
      <xdr:row>22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95250</xdr:rowOff>
    </xdr:from>
    <xdr:to>
      <xdr:col>6</xdr:col>
      <xdr:colOff>85725</xdr:colOff>
      <xdr:row>29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26</xdr:row>
      <xdr:rowOff>190499</xdr:rowOff>
    </xdr:from>
    <xdr:to>
      <xdr:col>9</xdr:col>
      <xdr:colOff>9525</xdr:colOff>
      <xdr:row>52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11</xdr:row>
      <xdr:rowOff>161925</xdr:rowOff>
    </xdr:from>
    <xdr:to>
      <xdr:col>7</xdr:col>
      <xdr:colOff>742949</xdr:colOff>
      <xdr:row>32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123825</xdr:rowOff>
    </xdr:from>
    <xdr:to>
      <xdr:col>9</xdr:col>
      <xdr:colOff>38100</xdr:colOff>
      <xdr:row>41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11</xdr:row>
      <xdr:rowOff>0</xdr:rowOff>
    </xdr:from>
    <xdr:to>
      <xdr:col>6</xdr:col>
      <xdr:colOff>342900</xdr:colOff>
      <xdr:row>25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6</xdr:col>
      <xdr:colOff>295275</xdr:colOff>
      <xdr:row>30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180975</xdr:rowOff>
    </xdr:from>
    <xdr:to>
      <xdr:col>9</xdr:col>
      <xdr:colOff>514350</xdr:colOff>
      <xdr:row>30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133350</xdr:colOff>
      <xdr:row>0</xdr:row>
      <xdr:rowOff>0</xdr:rowOff>
    </xdr:from>
    <xdr:to>
      <xdr:col>35</xdr:col>
      <xdr:colOff>733426</xdr:colOff>
      <xdr:row>23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C9" sqref="C9"/>
    </sheetView>
  </sheetViews>
  <sheetFormatPr baseColWidth="10" defaultRowHeight="15"/>
  <cols>
    <col min="1" max="1" width="30.140625" bestFit="1" customWidth="1"/>
  </cols>
  <sheetData>
    <row r="1" spans="1:2">
      <c r="A1" s="31" t="s">
        <v>153</v>
      </c>
      <c r="B1" s="32">
        <v>148330</v>
      </c>
    </row>
    <row r="2" spans="1:2">
      <c r="A2" s="31" t="s">
        <v>154</v>
      </c>
      <c r="B2" s="32">
        <v>2669</v>
      </c>
    </row>
    <row r="3" spans="1:2">
      <c r="A3" s="31" t="s">
        <v>150</v>
      </c>
      <c r="B3" s="32">
        <v>7016</v>
      </c>
    </row>
    <row r="4" spans="1:2">
      <c r="A4" s="58" t="s">
        <v>147</v>
      </c>
      <c r="B4" s="32">
        <v>5229</v>
      </c>
    </row>
    <row r="5" spans="1:2">
      <c r="A5" s="58" t="s">
        <v>148</v>
      </c>
      <c r="B5" s="32">
        <v>1787</v>
      </c>
    </row>
    <row r="6" spans="1:2">
      <c r="A6" s="31" t="s">
        <v>151</v>
      </c>
      <c r="B6" s="32">
        <v>8551</v>
      </c>
    </row>
    <row r="7" spans="1:2">
      <c r="A7" s="31" t="s">
        <v>149</v>
      </c>
      <c r="B7" s="32">
        <v>1824</v>
      </c>
    </row>
    <row r="8" spans="1:2">
      <c r="A8" s="37" t="s">
        <v>152</v>
      </c>
      <c r="B8" s="32">
        <v>75</v>
      </c>
    </row>
    <row r="9" spans="1:2">
      <c r="A9" s="34" t="s">
        <v>20</v>
      </c>
      <c r="B9" s="35">
        <v>168465</v>
      </c>
    </row>
    <row r="37" spans="1:2">
      <c r="A37" s="31" t="s">
        <v>153</v>
      </c>
      <c r="B37" s="32">
        <v>148330</v>
      </c>
    </row>
    <row r="38" spans="1:2">
      <c r="A38" s="31" t="s">
        <v>154</v>
      </c>
      <c r="B38" s="32">
        <v>2669</v>
      </c>
    </row>
    <row r="39" spans="1:2">
      <c r="A39" s="31" t="s">
        <v>150</v>
      </c>
      <c r="B39" s="32">
        <v>7016</v>
      </c>
    </row>
    <row r="40" spans="1:2" hidden="1">
      <c r="A40" s="58" t="s">
        <v>147</v>
      </c>
      <c r="B40" s="32">
        <v>5229</v>
      </c>
    </row>
    <row r="41" spans="1:2" hidden="1">
      <c r="A41" s="58" t="s">
        <v>148</v>
      </c>
      <c r="B41" s="32">
        <v>1787</v>
      </c>
    </row>
    <row r="42" spans="1:2">
      <c r="A42" s="31" t="s">
        <v>151</v>
      </c>
      <c r="B42" s="32">
        <v>8551</v>
      </c>
    </row>
    <row r="43" spans="1:2">
      <c r="A43" s="31" t="s">
        <v>149</v>
      </c>
      <c r="B43" s="32">
        <v>1824</v>
      </c>
    </row>
    <row r="44" spans="1:2">
      <c r="A44" s="37" t="s">
        <v>152</v>
      </c>
      <c r="B44" s="32">
        <v>75</v>
      </c>
    </row>
    <row r="45" spans="1:2">
      <c r="A45" s="34" t="s">
        <v>20</v>
      </c>
      <c r="B45" s="35">
        <v>168465</v>
      </c>
    </row>
  </sheetData>
  <pageMargins left="0.7" right="0.7" top="0.75" bottom="0.75" header="0.3" footer="0.3"/>
  <pageSetup orientation="portrait" r:id="rId1"/>
  <rowBreaks count="1" manualBreakCount="1">
    <brk id="3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D26"/>
  <sheetViews>
    <sheetView workbookViewId="0">
      <selection activeCell="G32" sqref="G32"/>
    </sheetView>
  </sheetViews>
  <sheetFormatPr baseColWidth="10" defaultRowHeight="15"/>
  <cols>
    <col min="1" max="1" width="11.140625" bestFit="1" customWidth="1"/>
    <col min="2" max="2" width="11.7109375" bestFit="1" customWidth="1"/>
    <col min="3" max="3" width="9.85546875" bestFit="1" customWidth="1"/>
    <col min="4" max="4" width="10.28515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>
        <v>0</v>
      </c>
      <c r="B3" s="28">
        <v>23267</v>
      </c>
      <c r="C3" s="28">
        <v>337</v>
      </c>
      <c r="D3" s="28">
        <v>23604</v>
      </c>
    </row>
    <row r="4" spans="1:4">
      <c r="A4" s="27">
        <v>1</v>
      </c>
      <c r="B4" s="28">
        <v>39786</v>
      </c>
      <c r="C4" s="28">
        <v>632</v>
      </c>
      <c r="D4" s="28">
        <v>40418</v>
      </c>
    </row>
    <row r="5" spans="1:4">
      <c r="A5" s="27">
        <v>2</v>
      </c>
      <c r="B5" s="28">
        <v>35640</v>
      </c>
      <c r="C5" s="28">
        <v>704</v>
      </c>
      <c r="D5" s="28">
        <v>36344</v>
      </c>
    </row>
    <row r="6" spans="1:4">
      <c r="A6" s="27">
        <v>3</v>
      </c>
      <c r="B6" s="28">
        <v>15939</v>
      </c>
      <c r="C6" s="28">
        <v>423</v>
      </c>
      <c r="D6" s="28">
        <v>16362</v>
      </c>
    </row>
    <row r="7" spans="1:4">
      <c r="A7" s="27">
        <v>4</v>
      </c>
      <c r="B7" s="28">
        <v>4957</v>
      </c>
      <c r="C7" s="28">
        <v>203</v>
      </c>
      <c r="D7" s="28">
        <v>5160</v>
      </c>
    </row>
    <row r="8" spans="1:4">
      <c r="A8" s="27">
        <v>5</v>
      </c>
      <c r="B8" s="28">
        <v>1371</v>
      </c>
      <c r="C8" s="28">
        <v>84</v>
      </c>
      <c r="D8" s="28">
        <v>1455</v>
      </c>
    </row>
    <row r="9" spans="1:4">
      <c r="A9" s="27">
        <v>6</v>
      </c>
      <c r="B9" s="28">
        <v>436</v>
      </c>
      <c r="C9" s="28">
        <v>29</v>
      </c>
      <c r="D9" s="28">
        <v>465</v>
      </c>
    </row>
    <row r="10" spans="1:4">
      <c r="A10" s="27">
        <v>7</v>
      </c>
      <c r="B10" s="28">
        <v>141</v>
      </c>
      <c r="C10" s="28">
        <v>16</v>
      </c>
      <c r="D10" s="28">
        <v>157</v>
      </c>
    </row>
    <row r="11" spans="1:4">
      <c r="A11" s="27">
        <v>8</v>
      </c>
      <c r="B11" s="28">
        <v>39</v>
      </c>
      <c r="C11" s="28">
        <v>4</v>
      </c>
      <c r="D11" s="28">
        <v>43</v>
      </c>
    </row>
    <row r="12" spans="1:4">
      <c r="A12" s="27">
        <v>9</v>
      </c>
      <c r="B12" s="28">
        <v>11</v>
      </c>
      <c r="C12" s="28"/>
      <c r="D12" s="28">
        <v>11</v>
      </c>
    </row>
    <row r="13" spans="1:4">
      <c r="A13" s="27">
        <v>10</v>
      </c>
      <c r="B13" s="28">
        <v>6</v>
      </c>
      <c r="C13" s="28"/>
      <c r="D13" s="28">
        <v>6</v>
      </c>
    </row>
    <row r="14" spans="1:4">
      <c r="A14" s="27">
        <v>11</v>
      </c>
      <c r="B14" s="28">
        <v>9</v>
      </c>
      <c r="C14" s="28"/>
      <c r="D14" s="28">
        <v>9</v>
      </c>
    </row>
    <row r="15" spans="1:4">
      <c r="A15" s="27">
        <v>12</v>
      </c>
      <c r="B15" s="28">
        <v>2</v>
      </c>
      <c r="C15" s="28"/>
      <c r="D15" s="28">
        <v>2</v>
      </c>
    </row>
    <row r="16" spans="1:4">
      <c r="A16" s="27">
        <v>13</v>
      </c>
      <c r="B16" s="28">
        <v>4</v>
      </c>
      <c r="C16" s="28"/>
      <c r="D16" s="28">
        <v>4</v>
      </c>
    </row>
    <row r="17" spans="1:4">
      <c r="A17" s="27">
        <v>14</v>
      </c>
      <c r="B17" s="28">
        <v>1</v>
      </c>
      <c r="C17" s="28"/>
      <c r="D17" s="28">
        <v>1</v>
      </c>
    </row>
    <row r="18" spans="1:4">
      <c r="A18" s="27">
        <v>17</v>
      </c>
      <c r="B18" s="28">
        <v>1</v>
      </c>
      <c r="C18" s="28"/>
      <c r="D18" s="28">
        <v>1</v>
      </c>
    </row>
    <row r="19" spans="1:4">
      <c r="A19" s="27">
        <v>20</v>
      </c>
      <c r="B19" s="28">
        <v>2</v>
      </c>
      <c r="C19" s="28"/>
      <c r="D19" s="28">
        <v>2</v>
      </c>
    </row>
    <row r="20" spans="1:4">
      <c r="A20" s="27">
        <v>23</v>
      </c>
      <c r="B20" s="28">
        <v>4</v>
      </c>
      <c r="C20" s="28"/>
      <c r="D20" s="28">
        <v>4</v>
      </c>
    </row>
    <row r="21" spans="1:4">
      <c r="A21" s="27">
        <v>30</v>
      </c>
      <c r="B21" s="28">
        <v>1</v>
      </c>
      <c r="C21" s="28"/>
      <c r="D21" s="28">
        <v>1</v>
      </c>
    </row>
    <row r="22" spans="1:4">
      <c r="A22" s="27">
        <v>32</v>
      </c>
      <c r="B22" s="28">
        <v>1</v>
      </c>
      <c r="C22" s="28"/>
      <c r="D22" s="28">
        <v>1</v>
      </c>
    </row>
    <row r="23" spans="1:4">
      <c r="A23" s="27">
        <v>34</v>
      </c>
      <c r="B23" s="28">
        <v>1</v>
      </c>
      <c r="C23" s="28"/>
      <c r="D23" s="28">
        <v>1</v>
      </c>
    </row>
    <row r="24" spans="1:4">
      <c r="A24" s="27">
        <v>41</v>
      </c>
      <c r="B24" s="28">
        <v>2</v>
      </c>
      <c r="C24" s="28"/>
      <c r="D24" s="28">
        <v>2</v>
      </c>
    </row>
    <row r="25" spans="1:4">
      <c r="A25" s="27">
        <v>58</v>
      </c>
      <c r="B25" s="28"/>
      <c r="C25" s="28">
        <v>1</v>
      </c>
      <c r="D25" s="28">
        <v>1</v>
      </c>
    </row>
    <row r="26" spans="1:4">
      <c r="A26" s="34" t="s">
        <v>20</v>
      </c>
      <c r="B26" s="35">
        <v>121621</v>
      </c>
      <c r="C26" s="35">
        <v>2433</v>
      </c>
      <c r="D26" s="35">
        <v>124054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65"/>
  <sheetViews>
    <sheetView workbookViewId="0">
      <selection activeCell="AK8" sqref="AK8"/>
    </sheetView>
  </sheetViews>
  <sheetFormatPr baseColWidth="10" defaultRowHeight="15"/>
  <cols>
    <col min="1" max="1" width="3.5703125" bestFit="1" customWidth="1"/>
    <col min="2" max="2" width="10.28515625" bestFit="1" customWidth="1"/>
    <col min="3" max="3" width="6" bestFit="1" customWidth="1"/>
    <col min="4" max="4" width="8.42578125" bestFit="1" customWidth="1"/>
    <col min="5" max="5" width="6" bestFit="1" customWidth="1"/>
    <col min="6" max="6" width="5.28515625" bestFit="1" customWidth="1"/>
    <col min="7" max="7" width="5" bestFit="1" customWidth="1"/>
    <col min="8" max="8" width="4.42578125" bestFit="1" customWidth="1"/>
    <col min="9" max="9" width="4" bestFit="1" customWidth="1"/>
    <col min="10" max="10" width="3.5703125" bestFit="1" customWidth="1"/>
    <col min="11" max="11" width="3" bestFit="1" customWidth="1"/>
    <col min="12" max="25" width="2.7109375" bestFit="1" customWidth="1"/>
    <col min="26" max="26" width="10.28515625" bestFit="1" customWidth="1"/>
  </cols>
  <sheetData>
    <row r="1" spans="1:26">
      <c r="C1" s="95" t="s">
        <v>145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6">
      <c r="B2" s="53"/>
      <c r="C2" s="53">
        <v>0</v>
      </c>
      <c r="D2" s="53">
        <v>1</v>
      </c>
      <c r="E2" s="53">
        <v>2</v>
      </c>
      <c r="F2" s="53">
        <v>3</v>
      </c>
      <c r="G2" s="53">
        <v>4</v>
      </c>
      <c r="H2" s="53">
        <v>5</v>
      </c>
      <c r="I2" s="53">
        <v>6</v>
      </c>
      <c r="J2" s="53">
        <v>7</v>
      </c>
      <c r="K2" s="53">
        <v>8</v>
      </c>
      <c r="L2" s="53">
        <v>9</v>
      </c>
      <c r="M2" s="53">
        <v>10</v>
      </c>
      <c r="N2" s="53">
        <v>11</v>
      </c>
      <c r="O2" s="53">
        <v>12</v>
      </c>
      <c r="P2" s="53">
        <v>13</v>
      </c>
      <c r="Q2" s="53">
        <v>14</v>
      </c>
      <c r="R2" s="53">
        <v>16</v>
      </c>
      <c r="S2" s="53">
        <v>17</v>
      </c>
      <c r="T2" s="53">
        <v>20</v>
      </c>
      <c r="U2" s="53">
        <v>23</v>
      </c>
      <c r="V2" s="53">
        <v>30</v>
      </c>
      <c r="W2" s="53">
        <v>32</v>
      </c>
      <c r="X2" s="53">
        <v>34</v>
      </c>
      <c r="Y2" s="53">
        <v>41</v>
      </c>
      <c r="Z2" s="53" t="s">
        <v>20</v>
      </c>
    </row>
    <row r="3" spans="1:26">
      <c r="A3" s="96" t="s">
        <v>146</v>
      </c>
      <c r="B3" s="54">
        <v>0</v>
      </c>
      <c r="C3" s="55">
        <v>571</v>
      </c>
      <c r="D3" s="55">
        <v>297</v>
      </c>
      <c r="E3" s="55">
        <v>252</v>
      </c>
      <c r="F3" s="55">
        <v>113</v>
      </c>
      <c r="G3" s="55">
        <v>41</v>
      </c>
      <c r="H3" s="55">
        <v>10</v>
      </c>
      <c r="I3" s="55">
        <v>1</v>
      </c>
      <c r="J3" s="55">
        <v>4</v>
      </c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>
        <v>1289</v>
      </c>
    </row>
    <row r="4" spans="1:26">
      <c r="A4" s="96"/>
      <c r="B4" s="54">
        <v>1</v>
      </c>
      <c r="C4" s="55">
        <v>10317</v>
      </c>
      <c r="D4" s="55">
        <v>19074</v>
      </c>
      <c r="E4" s="55">
        <v>15463</v>
      </c>
      <c r="F4" s="55">
        <v>6709</v>
      </c>
      <c r="G4" s="55">
        <v>2043</v>
      </c>
      <c r="H4" s="55">
        <v>531</v>
      </c>
      <c r="I4" s="55">
        <v>169</v>
      </c>
      <c r="J4" s="55">
        <v>59</v>
      </c>
      <c r="K4" s="55">
        <v>17</v>
      </c>
      <c r="L4" s="55">
        <v>2</v>
      </c>
      <c r="M4" s="55">
        <v>1</v>
      </c>
      <c r="N4" s="55">
        <v>2</v>
      </c>
      <c r="O4" s="55">
        <v>2</v>
      </c>
      <c r="P4" s="55">
        <v>2</v>
      </c>
      <c r="Q4" s="55">
        <v>1</v>
      </c>
      <c r="R4" s="55"/>
      <c r="S4" s="55">
        <v>1</v>
      </c>
      <c r="T4" s="55">
        <v>2</v>
      </c>
      <c r="U4" s="55">
        <v>2</v>
      </c>
      <c r="V4" s="55">
        <v>1</v>
      </c>
      <c r="W4" s="55"/>
      <c r="X4" s="55">
        <v>1</v>
      </c>
      <c r="Y4" s="55">
        <v>1</v>
      </c>
      <c r="Z4" s="55">
        <v>54400</v>
      </c>
    </row>
    <row r="5" spans="1:26">
      <c r="A5" s="96"/>
      <c r="B5" s="54">
        <v>2</v>
      </c>
      <c r="C5" s="55">
        <v>15219</v>
      </c>
      <c r="D5" s="55">
        <v>20822</v>
      </c>
      <c r="E5" s="55">
        <v>20900</v>
      </c>
      <c r="F5" s="55">
        <v>9738</v>
      </c>
      <c r="G5" s="55">
        <v>2991</v>
      </c>
      <c r="H5" s="55">
        <v>818</v>
      </c>
      <c r="I5" s="55">
        <v>248</v>
      </c>
      <c r="J5" s="55">
        <v>63</v>
      </c>
      <c r="K5" s="55">
        <v>17</v>
      </c>
      <c r="L5" s="55">
        <v>9</v>
      </c>
      <c r="M5" s="55">
        <v>2</v>
      </c>
      <c r="N5" s="55"/>
      <c r="O5" s="55">
        <v>1</v>
      </c>
      <c r="P5" s="55">
        <v>2</v>
      </c>
      <c r="Q5" s="55">
        <v>2</v>
      </c>
      <c r="R5" s="55"/>
      <c r="S5" s="55"/>
      <c r="T5" s="55"/>
      <c r="U5" s="55">
        <v>2</v>
      </c>
      <c r="V5" s="55"/>
      <c r="W5" s="55">
        <v>1</v>
      </c>
      <c r="X5" s="55"/>
      <c r="Y5" s="55">
        <v>1</v>
      </c>
      <c r="Z5" s="55">
        <v>70836</v>
      </c>
    </row>
    <row r="6" spans="1:26">
      <c r="A6" s="96"/>
      <c r="B6" s="54">
        <v>3</v>
      </c>
      <c r="C6" s="55">
        <v>3945</v>
      </c>
      <c r="D6" s="55">
        <v>3836</v>
      </c>
      <c r="E6" s="55">
        <v>2849</v>
      </c>
      <c r="F6" s="55">
        <v>1154</v>
      </c>
      <c r="G6" s="55">
        <v>368</v>
      </c>
      <c r="H6" s="55">
        <v>127</v>
      </c>
      <c r="I6" s="55">
        <v>47</v>
      </c>
      <c r="J6" s="55">
        <v>17</v>
      </c>
      <c r="K6" s="55">
        <v>6</v>
      </c>
      <c r="L6" s="55">
        <v>3</v>
      </c>
      <c r="M6" s="55">
        <v>1</v>
      </c>
      <c r="N6" s="55">
        <v>2</v>
      </c>
      <c r="O6" s="55"/>
      <c r="P6" s="55"/>
      <c r="Q6" s="55"/>
      <c r="R6" s="55">
        <v>1</v>
      </c>
      <c r="S6" s="55"/>
      <c r="T6" s="55"/>
      <c r="U6" s="55"/>
      <c r="V6" s="55"/>
      <c r="W6" s="55"/>
      <c r="X6" s="55"/>
      <c r="Y6" s="55"/>
      <c r="Z6" s="55">
        <v>12356</v>
      </c>
    </row>
    <row r="7" spans="1:26">
      <c r="A7" s="96"/>
      <c r="B7" s="54">
        <v>4</v>
      </c>
      <c r="C7" s="55">
        <v>1350</v>
      </c>
      <c r="D7" s="55">
        <v>1275</v>
      </c>
      <c r="E7" s="55">
        <v>1044</v>
      </c>
      <c r="F7" s="55">
        <v>440</v>
      </c>
      <c r="G7" s="55">
        <v>199</v>
      </c>
      <c r="H7" s="55">
        <v>62</v>
      </c>
      <c r="I7" s="55">
        <v>32</v>
      </c>
      <c r="J7" s="55">
        <v>11</v>
      </c>
      <c r="K7" s="55">
        <v>7</v>
      </c>
      <c r="L7" s="55">
        <v>1</v>
      </c>
      <c r="M7" s="55"/>
      <c r="N7" s="55">
        <v>1</v>
      </c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>
        <v>4422</v>
      </c>
    </row>
    <row r="8" spans="1:26">
      <c r="A8" s="96"/>
      <c r="B8" s="54">
        <v>5</v>
      </c>
      <c r="C8" s="55">
        <v>395</v>
      </c>
      <c r="D8" s="55">
        <v>341</v>
      </c>
      <c r="E8" s="55">
        <v>248</v>
      </c>
      <c r="F8" s="55">
        <v>187</v>
      </c>
      <c r="G8" s="55">
        <v>106</v>
      </c>
      <c r="H8" s="55">
        <v>41</v>
      </c>
      <c r="I8" s="55">
        <v>11</v>
      </c>
      <c r="J8" s="55">
        <v>11</v>
      </c>
      <c r="K8" s="55">
        <v>3</v>
      </c>
      <c r="L8" s="55">
        <v>2</v>
      </c>
      <c r="M8" s="55">
        <v>1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>
        <v>1346</v>
      </c>
    </row>
    <row r="9" spans="1:26">
      <c r="A9" s="96"/>
      <c r="B9" s="54">
        <v>6</v>
      </c>
      <c r="C9" s="55">
        <v>90</v>
      </c>
      <c r="D9" s="55">
        <v>80</v>
      </c>
      <c r="E9" s="55">
        <v>85</v>
      </c>
      <c r="F9" s="55">
        <v>45</v>
      </c>
      <c r="G9" s="55">
        <v>69</v>
      </c>
      <c r="H9" s="55">
        <v>25</v>
      </c>
      <c r="I9" s="55">
        <v>9</v>
      </c>
      <c r="J9" s="55">
        <v>3</v>
      </c>
      <c r="K9" s="55">
        <v>1</v>
      </c>
      <c r="L9" s="55">
        <v>1</v>
      </c>
      <c r="M9" s="55">
        <v>1</v>
      </c>
      <c r="N9" s="55">
        <v>1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>
        <v>410</v>
      </c>
    </row>
    <row r="10" spans="1:26">
      <c r="A10" s="96"/>
      <c r="B10" s="54">
        <v>7</v>
      </c>
      <c r="C10" s="55">
        <v>25</v>
      </c>
      <c r="D10" s="55">
        <v>19</v>
      </c>
      <c r="E10" s="55">
        <v>19</v>
      </c>
      <c r="F10" s="55">
        <v>17</v>
      </c>
      <c r="G10" s="55">
        <v>22</v>
      </c>
      <c r="H10" s="55">
        <v>7</v>
      </c>
      <c r="I10" s="55">
        <v>4</v>
      </c>
      <c r="J10" s="55">
        <v>1</v>
      </c>
      <c r="K10" s="55">
        <v>1</v>
      </c>
      <c r="L10" s="55"/>
      <c r="M10" s="55">
        <v>1</v>
      </c>
      <c r="N10" s="55"/>
      <c r="O10" s="55">
        <v>1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>
        <v>117</v>
      </c>
    </row>
    <row r="11" spans="1:26">
      <c r="A11" s="96"/>
      <c r="B11" s="54">
        <v>8</v>
      </c>
      <c r="C11" s="55">
        <v>6</v>
      </c>
      <c r="D11" s="55">
        <v>4</v>
      </c>
      <c r="E11" s="55">
        <v>12</v>
      </c>
      <c r="F11" s="55">
        <v>6</v>
      </c>
      <c r="G11" s="55">
        <v>7</v>
      </c>
      <c r="H11" s="55">
        <v>4</v>
      </c>
      <c r="I11" s="55">
        <v>10</v>
      </c>
      <c r="J11" s="55">
        <v>2</v>
      </c>
      <c r="K11" s="55">
        <v>1</v>
      </c>
      <c r="L11" s="55"/>
      <c r="M11" s="55"/>
      <c r="N11" s="55">
        <v>3</v>
      </c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>
        <v>55</v>
      </c>
    </row>
    <row r="12" spans="1:26">
      <c r="A12" s="96"/>
      <c r="B12" s="54">
        <v>9</v>
      </c>
      <c r="C12" s="55">
        <v>5</v>
      </c>
      <c r="D12" s="55">
        <v>4</v>
      </c>
      <c r="E12" s="55">
        <v>5</v>
      </c>
      <c r="F12" s="55">
        <v>2</v>
      </c>
      <c r="G12" s="55"/>
      <c r="H12" s="55"/>
      <c r="I12" s="55"/>
      <c r="J12" s="55">
        <v>4</v>
      </c>
      <c r="K12" s="55"/>
      <c r="L12" s="55">
        <v>1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>
        <v>21</v>
      </c>
    </row>
    <row r="13" spans="1:26">
      <c r="A13" s="96"/>
      <c r="B13" s="54">
        <v>10</v>
      </c>
      <c r="C13" s="55"/>
      <c r="D13" s="55">
        <v>2</v>
      </c>
      <c r="E13" s="55"/>
      <c r="F13" s="55">
        <v>1</v>
      </c>
      <c r="G13" s="55">
        <v>2</v>
      </c>
      <c r="H13" s="55">
        <v>1</v>
      </c>
      <c r="I13" s="55"/>
      <c r="J13" s="55"/>
      <c r="K13" s="55">
        <v>1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>
        <v>7</v>
      </c>
    </row>
    <row r="14" spans="1:26">
      <c r="A14" s="96"/>
      <c r="B14" s="54">
        <v>11</v>
      </c>
      <c r="C14" s="55"/>
      <c r="D14" s="55"/>
      <c r="E14" s="55">
        <v>1</v>
      </c>
      <c r="F14" s="55">
        <v>1</v>
      </c>
      <c r="G14" s="55">
        <v>1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>
        <v>3</v>
      </c>
    </row>
    <row r="15" spans="1:26">
      <c r="A15" s="96"/>
      <c r="B15" s="54">
        <v>12</v>
      </c>
      <c r="C15" s="55">
        <v>2</v>
      </c>
      <c r="D15" s="55"/>
      <c r="E15" s="55"/>
      <c r="F15" s="55">
        <v>1</v>
      </c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>
        <v>3</v>
      </c>
    </row>
    <row r="16" spans="1:26">
      <c r="A16" s="96"/>
      <c r="B16" s="54">
        <v>18</v>
      </c>
      <c r="C16" s="55">
        <v>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>
        <v>1</v>
      </c>
    </row>
    <row r="17" spans="1:26">
      <c r="A17" s="96"/>
      <c r="B17" s="54">
        <v>20</v>
      </c>
      <c r="C17" s="55"/>
      <c r="D17" s="55">
        <v>1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>
        <v>1</v>
      </c>
    </row>
    <row r="18" spans="1:26">
      <c r="A18" s="96"/>
      <c r="B18" s="54">
        <v>21</v>
      </c>
      <c r="C18" s="55"/>
      <c r="D18" s="55">
        <v>1</v>
      </c>
      <c r="E18" s="55">
        <v>1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>
        <v>2</v>
      </c>
    </row>
    <row r="19" spans="1:26">
      <c r="A19" s="96"/>
      <c r="B19" s="54">
        <v>22</v>
      </c>
      <c r="C19" s="55"/>
      <c r="D19" s="55"/>
      <c r="E19" s="55">
        <v>2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>
        <v>2</v>
      </c>
    </row>
    <row r="20" spans="1:26">
      <c r="A20" s="96"/>
      <c r="B20" s="54">
        <v>25</v>
      </c>
      <c r="C20" s="55"/>
      <c r="D20" s="55"/>
      <c r="E20" s="55"/>
      <c r="F20" s="55">
        <v>1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>
        <v>1</v>
      </c>
    </row>
    <row r="21" spans="1:26">
      <c r="A21" s="96"/>
      <c r="B21" s="54">
        <v>32</v>
      </c>
      <c r="C21" s="55"/>
      <c r="D21" s="55"/>
      <c r="E21" s="55">
        <v>2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>
        <v>2</v>
      </c>
    </row>
    <row r="22" spans="1:26">
      <c r="A22" s="96"/>
      <c r="B22" s="54">
        <v>41</v>
      </c>
      <c r="C22" s="55"/>
      <c r="D22" s="55">
        <v>1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>
        <v>1</v>
      </c>
    </row>
    <row r="23" spans="1:26">
      <c r="A23" s="96"/>
      <c r="B23" s="54">
        <v>63</v>
      </c>
      <c r="C23" s="55">
        <v>1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>
        <v>1</v>
      </c>
    </row>
    <row r="24" spans="1:26">
      <c r="B24" s="56" t="s">
        <v>20</v>
      </c>
      <c r="C24" s="57">
        <v>31927</v>
      </c>
      <c r="D24" s="57">
        <v>45757</v>
      </c>
      <c r="E24" s="57">
        <v>40883</v>
      </c>
      <c r="F24" s="57">
        <v>18415</v>
      </c>
      <c r="G24" s="57">
        <v>5849</v>
      </c>
      <c r="H24" s="57">
        <v>1626</v>
      </c>
      <c r="I24" s="57">
        <v>531</v>
      </c>
      <c r="J24" s="57">
        <v>175</v>
      </c>
      <c r="K24" s="57">
        <v>54</v>
      </c>
      <c r="L24" s="57">
        <v>19</v>
      </c>
      <c r="M24" s="57">
        <v>7</v>
      </c>
      <c r="N24" s="57">
        <v>9</v>
      </c>
      <c r="O24" s="57">
        <v>4</v>
      </c>
      <c r="P24" s="57">
        <v>4</v>
      </c>
      <c r="Q24" s="57">
        <v>3</v>
      </c>
      <c r="R24" s="57">
        <v>1</v>
      </c>
      <c r="S24" s="57">
        <v>1</v>
      </c>
      <c r="T24" s="57">
        <v>2</v>
      </c>
      <c r="U24" s="57">
        <v>4</v>
      </c>
      <c r="V24" s="57">
        <v>1</v>
      </c>
      <c r="W24" s="57">
        <v>1</v>
      </c>
      <c r="X24" s="57">
        <v>1</v>
      </c>
      <c r="Y24" s="57">
        <v>2</v>
      </c>
      <c r="Z24" s="57">
        <v>145276</v>
      </c>
    </row>
    <row r="26" spans="1:26">
      <c r="A26" s="31">
        <v>2</v>
      </c>
      <c r="B26" s="33">
        <v>2</v>
      </c>
      <c r="C26" s="33" t="str">
        <f>CONCATENATE(A26,"  Y ",B26)</f>
        <v>2  Y 2</v>
      </c>
      <c r="D26" s="28">
        <v>20900</v>
      </c>
      <c r="E26" s="29">
        <f>+D26/$C$165</f>
        <v>0.14386409317437154</v>
      </c>
    </row>
    <row r="27" spans="1:26">
      <c r="A27" s="31">
        <v>2</v>
      </c>
      <c r="B27" s="33">
        <v>1</v>
      </c>
      <c r="C27" s="33" t="str">
        <f t="shared" ref="C27:C90" si="0">CONCATENATE(A27,"  Y ",B27)</f>
        <v>2  Y 1</v>
      </c>
      <c r="D27" s="28">
        <v>20822</v>
      </c>
      <c r="E27" s="29">
        <f t="shared" ref="E27:E90" si="1">+D27/$C$165</f>
        <v>0.14332718411850545</v>
      </c>
    </row>
    <row r="28" spans="1:26">
      <c r="A28" s="31">
        <v>1</v>
      </c>
      <c r="B28" s="33">
        <v>1</v>
      </c>
      <c r="C28" s="33" t="str">
        <f t="shared" si="0"/>
        <v>1  Y 1</v>
      </c>
      <c r="D28" s="28">
        <v>19074</v>
      </c>
      <c r="E28" s="29">
        <f t="shared" si="1"/>
        <v>0.13129491450755804</v>
      </c>
    </row>
    <row r="29" spans="1:26">
      <c r="A29" s="31">
        <v>1</v>
      </c>
      <c r="B29" s="33">
        <v>2</v>
      </c>
      <c r="C29" s="33" t="str">
        <f t="shared" si="0"/>
        <v>1  Y 2</v>
      </c>
      <c r="D29" s="28">
        <v>15463</v>
      </c>
      <c r="E29" s="29">
        <f t="shared" si="1"/>
        <v>0.10643877860073239</v>
      </c>
    </row>
    <row r="30" spans="1:26">
      <c r="A30" s="31">
        <v>2</v>
      </c>
      <c r="B30" s="33">
        <v>0</v>
      </c>
      <c r="C30" s="33" t="str">
        <f t="shared" si="0"/>
        <v>2  Y 0</v>
      </c>
      <c r="D30" s="28">
        <v>15219</v>
      </c>
      <c r="E30" s="29">
        <f t="shared" si="1"/>
        <v>0.10475921693879237</v>
      </c>
    </row>
    <row r="31" spans="1:26">
      <c r="A31" s="31">
        <v>1</v>
      </c>
      <c r="B31" s="33">
        <v>0</v>
      </c>
      <c r="C31" s="33" t="str">
        <f t="shared" si="0"/>
        <v>1  Y 0</v>
      </c>
      <c r="D31" s="28">
        <v>10317</v>
      </c>
      <c r="E31" s="29">
        <f t="shared" si="1"/>
        <v>7.1016547812439768E-2</v>
      </c>
    </row>
    <row r="32" spans="1:26">
      <c r="A32" s="31">
        <v>2</v>
      </c>
      <c r="B32" s="33">
        <v>3</v>
      </c>
      <c r="C32" s="33" t="str">
        <f t="shared" si="0"/>
        <v>2  Y 3</v>
      </c>
      <c r="D32" s="28">
        <v>9738</v>
      </c>
      <c r="E32" s="29">
        <f t="shared" si="1"/>
        <v>6.7031030590049279E-2</v>
      </c>
    </row>
    <row r="33" spans="1:5">
      <c r="A33" s="31">
        <v>1</v>
      </c>
      <c r="B33" s="33">
        <v>3</v>
      </c>
      <c r="C33" s="33" t="str">
        <f t="shared" si="0"/>
        <v>1  Y 3</v>
      </c>
      <c r="D33" s="28">
        <v>6709</v>
      </c>
      <c r="E33" s="29">
        <f t="shared" si="1"/>
        <v>4.6181062253916681E-2</v>
      </c>
    </row>
    <row r="34" spans="1:5">
      <c r="A34" s="31">
        <v>3</v>
      </c>
      <c r="B34" s="33">
        <v>0</v>
      </c>
      <c r="C34" s="33" t="str">
        <f t="shared" si="0"/>
        <v>3  Y 0</v>
      </c>
      <c r="D34" s="28">
        <v>3945</v>
      </c>
      <c r="E34" s="29">
        <f t="shared" si="1"/>
        <v>2.7155208017841902E-2</v>
      </c>
    </row>
    <row r="35" spans="1:5">
      <c r="A35" s="31">
        <v>3</v>
      </c>
      <c r="B35" s="33">
        <v>1</v>
      </c>
      <c r="C35" s="33" t="str">
        <f t="shared" si="0"/>
        <v>3  Y 1</v>
      </c>
      <c r="D35" s="28">
        <v>3836</v>
      </c>
      <c r="E35" s="29">
        <f t="shared" si="1"/>
        <v>2.6404912029516232E-2</v>
      </c>
    </row>
    <row r="36" spans="1:5">
      <c r="A36" s="31">
        <v>2</v>
      </c>
      <c r="B36" s="33">
        <v>4</v>
      </c>
      <c r="C36" s="33" t="str">
        <f t="shared" si="0"/>
        <v>2  Y 4</v>
      </c>
      <c r="D36" s="28">
        <v>2991</v>
      </c>
      <c r="E36" s="29">
        <f t="shared" si="1"/>
        <v>2.0588397257633746E-2</v>
      </c>
    </row>
    <row r="37" spans="1:5">
      <c r="A37" s="31">
        <v>3</v>
      </c>
      <c r="B37" s="33">
        <v>2</v>
      </c>
      <c r="C37" s="33" t="str">
        <f t="shared" si="0"/>
        <v>3  Y 2</v>
      </c>
      <c r="D37" s="28">
        <v>2849</v>
      </c>
      <c r="E37" s="29">
        <f t="shared" si="1"/>
        <v>1.9610947437980121E-2</v>
      </c>
    </row>
    <row r="38" spans="1:5">
      <c r="A38" s="31">
        <v>1</v>
      </c>
      <c r="B38" s="33">
        <v>4</v>
      </c>
      <c r="C38" s="33" t="str">
        <f t="shared" si="0"/>
        <v>1  Y 4</v>
      </c>
      <c r="D38" s="28">
        <v>2043</v>
      </c>
      <c r="E38" s="29">
        <f t="shared" si="1"/>
        <v>1.4062887194030673E-2</v>
      </c>
    </row>
    <row r="39" spans="1:5">
      <c r="A39" s="31">
        <v>4</v>
      </c>
      <c r="B39" s="33">
        <v>0</v>
      </c>
      <c r="C39" s="33" t="str">
        <f t="shared" si="0"/>
        <v>4  Y 0</v>
      </c>
      <c r="D39" s="28">
        <v>1350</v>
      </c>
      <c r="E39" s="29">
        <f t="shared" si="1"/>
        <v>9.2926567361436164E-3</v>
      </c>
    </row>
    <row r="40" spans="1:5">
      <c r="A40" s="31">
        <v>4</v>
      </c>
      <c r="B40" s="33">
        <v>1</v>
      </c>
      <c r="C40" s="33" t="str">
        <f t="shared" si="0"/>
        <v>4  Y 1</v>
      </c>
      <c r="D40" s="28">
        <v>1275</v>
      </c>
      <c r="E40" s="29">
        <f t="shared" si="1"/>
        <v>8.7763980285800822E-3</v>
      </c>
    </row>
    <row r="41" spans="1:5">
      <c r="A41" s="31">
        <v>3</v>
      </c>
      <c r="B41" s="33">
        <v>3</v>
      </c>
      <c r="C41" s="33" t="str">
        <f t="shared" si="0"/>
        <v>3  Y 3</v>
      </c>
      <c r="D41" s="28">
        <v>1154</v>
      </c>
      <c r="E41" s="29">
        <f t="shared" si="1"/>
        <v>7.9435006470442472E-3</v>
      </c>
    </row>
    <row r="42" spans="1:5">
      <c r="A42" s="31">
        <v>4</v>
      </c>
      <c r="B42" s="33">
        <v>2</v>
      </c>
      <c r="C42" s="33" t="str">
        <f t="shared" si="0"/>
        <v>4  Y 2</v>
      </c>
      <c r="D42" s="28">
        <v>1044</v>
      </c>
      <c r="E42" s="29">
        <f t="shared" si="1"/>
        <v>7.186321209284397E-3</v>
      </c>
    </row>
    <row r="43" spans="1:5">
      <c r="A43" s="31">
        <v>2</v>
      </c>
      <c r="B43" s="33">
        <v>5</v>
      </c>
      <c r="C43" s="33" t="str">
        <f t="shared" si="0"/>
        <v>2  Y 5</v>
      </c>
      <c r="D43" s="28">
        <v>818</v>
      </c>
      <c r="E43" s="29">
        <f t="shared" si="1"/>
        <v>5.6306616371596136E-3</v>
      </c>
    </row>
    <row r="44" spans="1:5">
      <c r="A44" s="31">
        <v>0</v>
      </c>
      <c r="B44" s="33">
        <v>0</v>
      </c>
      <c r="C44" s="33" t="str">
        <f t="shared" si="0"/>
        <v>0  Y 0</v>
      </c>
      <c r="D44" s="28">
        <v>571</v>
      </c>
      <c r="E44" s="29">
        <f t="shared" si="1"/>
        <v>3.9304496269170408E-3</v>
      </c>
    </row>
    <row r="45" spans="1:5">
      <c r="A45" s="31">
        <v>1</v>
      </c>
      <c r="B45" s="33">
        <v>5</v>
      </c>
      <c r="C45" s="33" t="str">
        <f t="shared" si="0"/>
        <v>1  Y 5</v>
      </c>
      <c r="D45" s="28">
        <v>531</v>
      </c>
      <c r="E45" s="29">
        <f t="shared" si="1"/>
        <v>3.6551116495498223E-3</v>
      </c>
    </row>
    <row r="46" spans="1:5">
      <c r="A46" s="31">
        <v>4</v>
      </c>
      <c r="B46" s="33">
        <v>3</v>
      </c>
      <c r="C46" s="33" t="str">
        <f t="shared" si="0"/>
        <v>4  Y 3</v>
      </c>
      <c r="D46" s="28">
        <v>440</v>
      </c>
      <c r="E46" s="29">
        <f t="shared" si="1"/>
        <v>3.028717751039401E-3</v>
      </c>
    </row>
    <row r="47" spans="1:5">
      <c r="A47" s="31">
        <v>5</v>
      </c>
      <c r="B47" s="33">
        <v>0</v>
      </c>
      <c r="C47" s="33" t="str">
        <f t="shared" si="0"/>
        <v>5  Y 0</v>
      </c>
      <c r="D47" s="28">
        <v>395</v>
      </c>
      <c r="E47" s="29">
        <f t="shared" si="1"/>
        <v>2.7189625265012802E-3</v>
      </c>
    </row>
    <row r="48" spans="1:5">
      <c r="A48" s="31">
        <v>3</v>
      </c>
      <c r="B48" s="33">
        <v>4</v>
      </c>
      <c r="C48" s="33" t="str">
        <f t="shared" si="0"/>
        <v>3  Y 4</v>
      </c>
      <c r="D48" s="28">
        <v>368</v>
      </c>
      <c r="E48" s="29">
        <f t="shared" si="1"/>
        <v>2.5331093917784079E-3</v>
      </c>
    </row>
    <row r="49" spans="1:5">
      <c r="A49" s="31">
        <v>5</v>
      </c>
      <c r="B49" s="33">
        <v>1</v>
      </c>
      <c r="C49" s="33" t="str">
        <f t="shared" si="0"/>
        <v>5  Y 1</v>
      </c>
      <c r="D49" s="28">
        <v>341</v>
      </c>
      <c r="E49" s="29">
        <f t="shared" si="1"/>
        <v>2.3472562570555355E-3</v>
      </c>
    </row>
    <row r="50" spans="1:5">
      <c r="A50" s="31">
        <v>0</v>
      </c>
      <c r="B50" s="33">
        <v>1</v>
      </c>
      <c r="C50" s="33" t="str">
        <f t="shared" si="0"/>
        <v>0  Y 1</v>
      </c>
      <c r="D50" s="28">
        <v>297</v>
      </c>
      <c r="E50" s="29">
        <f t="shared" si="1"/>
        <v>2.0443844819515956E-3</v>
      </c>
    </row>
    <row r="51" spans="1:5">
      <c r="A51" s="31">
        <v>0</v>
      </c>
      <c r="B51" s="33">
        <v>2</v>
      </c>
      <c r="C51" s="33" t="str">
        <f t="shared" si="0"/>
        <v>0  Y 2</v>
      </c>
      <c r="D51" s="28">
        <v>252</v>
      </c>
      <c r="E51" s="29">
        <f t="shared" si="1"/>
        <v>1.734629257413475E-3</v>
      </c>
    </row>
    <row r="52" spans="1:5">
      <c r="A52" s="31">
        <v>2</v>
      </c>
      <c r="B52" s="33">
        <v>6</v>
      </c>
      <c r="C52" s="33" t="str">
        <f t="shared" si="0"/>
        <v>2  Y 6</v>
      </c>
      <c r="D52" s="28">
        <v>248</v>
      </c>
      <c r="E52" s="29">
        <f t="shared" si="1"/>
        <v>1.7070954596767533E-3</v>
      </c>
    </row>
    <row r="53" spans="1:5">
      <c r="A53" s="31">
        <v>5</v>
      </c>
      <c r="B53" s="33">
        <v>2</v>
      </c>
      <c r="C53" s="33" t="str">
        <f t="shared" si="0"/>
        <v>5  Y 2</v>
      </c>
      <c r="D53" s="28">
        <v>248</v>
      </c>
      <c r="E53" s="29">
        <f t="shared" si="1"/>
        <v>1.7070954596767533E-3</v>
      </c>
    </row>
    <row r="54" spans="1:5">
      <c r="A54" s="31">
        <v>4</v>
      </c>
      <c r="B54" s="33">
        <v>4</v>
      </c>
      <c r="C54" s="33" t="str">
        <f t="shared" si="0"/>
        <v>4  Y 4</v>
      </c>
      <c r="D54" s="28">
        <v>199</v>
      </c>
      <c r="E54" s="29">
        <f t="shared" si="1"/>
        <v>1.3698064374019108E-3</v>
      </c>
    </row>
    <row r="55" spans="1:5">
      <c r="A55" s="31">
        <v>5</v>
      </c>
      <c r="B55" s="33">
        <v>3</v>
      </c>
      <c r="C55" s="33" t="str">
        <f t="shared" si="0"/>
        <v>5  Y 3</v>
      </c>
      <c r="D55" s="28">
        <v>187</v>
      </c>
      <c r="E55" s="29">
        <f t="shared" si="1"/>
        <v>1.2872050441917453E-3</v>
      </c>
    </row>
    <row r="56" spans="1:5">
      <c r="A56" s="31">
        <v>1</v>
      </c>
      <c r="B56" s="33">
        <v>6</v>
      </c>
      <c r="C56" s="33" t="str">
        <f t="shared" si="0"/>
        <v>1  Y 6</v>
      </c>
      <c r="D56" s="28">
        <v>169</v>
      </c>
      <c r="E56" s="29">
        <f t="shared" si="1"/>
        <v>1.1633029543764971E-3</v>
      </c>
    </row>
    <row r="57" spans="1:5">
      <c r="A57" s="31">
        <v>3</v>
      </c>
      <c r="B57" s="33">
        <v>5</v>
      </c>
      <c r="C57" s="33" t="str">
        <f t="shared" si="0"/>
        <v>3  Y 5</v>
      </c>
      <c r="D57" s="28">
        <v>127</v>
      </c>
      <c r="E57" s="29">
        <f t="shared" si="1"/>
        <v>8.7419807814091797E-4</v>
      </c>
    </row>
    <row r="58" spans="1:5">
      <c r="A58" s="31">
        <v>0</v>
      </c>
      <c r="B58" s="33">
        <v>3</v>
      </c>
      <c r="C58" s="33" t="str">
        <f t="shared" si="0"/>
        <v>0  Y 3</v>
      </c>
      <c r="D58" s="28">
        <v>113</v>
      </c>
      <c r="E58" s="29">
        <f t="shared" si="1"/>
        <v>7.7782978606239157E-4</v>
      </c>
    </row>
    <row r="59" spans="1:5">
      <c r="A59" s="31">
        <v>5</v>
      </c>
      <c r="B59" s="33">
        <v>4</v>
      </c>
      <c r="C59" s="33" t="str">
        <f t="shared" si="0"/>
        <v>5  Y 4</v>
      </c>
      <c r="D59" s="28">
        <v>106</v>
      </c>
      <c r="E59" s="29">
        <f t="shared" si="1"/>
        <v>7.2964564002312837E-4</v>
      </c>
    </row>
    <row r="60" spans="1:5">
      <c r="A60" s="31">
        <v>6</v>
      </c>
      <c r="B60" s="33">
        <v>0</v>
      </c>
      <c r="C60" s="33" t="str">
        <f t="shared" si="0"/>
        <v>6  Y 0</v>
      </c>
      <c r="D60" s="28">
        <v>90</v>
      </c>
      <c r="E60" s="29">
        <f t="shared" si="1"/>
        <v>6.1951044907624113E-4</v>
      </c>
    </row>
    <row r="61" spans="1:5">
      <c r="A61" s="31">
        <v>6</v>
      </c>
      <c r="B61" s="33">
        <v>2</v>
      </c>
      <c r="C61" s="33" t="str">
        <f t="shared" si="0"/>
        <v>6  Y 2</v>
      </c>
      <c r="D61" s="28">
        <v>85</v>
      </c>
      <c r="E61" s="29">
        <f t="shared" si="1"/>
        <v>5.8509320190533877E-4</v>
      </c>
    </row>
    <row r="62" spans="1:5">
      <c r="A62" s="31">
        <v>6</v>
      </c>
      <c r="B62" s="33">
        <v>1</v>
      </c>
      <c r="C62" s="33" t="str">
        <f t="shared" si="0"/>
        <v>6  Y 1</v>
      </c>
      <c r="D62" s="28">
        <v>80</v>
      </c>
      <c r="E62" s="29">
        <f t="shared" si="1"/>
        <v>5.5067595473443651E-4</v>
      </c>
    </row>
    <row r="63" spans="1:5">
      <c r="A63" s="31">
        <v>6</v>
      </c>
      <c r="B63" s="33">
        <v>4</v>
      </c>
      <c r="C63" s="33" t="str">
        <f t="shared" si="0"/>
        <v>6  Y 4</v>
      </c>
      <c r="D63" s="28">
        <v>69</v>
      </c>
      <c r="E63" s="29">
        <f t="shared" si="1"/>
        <v>4.7495801095845147E-4</v>
      </c>
    </row>
    <row r="64" spans="1:5">
      <c r="A64" s="31">
        <v>2</v>
      </c>
      <c r="B64" s="33">
        <v>7</v>
      </c>
      <c r="C64" s="33" t="str">
        <f t="shared" si="0"/>
        <v>2  Y 7</v>
      </c>
      <c r="D64" s="28">
        <v>63</v>
      </c>
      <c r="E64" s="29">
        <f t="shared" si="1"/>
        <v>4.3365731435336875E-4</v>
      </c>
    </row>
    <row r="65" spans="1:5">
      <c r="A65" s="31">
        <v>4</v>
      </c>
      <c r="B65" s="33">
        <v>5</v>
      </c>
      <c r="C65" s="33" t="str">
        <f t="shared" si="0"/>
        <v>4  Y 5</v>
      </c>
      <c r="D65" s="28">
        <v>62</v>
      </c>
      <c r="E65" s="29">
        <f t="shared" si="1"/>
        <v>4.2677386491918833E-4</v>
      </c>
    </row>
    <row r="66" spans="1:5">
      <c r="A66" s="31">
        <v>1</v>
      </c>
      <c r="B66" s="33">
        <v>7</v>
      </c>
      <c r="C66" s="33" t="str">
        <f t="shared" si="0"/>
        <v>1  Y 7</v>
      </c>
      <c r="D66" s="28">
        <v>59</v>
      </c>
      <c r="E66" s="29">
        <f t="shared" si="1"/>
        <v>4.0612351661664691E-4</v>
      </c>
    </row>
    <row r="67" spans="1:5">
      <c r="A67" s="31">
        <v>3</v>
      </c>
      <c r="B67" s="33">
        <v>6</v>
      </c>
      <c r="C67" s="33" t="str">
        <f t="shared" si="0"/>
        <v>3  Y 6</v>
      </c>
      <c r="D67" s="28">
        <v>47</v>
      </c>
      <c r="E67" s="29">
        <f t="shared" si="1"/>
        <v>3.2352212340648146E-4</v>
      </c>
    </row>
    <row r="68" spans="1:5">
      <c r="A68" s="31">
        <v>6</v>
      </c>
      <c r="B68" s="33">
        <v>3</v>
      </c>
      <c r="C68" s="33" t="str">
        <f t="shared" si="0"/>
        <v>6  Y 3</v>
      </c>
      <c r="D68" s="28">
        <v>45</v>
      </c>
      <c r="E68" s="29">
        <f t="shared" si="1"/>
        <v>3.0975522453812056E-4</v>
      </c>
    </row>
    <row r="69" spans="1:5">
      <c r="A69" s="31">
        <v>0</v>
      </c>
      <c r="B69" s="33">
        <v>4</v>
      </c>
      <c r="C69" s="33" t="str">
        <f t="shared" si="0"/>
        <v>0  Y 4</v>
      </c>
      <c r="D69" s="28">
        <v>41</v>
      </c>
      <c r="E69" s="29">
        <f t="shared" si="1"/>
        <v>2.8222142680139873E-4</v>
      </c>
    </row>
    <row r="70" spans="1:5">
      <c r="A70" s="31">
        <v>5</v>
      </c>
      <c r="B70" s="33">
        <v>5</v>
      </c>
      <c r="C70" s="33" t="str">
        <f t="shared" si="0"/>
        <v>5  Y 5</v>
      </c>
      <c r="D70" s="28">
        <v>41</v>
      </c>
      <c r="E70" s="29">
        <f t="shared" si="1"/>
        <v>2.8222142680139873E-4</v>
      </c>
    </row>
    <row r="71" spans="1:5">
      <c r="A71" s="31">
        <v>4</v>
      </c>
      <c r="B71" s="33">
        <v>6</v>
      </c>
      <c r="C71" s="33" t="str">
        <f t="shared" si="0"/>
        <v>4  Y 6</v>
      </c>
      <c r="D71" s="28">
        <v>32</v>
      </c>
      <c r="E71" s="29">
        <f t="shared" si="1"/>
        <v>2.2027038189377461E-4</v>
      </c>
    </row>
    <row r="72" spans="1:5">
      <c r="A72" s="31">
        <v>6</v>
      </c>
      <c r="B72" s="33">
        <v>5</v>
      </c>
      <c r="C72" s="33" t="str">
        <f t="shared" si="0"/>
        <v>6  Y 5</v>
      </c>
      <c r="D72" s="28">
        <v>25</v>
      </c>
      <c r="E72" s="29">
        <f t="shared" si="1"/>
        <v>1.7208623585451141E-4</v>
      </c>
    </row>
    <row r="73" spans="1:5">
      <c r="A73" s="31">
        <v>7</v>
      </c>
      <c r="B73" s="33">
        <v>0</v>
      </c>
      <c r="C73" s="33" t="str">
        <f t="shared" si="0"/>
        <v>7  Y 0</v>
      </c>
      <c r="D73" s="28">
        <v>25</v>
      </c>
      <c r="E73" s="29">
        <f t="shared" si="1"/>
        <v>1.7208623585451141E-4</v>
      </c>
    </row>
    <row r="74" spans="1:5">
      <c r="A74" s="31">
        <v>7</v>
      </c>
      <c r="B74" s="33">
        <v>4</v>
      </c>
      <c r="C74" s="33" t="str">
        <f t="shared" si="0"/>
        <v>7  Y 4</v>
      </c>
      <c r="D74" s="28">
        <v>22</v>
      </c>
      <c r="E74" s="29">
        <f t="shared" si="1"/>
        <v>1.5143588755197005E-4</v>
      </c>
    </row>
    <row r="75" spans="1:5">
      <c r="A75" s="31">
        <v>7</v>
      </c>
      <c r="B75" s="33">
        <v>1</v>
      </c>
      <c r="C75" s="33" t="str">
        <f t="shared" si="0"/>
        <v>7  Y 1</v>
      </c>
      <c r="D75" s="28">
        <v>19</v>
      </c>
      <c r="E75" s="29">
        <f t="shared" si="1"/>
        <v>1.3078553924942868E-4</v>
      </c>
    </row>
    <row r="76" spans="1:5">
      <c r="A76" s="31">
        <v>7</v>
      </c>
      <c r="B76" s="33">
        <v>2</v>
      </c>
      <c r="C76" s="33" t="str">
        <f t="shared" si="0"/>
        <v>7  Y 2</v>
      </c>
      <c r="D76" s="28">
        <v>19</v>
      </c>
      <c r="E76" s="29">
        <f t="shared" si="1"/>
        <v>1.3078553924942868E-4</v>
      </c>
    </row>
    <row r="77" spans="1:5">
      <c r="A77" s="31">
        <v>1</v>
      </c>
      <c r="B77" s="33">
        <v>8</v>
      </c>
      <c r="C77" s="33" t="str">
        <f t="shared" si="0"/>
        <v>1  Y 8</v>
      </c>
      <c r="D77" s="28">
        <v>17</v>
      </c>
      <c r="E77" s="29">
        <f t="shared" si="1"/>
        <v>1.1701864038106776E-4</v>
      </c>
    </row>
    <row r="78" spans="1:5">
      <c r="A78" s="31">
        <v>2</v>
      </c>
      <c r="B78" s="33">
        <v>8</v>
      </c>
      <c r="C78" s="33" t="str">
        <f t="shared" si="0"/>
        <v>2  Y 8</v>
      </c>
      <c r="D78" s="28">
        <v>17</v>
      </c>
      <c r="E78" s="29">
        <f t="shared" si="1"/>
        <v>1.1701864038106776E-4</v>
      </c>
    </row>
    <row r="79" spans="1:5">
      <c r="A79" s="31">
        <v>3</v>
      </c>
      <c r="B79" s="33">
        <v>7</v>
      </c>
      <c r="C79" s="33" t="str">
        <f t="shared" si="0"/>
        <v>3  Y 7</v>
      </c>
      <c r="D79" s="28">
        <v>17</v>
      </c>
      <c r="E79" s="29">
        <f t="shared" si="1"/>
        <v>1.1701864038106776E-4</v>
      </c>
    </row>
    <row r="80" spans="1:5">
      <c r="A80" s="31">
        <v>7</v>
      </c>
      <c r="B80" s="33">
        <v>3</v>
      </c>
      <c r="C80" s="33" t="str">
        <f t="shared" si="0"/>
        <v>7  Y 3</v>
      </c>
      <c r="D80" s="28">
        <v>17</v>
      </c>
      <c r="E80" s="29">
        <f t="shared" si="1"/>
        <v>1.1701864038106776E-4</v>
      </c>
    </row>
    <row r="81" spans="1:5">
      <c r="A81" s="31">
        <v>8</v>
      </c>
      <c r="B81" s="33">
        <v>2</v>
      </c>
      <c r="C81" s="33" t="str">
        <f t="shared" si="0"/>
        <v>8  Y 2</v>
      </c>
      <c r="D81" s="28">
        <v>12</v>
      </c>
      <c r="E81" s="29">
        <f t="shared" si="1"/>
        <v>8.2601393210165482E-5</v>
      </c>
    </row>
    <row r="82" spans="1:5">
      <c r="A82" s="31">
        <v>4</v>
      </c>
      <c r="B82" s="33">
        <v>7</v>
      </c>
      <c r="C82" s="33" t="str">
        <f t="shared" si="0"/>
        <v>4  Y 7</v>
      </c>
      <c r="D82" s="28">
        <v>11</v>
      </c>
      <c r="E82" s="29">
        <f t="shared" si="1"/>
        <v>7.5717943775985023E-5</v>
      </c>
    </row>
    <row r="83" spans="1:5">
      <c r="A83" s="31">
        <v>5</v>
      </c>
      <c r="B83" s="33">
        <v>6</v>
      </c>
      <c r="C83" s="33" t="str">
        <f t="shared" si="0"/>
        <v>5  Y 6</v>
      </c>
      <c r="D83" s="28">
        <v>11</v>
      </c>
      <c r="E83" s="29">
        <f t="shared" si="1"/>
        <v>7.5717943775985023E-5</v>
      </c>
    </row>
    <row r="84" spans="1:5">
      <c r="A84" s="31">
        <v>5</v>
      </c>
      <c r="B84" s="33">
        <v>7</v>
      </c>
      <c r="C84" s="33" t="str">
        <f t="shared" si="0"/>
        <v>5  Y 7</v>
      </c>
      <c r="D84" s="28">
        <v>11</v>
      </c>
      <c r="E84" s="29">
        <f t="shared" si="1"/>
        <v>7.5717943775985023E-5</v>
      </c>
    </row>
    <row r="85" spans="1:5">
      <c r="A85" s="31">
        <v>0</v>
      </c>
      <c r="B85" s="33">
        <v>5</v>
      </c>
      <c r="C85" s="33" t="str">
        <f t="shared" si="0"/>
        <v>0  Y 5</v>
      </c>
      <c r="D85" s="28">
        <v>10</v>
      </c>
      <c r="E85" s="29">
        <f t="shared" si="1"/>
        <v>6.8834494341804564E-5</v>
      </c>
    </row>
    <row r="86" spans="1:5">
      <c r="A86" s="31">
        <v>8</v>
      </c>
      <c r="B86" s="33">
        <v>6</v>
      </c>
      <c r="C86" s="33" t="str">
        <f t="shared" si="0"/>
        <v>8  Y 6</v>
      </c>
      <c r="D86" s="28">
        <v>10</v>
      </c>
      <c r="E86" s="29">
        <f t="shared" si="1"/>
        <v>6.8834494341804564E-5</v>
      </c>
    </row>
    <row r="87" spans="1:5">
      <c r="A87" s="31">
        <v>2</v>
      </c>
      <c r="B87" s="33">
        <v>9</v>
      </c>
      <c r="C87" s="33" t="str">
        <f t="shared" si="0"/>
        <v>2  Y 9</v>
      </c>
      <c r="D87" s="28">
        <v>9</v>
      </c>
      <c r="E87" s="29">
        <f t="shared" si="1"/>
        <v>6.1951044907624105E-5</v>
      </c>
    </row>
    <row r="88" spans="1:5">
      <c r="A88" s="31">
        <v>6</v>
      </c>
      <c r="B88" s="33">
        <v>6</v>
      </c>
      <c r="C88" s="33" t="str">
        <f t="shared" si="0"/>
        <v>6  Y 6</v>
      </c>
      <c r="D88" s="28">
        <v>9</v>
      </c>
      <c r="E88" s="29">
        <f t="shared" si="1"/>
        <v>6.1951044907624105E-5</v>
      </c>
    </row>
    <row r="89" spans="1:5">
      <c r="A89" s="31">
        <v>4</v>
      </c>
      <c r="B89" s="33">
        <v>8</v>
      </c>
      <c r="C89" s="33" t="str">
        <f t="shared" si="0"/>
        <v>4  Y 8</v>
      </c>
      <c r="D89" s="28">
        <v>7</v>
      </c>
      <c r="E89" s="29">
        <f t="shared" si="1"/>
        <v>4.8184146039263193E-5</v>
      </c>
    </row>
    <row r="90" spans="1:5">
      <c r="A90" s="31">
        <v>7</v>
      </c>
      <c r="B90" s="33">
        <v>5</v>
      </c>
      <c r="C90" s="33" t="str">
        <f t="shared" si="0"/>
        <v>7  Y 5</v>
      </c>
      <c r="D90" s="28">
        <v>7</v>
      </c>
      <c r="E90" s="29">
        <f t="shared" si="1"/>
        <v>4.8184146039263193E-5</v>
      </c>
    </row>
    <row r="91" spans="1:5">
      <c r="A91" s="31">
        <v>8</v>
      </c>
      <c r="B91" s="33">
        <v>4</v>
      </c>
      <c r="C91" s="33" t="str">
        <f t="shared" ref="C91:C154" si="2">CONCATENATE(A91,"  Y ",B91)</f>
        <v>8  Y 4</v>
      </c>
      <c r="D91" s="28">
        <v>7</v>
      </c>
      <c r="E91" s="29">
        <f t="shared" ref="E91:E154" si="3">+D91/$C$165</f>
        <v>4.8184146039263193E-5</v>
      </c>
    </row>
    <row r="92" spans="1:5">
      <c r="A92" s="31">
        <v>3</v>
      </c>
      <c r="B92" s="33">
        <v>8</v>
      </c>
      <c r="C92" s="33" t="str">
        <f t="shared" si="2"/>
        <v>3  Y 8</v>
      </c>
      <c r="D92" s="28">
        <v>6</v>
      </c>
      <c r="E92" s="29">
        <f t="shared" si="3"/>
        <v>4.1300696605082741E-5</v>
      </c>
    </row>
    <row r="93" spans="1:5">
      <c r="A93" s="31">
        <v>8</v>
      </c>
      <c r="B93" s="33">
        <v>0</v>
      </c>
      <c r="C93" s="33" t="str">
        <f t="shared" si="2"/>
        <v>8  Y 0</v>
      </c>
      <c r="D93" s="28">
        <v>6</v>
      </c>
      <c r="E93" s="29">
        <f t="shared" si="3"/>
        <v>4.1300696605082741E-5</v>
      </c>
    </row>
    <row r="94" spans="1:5">
      <c r="A94" s="31">
        <v>8</v>
      </c>
      <c r="B94" s="33">
        <v>3</v>
      </c>
      <c r="C94" s="33" t="str">
        <f t="shared" si="2"/>
        <v>8  Y 3</v>
      </c>
      <c r="D94" s="28">
        <v>6</v>
      </c>
      <c r="E94" s="29">
        <f t="shared" si="3"/>
        <v>4.1300696605082741E-5</v>
      </c>
    </row>
    <row r="95" spans="1:5">
      <c r="A95" s="31">
        <v>9</v>
      </c>
      <c r="B95" s="33">
        <v>0</v>
      </c>
      <c r="C95" s="33" t="str">
        <f t="shared" si="2"/>
        <v>9  Y 0</v>
      </c>
      <c r="D95" s="28">
        <v>5</v>
      </c>
      <c r="E95" s="29">
        <f t="shared" si="3"/>
        <v>3.4417247170902282E-5</v>
      </c>
    </row>
    <row r="96" spans="1:5">
      <c r="A96" s="31">
        <v>9</v>
      </c>
      <c r="B96" s="33">
        <v>2</v>
      </c>
      <c r="C96" s="33" t="str">
        <f t="shared" si="2"/>
        <v>9  Y 2</v>
      </c>
      <c r="D96" s="28">
        <v>5</v>
      </c>
      <c r="E96" s="29">
        <f t="shared" si="3"/>
        <v>3.4417247170902282E-5</v>
      </c>
    </row>
    <row r="97" spans="1:5">
      <c r="A97" s="31">
        <v>0</v>
      </c>
      <c r="B97" s="33">
        <v>7</v>
      </c>
      <c r="C97" s="33" t="str">
        <f t="shared" si="2"/>
        <v>0  Y 7</v>
      </c>
      <c r="D97" s="28">
        <v>4</v>
      </c>
      <c r="E97" s="29">
        <f t="shared" si="3"/>
        <v>2.7533797736721826E-5</v>
      </c>
    </row>
    <row r="98" spans="1:5">
      <c r="A98" s="31">
        <v>7</v>
      </c>
      <c r="B98" s="33">
        <v>6</v>
      </c>
      <c r="C98" s="33" t="str">
        <f t="shared" si="2"/>
        <v>7  Y 6</v>
      </c>
      <c r="D98" s="28">
        <v>4</v>
      </c>
      <c r="E98" s="29">
        <f t="shared" si="3"/>
        <v>2.7533797736721826E-5</v>
      </c>
    </row>
    <row r="99" spans="1:5">
      <c r="A99" s="31">
        <v>8</v>
      </c>
      <c r="B99" s="33">
        <v>1</v>
      </c>
      <c r="C99" s="33" t="str">
        <f t="shared" si="2"/>
        <v>8  Y 1</v>
      </c>
      <c r="D99" s="28">
        <v>4</v>
      </c>
      <c r="E99" s="29">
        <f t="shared" si="3"/>
        <v>2.7533797736721826E-5</v>
      </c>
    </row>
    <row r="100" spans="1:5">
      <c r="A100" s="31">
        <v>8</v>
      </c>
      <c r="B100" s="33">
        <v>5</v>
      </c>
      <c r="C100" s="33" t="str">
        <f t="shared" si="2"/>
        <v>8  Y 5</v>
      </c>
      <c r="D100" s="28">
        <v>4</v>
      </c>
      <c r="E100" s="29">
        <f t="shared" si="3"/>
        <v>2.7533797736721826E-5</v>
      </c>
    </row>
    <row r="101" spans="1:5">
      <c r="A101" s="31">
        <v>9</v>
      </c>
      <c r="B101" s="33">
        <v>1</v>
      </c>
      <c r="C101" s="33" t="str">
        <f t="shared" si="2"/>
        <v>9  Y 1</v>
      </c>
      <c r="D101" s="28">
        <v>4</v>
      </c>
      <c r="E101" s="29">
        <f t="shared" si="3"/>
        <v>2.7533797736721826E-5</v>
      </c>
    </row>
    <row r="102" spans="1:5">
      <c r="A102" s="31">
        <v>9</v>
      </c>
      <c r="B102" s="33">
        <v>7</v>
      </c>
      <c r="C102" s="33" t="str">
        <f t="shared" si="2"/>
        <v>9  Y 7</v>
      </c>
      <c r="D102" s="28">
        <v>4</v>
      </c>
      <c r="E102" s="29">
        <f t="shared" si="3"/>
        <v>2.7533797736721826E-5</v>
      </c>
    </row>
    <row r="103" spans="1:5">
      <c r="A103" s="31">
        <v>3</v>
      </c>
      <c r="B103" s="33">
        <v>9</v>
      </c>
      <c r="C103" s="33" t="str">
        <f t="shared" si="2"/>
        <v>3  Y 9</v>
      </c>
      <c r="D103" s="28">
        <v>3</v>
      </c>
      <c r="E103" s="29">
        <f t="shared" si="3"/>
        <v>2.065034830254137E-5</v>
      </c>
    </row>
    <row r="104" spans="1:5">
      <c r="A104" s="31">
        <v>5</v>
      </c>
      <c r="B104" s="33">
        <v>8</v>
      </c>
      <c r="C104" s="33" t="str">
        <f t="shared" si="2"/>
        <v>5  Y 8</v>
      </c>
      <c r="D104" s="28">
        <v>3</v>
      </c>
      <c r="E104" s="29">
        <f t="shared" si="3"/>
        <v>2.065034830254137E-5</v>
      </c>
    </row>
    <row r="105" spans="1:5">
      <c r="A105" s="31">
        <v>6</v>
      </c>
      <c r="B105" s="33">
        <v>7</v>
      </c>
      <c r="C105" s="33" t="str">
        <f t="shared" si="2"/>
        <v>6  Y 7</v>
      </c>
      <c r="D105" s="28">
        <v>3</v>
      </c>
      <c r="E105" s="29">
        <f t="shared" si="3"/>
        <v>2.065034830254137E-5</v>
      </c>
    </row>
    <row r="106" spans="1:5">
      <c r="A106" s="31">
        <v>8</v>
      </c>
      <c r="B106" s="33">
        <v>11</v>
      </c>
      <c r="C106" s="33" t="str">
        <f t="shared" si="2"/>
        <v>8  Y 11</v>
      </c>
      <c r="D106" s="28">
        <v>3</v>
      </c>
      <c r="E106" s="29">
        <f t="shared" si="3"/>
        <v>2.065034830254137E-5</v>
      </c>
    </row>
    <row r="107" spans="1:5">
      <c r="A107" s="31">
        <v>1</v>
      </c>
      <c r="B107" s="33">
        <v>9</v>
      </c>
      <c r="C107" s="33" t="str">
        <f t="shared" si="2"/>
        <v>1  Y 9</v>
      </c>
      <c r="D107" s="28">
        <v>2</v>
      </c>
      <c r="E107" s="29">
        <f t="shared" si="3"/>
        <v>1.3766898868360913E-5</v>
      </c>
    </row>
    <row r="108" spans="1:5">
      <c r="A108" s="31">
        <v>1</v>
      </c>
      <c r="B108" s="33">
        <v>11</v>
      </c>
      <c r="C108" s="33" t="str">
        <f t="shared" si="2"/>
        <v>1  Y 11</v>
      </c>
      <c r="D108" s="28">
        <v>2</v>
      </c>
      <c r="E108" s="29">
        <f t="shared" si="3"/>
        <v>1.3766898868360913E-5</v>
      </c>
    </row>
    <row r="109" spans="1:5">
      <c r="A109" s="31">
        <v>1</v>
      </c>
      <c r="B109" s="33">
        <v>12</v>
      </c>
      <c r="C109" s="33" t="str">
        <f t="shared" si="2"/>
        <v>1  Y 12</v>
      </c>
      <c r="D109" s="28">
        <v>2</v>
      </c>
      <c r="E109" s="29">
        <f t="shared" si="3"/>
        <v>1.3766898868360913E-5</v>
      </c>
    </row>
    <row r="110" spans="1:5">
      <c r="A110" s="31">
        <v>1</v>
      </c>
      <c r="B110" s="33">
        <v>13</v>
      </c>
      <c r="C110" s="33" t="str">
        <f t="shared" si="2"/>
        <v>1  Y 13</v>
      </c>
      <c r="D110" s="28">
        <v>2</v>
      </c>
      <c r="E110" s="29">
        <f t="shared" si="3"/>
        <v>1.3766898868360913E-5</v>
      </c>
    </row>
    <row r="111" spans="1:5">
      <c r="A111" s="31">
        <v>1</v>
      </c>
      <c r="B111" s="33">
        <v>20</v>
      </c>
      <c r="C111" s="33" t="str">
        <f t="shared" si="2"/>
        <v>1  Y 20</v>
      </c>
      <c r="D111" s="28">
        <v>2</v>
      </c>
      <c r="E111" s="29">
        <f t="shared" si="3"/>
        <v>1.3766898868360913E-5</v>
      </c>
    </row>
    <row r="112" spans="1:5">
      <c r="A112" s="31">
        <v>1</v>
      </c>
      <c r="B112" s="33">
        <v>23</v>
      </c>
      <c r="C112" s="33" t="str">
        <f t="shared" si="2"/>
        <v>1  Y 23</v>
      </c>
      <c r="D112" s="28">
        <v>2</v>
      </c>
      <c r="E112" s="29">
        <f t="shared" si="3"/>
        <v>1.3766898868360913E-5</v>
      </c>
    </row>
    <row r="113" spans="1:5">
      <c r="A113" s="31">
        <v>2</v>
      </c>
      <c r="B113" s="33">
        <v>10</v>
      </c>
      <c r="C113" s="33" t="str">
        <f t="shared" si="2"/>
        <v>2  Y 10</v>
      </c>
      <c r="D113" s="28">
        <v>2</v>
      </c>
      <c r="E113" s="29">
        <f t="shared" si="3"/>
        <v>1.3766898868360913E-5</v>
      </c>
    </row>
    <row r="114" spans="1:5">
      <c r="A114" s="31">
        <v>2</v>
      </c>
      <c r="B114" s="33">
        <v>13</v>
      </c>
      <c r="C114" s="33" t="str">
        <f t="shared" si="2"/>
        <v>2  Y 13</v>
      </c>
      <c r="D114" s="28">
        <v>2</v>
      </c>
      <c r="E114" s="29">
        <f t="shared" si="3"/>
        <v>1.3766898868360913E-5</v>
      </c>
    </row>
    <row r="115" spans="1:5">
      <c r="A115" s="31">
        <v>2</v>
      </c>
      <c r="B115" s="33">
        <v>14</v>
      </c>
      <c r="C115" s="33" t="str">
        <f t="shared" si="2"/>
        <v>2  Y 14</v>
      </c>
      <c r="D115" s="28">
        <v>2</v>
      </c>
      <c r="E115" s="29">
        <f t="shared" si="3"/>
        <v>1.3766898868360913E-5</v>
      </c>
    </row>
    <row r="116" spans="1:5">
      <c r="A116" s="31">
        <v>2</v>
      </c>
      <c r="B116" s="33">
        <v>23</v>
      </c>
      <c r="C116" s="33" t="str">
        <f t="shared" si="2"/>
        <v>2  Y 23</v>
      </c>
      <c r="D116" s="28">
        <v>2</v>
      </c>
      <c r="E116" s="29">
        <f t="shared" si="3"/>
        <v>1.3766898868360913E-5</v>
      </c>
    </row>
    <row r="117" spans="1:5">
      <c r="A117" s="31">
        <v>3</v>
      </c>
      <c r="B117" s="33">
        <v>11</v>
      </c>
      <c r="C117" s="33" t="str">
        <f t="shared" si="2"/>
        <v>3  Y 11</v>
      </c>
      <c r="D117" s="28">
        <v>2</v>
      </c>
      <c r="E117" s="29">
        <f t="shared" si="3"/>
        <v>1.3766898868360913E-5</v>
      </c>
    </row>
    <row r="118" spans="1:5">
      <c r="A118" s="31">
        <v>5</v>
      </c>
      <c r="B118" s="33">
        <v>9</v>
      </c>
      <c r="C118" s="33" t="str">
        <f t="shared" si="2"/>
        <v>5  Y 9</v>
      </c>
      <c r="D118" s="28">
        <v>2</v>
      </c>
      <c r="E118" s="29">
        <f t="shared" si="3"/>
        <v>1.3766898868360913E-5</v>
      </c>
    </row>
    <row r="119" spans="1:5">
      <c r="A119" s="31">
        <v>8</v>
      </c>
      <c r="B119" s="33">
        <v>7</v>
      </c>
      <c r="C119" s="33" t="str">
        <f t="shared" si="2"/>
        <v>8  Y 7</v>
      </c>
      <c r="D119" s="28">
        <v>2</v>
      </c>
      <c r="E119" s="29">
        <f t="shared" si="3"/>
        <v>1.3766898868360913E-5</v>
      </c>
    </row>
    <row r="120" spans="1:5">
      <c r="A120" s="31">
        <v>9</v>
      </c>
      <c r="B120" s="33">
        <v>3</v>
      </c>
      <c r="C120" s="33" t="str">
        <f t="shared" si="2"/>
        <v>9  Y 3</v>
      </c>
      <c r="D120" s="28">
        <v>2</v>
      </c>
      <c r="E120" s="29">
        <f t="shared" si="3"/>
        <v>1.3766898868360913E-5</v>
      </c>
    </row>
    <row r="121" spans="1:5">
      <c r="A121" s="31">
        <v>10</v>
      </c>
      <c r="B121" s="33">
        <v>1</v>
      </c>
      <c r="C121" s="33" t="str">
        <f t="shared" si="2"/>
        <v>10  Y 1</v>
      </c>
      <c r="D121" s="28">
        <v>2</v>
      </c>
      <c r="E121" s="29">
        <f t="shared" si="3"/>
        <v>1.3766898868360913E-5</v>
      </c>
    </row>
    <row r="122" spans="1:5">
      <c r="A122" s="31">
        <v>10</v>
      </c>
      <c r="B122" s="33">
        <v>4</v>
      </c>
      <c r="C122" s="33" t="str">
        <f t="shared" si="2"/>
        <v>10  Y 4</v>
      </c>
      <c r="D122" s="28">
        <v>2</v>
      </c>
      <c r="E122" s="29">
        <f t="shared" si="3"/>
        <v>1.3766898868360913E-5</v>
      </c>
    </row>
    <row r="123" spans="1:5">
      <c r="A123" s="31">
        <v>12</v>
      </c>
      <c r="B123" s="33">
        <v>0</v>
      </c>
      <c r="C123" s="33" t="str">
        <f t="shared" si="2"/>
        <v>12  Y 0</v>
      </c>
      <c r="D123" s="28">
        <v>2</v>
      </c>
      <c r="E123" s="29">
        <f t="shared" si="3"/>
        <v>1.3766898868360913E-5</v>
      </c>
    </row>
    <row r="124" spans="1:5">
      <c r="A124" s="31">
        <v>22</v>
      </c>
      <c r="B124" s="33">
        <v>2</v>
      </c>
      <c r="C124" s="33" t="str">
        <f t="shared" si="2"/>
        <v>22  Y 2</v>
      </c>
      <c r="D124" s="28">
        <v>2</v>
      </c>
      <c r="E124" s="29">
        <f t="shared" si="3"/>
        <v>1.3766898868360913E-5</v>
      </c>
    </row>
    <row r="125" spans="1:5">
      <c r="A125" s="31">
        <v>32</v>
      </c>
      <c r="B125" s="33">
        <v>2</v>
      </c>
      <c r="C125" s="33" t="str">
        <f t="shared" si="2"/>
        <v>32  Y 2</v>
      </c>
      <c r="D125" s="28">
        <v>2</v>
      </c>
      <c r="E125" s="29">
        <f t="shared" si="3"/>
        <v>1.3766898868360913E-5</v>
      </c>
    </row>
    <row r="126" spans="1:5">
      <c r="A126" s="31">
        <v>0</v>
      </c>
      <c r="B126" s="33">
        <v>6</v>
      </c>
      <c r="C126" s="33" t="str">
        <f t="shared" si="2"/>
        <v>0  Y 6</v>
      </c>
      <c r="D126" s="28">
        <v>1</v>
      </c>
      <c r="E126" s="29">
        <f t="shared" si="3"/>
        <v>6.8834494341804565E-6</v>
      </c>
    </row>
    <row r="127" spans="1:5">
      <c r="A127" s="31">
        <v>1</v>
      </c>
      <c r="B127" s="33">
        <v>10</v>
      </c>
      <c r="C127" s="33" t="str">
        <f t="shared" si="2"/>
        <v>1  Y 10</v>
      </c>
      <c r="D127" s="28">
        <v>1</v>
      </c>
      <c r="E127" s="29">
        <f t="shared" si="3"/>
        <v>6.8834494341804565E-6</v>
      </c>
    </row>
    <row r="128" spans="1:5">
      <c r="A128" s="31">
        <v>1</v>
      </c>
      <c r="B128" s="33">
        <v>14</v>
      </c>
      <c r="C128" s="33" t="str">
        <f t="shared" si="2"/>
        <v>1  Y 14</v>
      </c>
      <c r="D128" s="28">
        <v>1</v>
      </c>
      <c r="E128" s="29">
        <f t="shared" si="3"/>
        <v>6.8834494341804565E-6</v>
      </c>
    </row>
    <row r="129" spans="1:5">
      <c r="A129" s="31">
        <v>1</v>
      </c>
      <c r="B129" s="33">
        <v>17</v>
      </c>
      <c r="C129" s="33" t="str">
        <f t="shared" si="2"/>
        <v>1  Y 17</v>
      </c>
      <c r="D129" s="28">
        <v>1</v>
      </c>
      <c r="E129" s="29">
        <f t="shared" si="3"/>
        <v>6.8834494341804565E-6</v>
      </c>
    </row>
    <row r="130" spans="1:5">
      <c r="A130" s="31">
        <v>1</v>
      </c>
      <c r="B130" s="33">
        <v>30</v>
      </c>
      <c r="C130" s="33" t="str">
        <f t="shared" si="2"/>
        <v>1  Y 30</v>
      </c>
      <c r="D130" s="28">
        <v>1</v>
      </c>
      <c r="E130" s="29">
        <f t="shared" si="3"/>
        <v>6.8834494341804565E-6</v>
      </c>
    </row>
    <row r="131" spans="1:5">
      <c r="A131" s="31">
        <v>1</v>
      </c>
      <c r="B131" s="33">
        <v>34</v>
      </c>
      <c r="C131" s="33" t="str">
        <f t="shared" si="2"/>
        <v>1  Y 34</v>
      </c>
      <c r="D131" s="28">
        <v>1</v>
      </c>
      <c r="E131" s="29">
        <f t="shared" si="3"/>
        <v>6.8834494341804565E-6</v>
      </c>
    </row>
    <row r="132" spans="1:5">
      <c r="A132" s="31">
        <v>1</v>
      </c>
      <c r="B132" s="33">
        <v>41</v>
      </c>
      <c r="C132" s="33" t="str">
        <f t="shared" si="2"/>
        <v>1  Y 41</v>
      </c>
      <c r="D132" s="28">
        <v>1</v>
      </c>
      <c r="E132" s="29">
        <f t="shared" si="3"/>
        <v>6.8834494341804565E-6</v>
      </c>
    </row>
    <row r="133" spans="1:5">
      <c r="A133" s="31">
        <v>2</v>
      </c>
      <c r="B133" s="33">
        <v>12</v>
      </c>
      <c r="C133" s="33" t="str">
        <f t="shared" si="2"/>
        <v>2  Y 12</v>
      </c>
      <c r="D133" s="28">
        <v>1</v>
      </c>
      <c r="E133" s="29">
        <f t="shared" si="3"/>
        <v>6.8834494341804565E-6</v>
      </c>
    </row>
    <row r="134" spans="1:5">
      <c r="A134" s="31">
        <v>2</v>
      </c>
      <c r="B134" s="33">
        <v>32</v>
      </c>
      <c r="C134" s="33" t="str">
        <f t="shared" si="2"/>
        <v>2  Y 32</v>
      </c>
      <c r="D134" s="28">
        <v>1</v>
      </c>
      <c r="E134" s="29">
        <f t="shared" si="3"/>
        <v>6.8834494341804565E-6</v>
      </c>
    </row>
    <row r="135" spans="1:5">
      <c r="A135" s="31">
        <v>2</v>
      </c>
      <c r="B135" s="33">
        <v>41</v>
      </c>
      <c r="C135" s="33" t="str">
        <f t="shared" si="2"/>
        <v>2  Y 41</v>
      </c>
      <c r="D135" s="28">
        <v>1</v>
      </c>
      <c r="E135" s="29">
        <f t="shared" si="3"/>
        <v>6.8834494341804565E-6</v>
      </c>
    </row>
    <row r="136" spans="1:5">
      <c r="A136" s="31">
        <v>3</v>
      </c>
      <c r="B136" s="33">
        <v>10</v>
      </c>
      <c r="C136" s="33" t="str">
        <f t="shared" si="2"/>
        <v>3  Y 10</v>
      </c>
      <c r="D136" s="28">
        <v>1</v>
      </c>
      <c r="E136" s="29">
        <f t="shared" si="3"/>
        <v>6.8834494341804565E-6</v>
      </c>
    </row>
    <row r="137" spans="1:5">
      <c r="A137" s="31">
        <v>3</v>
      </c>
      <c r="B137" s="33">
        <v>16</v>
      </c>
      <c r="C137" s="33" t="str">
        <f t="shared" si="2"/>
        <v>3  Y 16</v>
      </c>
      <c r="D137" s="28">
        <v>1</v>
      </c>
      <c r="E137" s="29">
        <f t="shared" si="3"/>
        <v>6.8834494341804565E-6</v>
      </c>
    </row>
    <row r="138" spans="1:5">
      <c r="A138" s="31">
        <v>4</v>
      </c>
      <c r="B138" s="33">
        <v>9</v>
      </c>
      <c r="C138" s="33" t="str">
        <f t="shared" si="2"/>
        <v>4  Y 9</v>
      </c>
      <c r="D138" s="28">
        <v>1</v>
      </c>
      <c r="E138" s="29">
        <f t="shared" si="3"/>
        <v>6.8834494341804565E-6</v>
      </c>
    </row>
    <row r="139" spans="1:5">
      <c r="A139" s="31">
        <v>4</v>
      </c>
      <c r="B139" s="33">
        <v>11</v>
      </c>
      <c r="C139" s="33" t="str">
        <f t="shared" si="2"/>
        <v>4  Y 11</v>
      </c>
      <c r="D139" s="28">
        <v>1</v>
      </c>
      <c r="E139" s="29">
        <f t="shared" si="3"/>
        <v>6.8834494341804565E-6</v>
      </c>
    </row>
    <row r="140" spans="1:5">
      <c r="A140" s="31">
        <v>5</v>
      </c>
      <c r="B140" s="33">
        <v>10</v>
      </c>
      <c r="C140" s="33" t="str">
        <f t="shared" si="2"/>
        <v>5  Y 10</v>
      </c>
      <c r="D140" s="28">
        <v>1</v>
      </c>
      <c r="E140" s="29">
        <f t="shared" si="3"/>
        <v>6.8834494341804565E-6</v>
      </c>
    </row>
    <row r="141" spans="1:5">
      <c r="A141" s="31">
        <v>6</v>
      </c>
      <c r="B141" s="33">
        <v>8</v>
      </c>
      <c r="C141" s="33" t="str">
        <f t="shared" si="2"/>
        <v>6  Y 8</v>
      </c>
      <c r="D141" s="28">
        <v>1</v>
      </c>
      <c r="E141" s="29">
        <f t="shared" si="3"/>
        <v>6.8834494341804565E-6</v>
      </c>
    </row>
    <row r="142" spans="1:5">
      <c r="A142" s="31">
        <v>6</v>
      </c>
      <c r="B142" s="33">
        <v>9</v>
      </c>
      <c r="C142" s="33" t="str">
        <f t="shared" si="2"/>
        <v>6  Y 9</v>
      </c>
      <c r="D142" s="28">
        <v>1</v>
      </c>
      <c r="E142" s="29">
        <f t="shared" si="3"/>
        <v>6.8834494341804565E-6</v>
      </c>
    </row>
    <row r="143" spans="1:5">
      <c r="A143" s="31">
        <v>6</v>
      </c>
      <c r="B143" s="33">
        <v>10</v>
      </c>
      <c r="C143" s="33" t="str">
        <f t="shared" si="2"/>
        <v>6  Y 10</v>
      </c>
      <c r="D143" s="28">
        <v>1</v>
      </c>
      <c r="E143" s="29">
        <f t="shared" si="3"/>
        <v>6.8834494341804565E-6</v>
      </c>
    </row>
    <row r="144" spans="1:5">
      <c r="A144" s="31">
        <v>6</v>
      </c>
      <c r="B144" s="33">
        <v>11</v>
      </c>
      <c r="C144" s="33" t="str">
        <f t="shared" si="2"/>
        <v>6  Y 11</v>
      </c>
      <c r="D144" s="28">
        <v>1</v>
      </c>
      <c r="E144" s="29">
        <f t="shared" si="3"/>
        <v>6.8834494341804565E-6</v>
      </c>
    </row>
    <row r="145" spans="1:5">
      <c r="A145" s="31">
        <v>7</v>
      </c>
      <c r="B145" s="33">
        <v>7</v>
      </c>
      <c r="C145" s="33" t="str">
        <f t="shared" si="2"/>
        <v>7  Y 7</v>
      </c>
      <c r="D145" s="28">
        <v>1</v>
      </c>
      <c r="E145" s="29">
        <f t="shared" si="3"/>
        <v>6.8834494341804565E-6</v>
      </c>
    </row>
    <row r="146" spans="1:5">
      <c r="A146" s="31">
        <v>7</v>
      </c>
      <c r="B146" s="33">
        <v>8</v>
      </c>
      <c r="C146" s="33" t="str">
        <f t="shared" si="2"/>
        <v>7  Y 8</v>
      </c>
      <c r="D146" s="28">
        <v>1</v>
      </c>
      <c r="E146" s="29">
        <f t="shared" si="3"/>
        <v>6.8834494341804565E-6</v>
      </c>
    </row>
    <row r="147" spans="1:5">
      <c r="A147" s="31">
        <v>7</v>
      </c>
      <c r="B147" s="33">
        <v>10</v>
      </c>
      <c r="C147" s="33" t="str">
        <f t="shared" si="2"/>
        <v>7  Y 10</v>
      </c>
      <c r="D147" s="28">
        <v>1</v>
      </c>
      <c r="E147" s="29">
        <f t="shared" si="3"/>
        <v>6.8834494341804565E-6</v>
      </c>
    </row>
    <row r="148" spans="1:5">
      <c r="A148" s="31">
        <v>7</v>
      </c>
      <c r="B148" s="33">
        <v>12</v>
      </c>
      <c r="C148" s="33" t="str">
        <f t="shared" si="2"/>
        <v>7  Y 12</v>
      </c>
      <c r="D148" s="28">
        <v>1</v>
      </c>
      <c r="E148" s="29">
        <f t="shared" si="3"/>
        <v>6.8834494341804565E-6</v>
      </c>
    </row>
    <row r="149" spans="1:5">
      <c r="A149" s="31">
        <v>8</v>
      </c>
      <c r="B149" s="33">
        <v>8</v>
      </c>
      <c r="C149" s="33" t="str">
        <f t="shared" si="2"/>
        <v>8  Y 8</v>
      </c>
      <c r="D149" s="28">
        <v>1</v>
      </c>
      <c r="E149" s="29">
        <f t="shared" si="3"/>
        <v>6.8834494341804565E-6</v>
      </c>
    </row>
    <row r="150" spans="1:5">
      <c r="A150" s="31">
        <v>9</v>
      </c>
      <c r="B150" s="33">
        <v>9</v>
      </c>
      <c r="C150" s="33" t="str">
        <f t="shared" si="2"/>
        <v>9  Y 9</v>
      </c>
      <c r="D150" s="28">
        <v>1</v>
      </c>
      <c r="E150" s="29">
        <f t="shared" si="3"/>
        <v>6.8834494341804565E-6</v>
      </c>
    </row>
    <row r="151" spans="1:5">
      <c r="A151" s="31">
        <v>10</v>
      </c>
      <c r="B151" s="33">
        <v>3</v>
      </c>
      <c r="C151" s="33" t="str">
        <f t="shared" si="2"/>
        <v>10  Y 3</v>
      </c>
      <c r="D151" s="28">
        <v>1</v>
      </c>
      <c r="E151" s="29">
        <f t="shared" si="3"/>
        <v>6.8834494341804565E-6</v>
      </c>
    </row>
    <row r="152" spans="1:5">
      <c r="A152" s="31">
        <v>10</v>
      </c>
      <c r="B152" s="33">
        <v>5</v>
      </c>
      <c r="C152" s="33" t="str">
        <f t="shared" si="2"/>
        <v>10  Y 5</v>
      </c>
      <c r="D152" s="28">
        <v>1</v>
      </c>
      <c r="E152" s="29">
        <f t="shared" si="3"/>
        <v>6.8834494341804565E-6</v>
      </c>
    </row>
    <row r="153" spans="1:5">
      <c r="A153" s="31">
        <v>10</v>
      </c>
      <c r="B153" s="33">
        <v>8</v>
      </c>
      <c r="C153" s="33" t="str">
        <f t="shared" si="2"/>
        <v>10  Y 8</v>
      </c>
      <c r="D153" s="28">
        <v>1</v>
      </c>
      <c r="E153" s="29">
        <f t="shared" si="3"/>
        <v>6.8834494341804565E-6</v>
      </c>
    </row>
    <row r="154" spans="1:5">
      <c r="A154" s="31">
        <v>11</v>
      </c>
      <c r="B154" s="33">
        <v>2</v>
      </c>
      <c r="C154" s="33" t="str">
        <f t="shared" si="2"/>
        <v>11  Y 2</v>
      </c>
      <c r="D154" s="28">
        <v>1</v>
      </c>
      <c r="E154" s="29">
        <f t="shared" si="3"/>
        <v>6.8834494341804565E-6</v>
      </c>
    </row>
    <row r="155" spans="1:5">
      <c r="A155" s="31">
        <v>11</v>
      </c>
      <c r="B155" s="33">
        <v>3</v>
      </c>
      <c r="C155" s="33" t="str">
        <f t="shared" ref="C155:C164" si="4">CONCATENATE(A155,"  Y ",B155)</f>
        <v>11  Y 3</v>
      </c>
      <c r="D155" s="28">
        <v>1</v>
      </c>
      <c r="E155" s="29">
        <f t="shared" ref="D155:E165" si="5">+D155/$C$165</f>
        <v>6.8834494341804565E-6</v>
      </c>
    </row>
    <row r="156" spans="1:5">
      <c r="A156" s="31">
        <v>11</v>
      </c>
      <c r="B156" s="33">
        <v>4</v>
      </c>
      <c r="C156" s="33" t="str">
        <f t="shared" si="4"/>
        <v>11  Y 4</v>
      </c>
      <c r="D156" s="28">
        <v>1</v>
      </c>
      <c r="E156" s="29">
        <f t="shared" si="5"/>
        <v>6.8834494341804565E-6</v>
      </c>
    </row>
    <row r="157" spans="1:5">
      <c r="A157" s="31">
        <v>12</v>
      </c>
      <c r="B157" s="33">
        <v>3</v>
      </c>
      <c r="C157" s="33" t="str">
        <f t="shared" si="4"/>
        <v>12  Y 3</v>
      </c>
      <c r="D157" s="28">
        <v>1</v>
      </c>
      <c r="E157" s="29">
        <f t="shared" si="5"/>
        <v>6.8834494341804565E-6</v>
      </c>
    </row>
    <row r="158" spans="1:5">
      <c r="A158" s="31">
        <v>18</v>
      </c>
      <c r="B158" s="33">
        <v>0</v>
      </c>
      <c r="C158" s="33" t="str">
        <f t="shared" si="4"/>
        <v>18  Y 0</v>
      </c>
      <c r="D158" s="28">
        <v>1</v>
      </c>
      <c r="E158" s="29">
        <f t="shared" si="5"/>
        <v>6.8834494341804565E-6</v>
      </c>
    </row>
    <row r="159" spans="1:5">
      <c r="A159" s="31">
        <v>20</v>
      </c>
      <c r="B159" s="33">
        <v>1</v>
      </c>
      <c r="C159" s="33" t="str">
        <f t="shared" si="4"/>
        <v>20  Y 1</v>
      </c>
      <c r="D159" s="28">
        <v>1</v>
      </c>
      <c r="E159" s="29">
        <f t="shared" si="5"/>
        <v>6.8834494341804565E-6</v>
      </c>
    </row>
    <row r="160" spans="1:5">
      <c r="A160" s="31">
        <v>21</v>
      </c>
      <c r="B160" s="33">
        <v>1</v>
      </c>
      <c r="C160" s="33" t="str">
        <f t="shared" si="4"/>
        <v>21  Y 1</v>
      </c>
      <c r="D160" s="28">
        <v>1</v>
      </c>
      <c r="E160" s="29">
        <f t="shared" si="5"/>
        <v>6.8834494341804565E-6</v>
      </c>
    </row>
    <row r="161" spans="1:5">
      <c r="A161" s="31">
        <v>21</v>
      </c>
      <c r="B161" s="33">
        <v>2</v>
      </c>
      <c r="C161" s="33" t="str">
        <f t="shared" si="4"/>
        <v>21  Y 2</v>
      </c>
      <c r="D161" s="28">
        <v>1</v>
      </c>
      <c r="E161" s="29">
        <f t="shared" si="5"/>
        <v>6.8834494341804565E-6</v>
      </c>
    </row>
    <row r="162" spans="1:5">
      <c r="A162" s="31">
        <v>25</v>
      </c>
      <c r="B162" s="33">
        <v>3</v>
      </c>
      <c r="C162" s="33" t="str">
        <f t="shared" si="4"/>
        <v>25  Y 3</v>
      </c>
      <c r="D162" s="28">
        <v>1</v>
      </c>
      <c r="E162" s="29">
        <f t="shared" si="5"/>
        <v>6.8834494341804565E-6</v>
      </c>
    </row>
    <row r="163" spans="1:5">
      <c r="A163" s="31">
        <v>41</v>
      </c>
      <c r="B163" s="33">
        <v>1</v>
      </c>
      <c r="C163" s="33" t="str">
        <f t="shared" si="4"/>
        <v>41  Y 1</v>
      </c>
      <c r="D163" s="28">
        <v>1</v>
      </c>
      <c r="E163" s="29">
        <f t="shared" si="5"/>
        <v>6.8834494341804565E-6</v>
      </c>
    </row>
    <row r="164" spans="1:5">
      <c r="A164" s="31">
        <v>63</v>
      </c>
      <c r="B164" s="33">
        <v>0</v>
      </c>
      <c r="C164" s="33" t="str">
        <f t="shared" si="4"/>
        <v>63  Y 0</v>
      </c>
      <c r="D164" s="28">
        <v>1</v>
      </c>
      <c r="E164" s="29">
        <f t="shared" si="5"/>
        <v>6.8834494341804565E-6</v>
      </c>
    </row>
    <row r="165" spans="1:5">
      <c r="B165" s="34" t="s">
        <v>20</v>
      </c>
      <c r="C165" s="35">
        <v>145276</v>
      </c>
      <c r="D165" s="29">
        <f t="shared" si="5"/>
        <v>1</v>
      </c>
    </row>
  </sheetData>
  <sortState ref="A26:D164">
    <sortCondition descending="1" ref="D26:D164"/>
  </sortState>
  <mergeCells count="2">
    <mergeCell ref="C1:Y1"/>
    <mergeCell ref="A3:A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24" orientation="landscape" r:id="rId1"/>
  <rowBreaks count="1" manualBreakCount="1">
    <brk id="24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3"/>
  <sheetViews>
    <sheetView topLeftCell="C5" workbookViewId="0">
      <selection activeCell="F15" sqref="F15"/>
    </sheetView>
  </sheetViews>
  <sheetFormatPr baseColWidth="10" defaultRowHeight="15"/>
  <cols>
    <col min="1" max="1" width="64.140625" bestFit="1" customWidth="1"/>
  </cols>
  <sheetData>
    <row r="2" spans="1:6">
      <c r="A2" s="30" t="s">
        <v>175</v>
      </c>
      <c r="B2" s="30" t="s">
        <v>91</v>
      </c>
      <c r="C2" s="30"/>
      <c r="D2" s="30" t="s">
        <v>73</v>
      </c>
      <c r="E2" s="30"/>
      <c r="F2" s="30" t="s">
        <v>20</v>
      </c>
    </row>
    <row r="3" spans="1:6">
      <c r="A3" s="27" t="s">
        <v>155</v>
      </c>
      <c r="B3" s="28">
        <v>842</v>
      </c>
      <c r="C3" s="29">
        <f>+B3/$B$23</f>
        <v>5.7958644235799441E-3</v>
      </c>
      <c r="D3" s="28">
        <v>15</v>
      </c>
      <c r="E3" s="29">
        <f>+D3/$D$23</f>
        <v>4.911591355599214E-3</v>
      </c>
      <c r="F3" s="28">
        <v>857</v>
      </c>
    </row>
    <row r="4" spans="1:6">
      <c r="A4" s="27" t="s">
        <v>156</v>
      </c>
      <c r="B4" s="28">
        <v>27607</v>
      </c>
      <c r="C4" s="29">
        <f t="shared" ref="C4:C22" si="0">+B4/$B$23</f>
        <v>0.19003138852941986</v>
      </c>
      <c r="D4" s="28">
        <v>611</v>
      </c>
      <c r="E4" s="29">
        <f t="shared" ref="E4:E22" si="1">+D4/$D$23</f>
        <v>0.20006548788474132</v>
      </c>
      <c r="F4" s="28">
        <v>28218</v>
      </c>
    </row>
    <row r="5" spans="1:6">
      <c r="A5" s="27" t="s">
        <v>157</v>
      </c>
      <c r="B5" s="28">
        <v>2769</v>
      </c>
      <c r="C5" s="29">
        <f t="shared" si="0"/>
        <v>1.9060271483245683E-2</v>
      </c>
      <c r="D5" s="28">
        <v>23</v>
      </c>
      <c r="E5" s="29">
        <f t="shared" si="1"/>
        <v>7.5311067452521283E-3</v>
      </c>
      <c r="F5" s="28">
        <v>2792</v>
      </c>
    </row>
    <row r="6" spans="1:6">
      <c r="A6" s="27" t="s">
        <v>158</v>
      </c>
      <c r="B6" s="28">
        <v>785</v>
      </c>
      <c r="C6" s="29">
        <f t="shared" si="0"/>
        <v>5.4035078058316584E-3</v>
      </c>
      <c r="D6" s="28">
        <v>20</v>
      </c>
      <c r="E6" s="29">
        <f t="shared" si="1"/>
        <v>6.5487884741322853E-3</v>
      </c>
      <c r="F6" s="28">
        <v>805</v>
      </c>
    </row>
    <row r="7" spans="1:6">
      <c r="A7" s="27" t="s">
        <v>159</v>
      </c>
      <c r="B7" s="28">
        <v>4333</v>
      </c>
      <c r="C7" s="29">
        <f t="shared" si="0"/>
        <v>2.9825986398303916E-2</v>
      </c>
      <c r="D7" s="28">
        <v>152</v>
      </c>
      <c r="E7" s="29">
        <f t="shared" si="1"/>
        <v>4.9770792403405373E-2</v>
      </c>
      <c r="F7" s="28">
        <v>4485</v>
      </c>
    </row>
    <row r="8" spans="1:6">
      <c r="A8" s="27" t="s">
        <v>160</v>
      </c>
      <c r="B8" s="28">
        <v>1570</v>
      </c>
      <c r="C8" s="29">
        <f t="shared" si="0"/>
        <v>1.0807015611663317E-2</v>
      </c>
      <c r="D8" s="28">
        <v>10</v>
      </c>
      <c r="E8" s="29">
        <f t="shared" si="1"/>
        <v>3.2743942370661427E-3</v>
      </c>
      <c r="F8" s="28">
        <v>1580</v>
      </c>
    </row>
    <row r="9" spans="1:6">
      <c r="A9" s="27" t="s">
        <v>161</v>
      </c>
      <c r="B9" s="28">
        <v>23542</v>
      </c>
      <c r="C9" s="29">
        <f t="shared" si="0"/>
        <v>0.1620501665794763</v>
      </c>
      <c r="D9" s="28">
        <v>635</v>
      </c>
      <c r="E9" s="29">
        <f t="shared" si="1"/>
        <v>0.20792403405370005</v>
      </c>
      <c r="F9" s="28">
        <v>24177</v>
      </c>
    </row>
    <row r="10" spans="1:6">
      <c r="A10" s="27" t="s">
        <v>162</v>
      </c>
      <c r="B10" s="28">
        <v>249</v>
      </c>
      <c r="C10" s="29">
        <f t="shared" si="0"/>
        <v>1.7139789091109336E-3</v>
      </c>
      <c r="D10" s="28">
        <v>13</v>
      </c>
      <c r="E10" s="29">
        <f t="shared" si="1"/>
        <v>4.2567125081859856E-3</v>
      </c>
      <c r="F10" s="28">
        <v>262</v>
      </c>
    </row>
    <row r="11" spans="1:6">
      <c r="A11" s="27" t="s">
        <v>163</v>
      </c>
      <c r="B11" s="28">
        <v>7724</v>
      </c>
      <c r="C11" s="29">
        <f t="shared" si="0"/>
        <v>5.3167763429609848E-2</v>
      </c>
      <c r="D11" s="28">
        <v>116</v>
      </c>
      <c r="E11" s="29">
        <f t="shared" si="1"/>
        <v>3.7982973149967257E-2</v>
      </c>
      <c r="F11" s="28">
        <v>7840</v>
      </c>
    </row>
    <row r="12" spans="1:6">
      <c r="A12" s="27" t="s">
        <v>164</v>
      </c>
      <c r="B12" s="28">
        <v>1477</v>
      </c>
      <c r="C12" s="29">
        <f t="shared" si="0"/>
        <v>1.0166854814284535E-2</v>
      </c>
      <c r="D12" s="28">
        <v>19</v>
      </c>
      <c r="E12" s="29">
        <f t="shared" si="1"/>
        <v>6.2213490504256716E-3</v>
      </c>
      <c r="F12" s="28">
        <v>1496</v>
      </c>
    </row>
    <row r="13" spans="1:6">
      <c r="A13" s="27" t="s">
        <v>165</v>
      </c>
      <c r="B13" s="28">
        <v>284</v>
      </c>
      <c r="C13" s="29">
        <f t="shared" si="0"/>
        <v>1.9548996393072495E-3</v>
      </c>
      <c r="D13" s="28">
        <v>25</v>
      </c>
      <c r="E13" s="29">
        <f t="shared" si="1"/>
        <v>8.1859855926653576E-3</v>
      </c>
      <c r="F13" s="28">
        <v>309</v>
      </c>
    </row>
    <row r="14" spans="1:6">
      <c r="A14" s="27" t="s">
        <v>166</v>
      </c>
      <c r="B14" s="28">
        <v>690</v>
      </c>
      <c r="C14" s="29">
        <f t="shared" si="0"/>
        <v>4.7495801095845148E-3</v>
      </c>
      <c r="D14" s="28">
        <v>5</v>
      </c>
      <c r="E14" s="29">
        <f t="shared" si="1"/>
        <v>1.6371971185330713E-3</v>
      </c>
      <c r="F14" s="28">
        <v>695</v>
      </c>
    </row>
    <row r="15" spans="1:6">
      <c r="A15" s="27" t="s">
        <v>167</v>
      </c>
      <c r="B15" s="28">
        <v>2969</v>
      </c>
      <c r="C15" s="29">
        <f t="shared" si="0"/>
        <v>2.0436961370081774E-2</v>
      </c>
      <c r="D15" s="28">
        <v>65</v>
      </c>
      <c r="E15" s="29">
        <f t="shared" si="1"/>
        <v>2.1283562540929928E-2</v>
      </c>
      <c r="F15" s="28">
        <v>3034</v>
      </c>
    </row>
    <row r="16" spans="1:6">
      <c r="A16" s="27" t="s">
        <v>168</v>
      </c>
      <c r="B16" s="28">
        <v>1952</v>
      </c>
      <c r="C16" s="29">
        <f t="shared" si="0"/>
        <v>1.3436493295520251E-2</v>
      </c>
      <c r="D16" s="28">
        <v>20</v>
      </c>
      <c r="E16" s="29">
        <f t="shared" si="1"/>
        <v>6.5487884741322853E-3</v>
      </c>
      <c r="F16" s="28">
        <v>1972</v>
      </c>
    </row>
    <row r="17" spans="1:6">
      <c r="A17" s="27" t="s">
        <v>169</v>
      </c>
      <c r="B17" s="28">
        <v>1029</v>
      </c>
      <c r="C17" s="29">
        <f t="shared" si="0"/>
        <v>7.0830694677716894E-3</v>
      </c>
      <c r="D17" s="28">
        <v>35</v>
      </c>
      <c r="E17" s="29">
        <f t="shared" si="1"/>
        <v>1.14603798297315E-2</v>
      </c>
      <c r="F17" s="28">
        <v>1064</v>
      </c>
    </row>
    <row r="18" spans="1:6">
      <c r="A18" s="27" t="s">
        <v>170</v>
      </c>
      <c r="B18" s="28">
        <v>8451</v>
      </c>
      <c r="C18" s="29">
        <f t="shared" si="0"/>
        <v>5.8172031168259038E-2</v>
      </c>
      <c r="D18" s="28">
        <v>227</v>
      </c>
      <c r="E18" s="29">
        <f t="shared" si="1"/>
        <v>7.4328749181401435E-2</v>
      </c>
      <c r="F18" s="28">
        <v>8678</v>
      </c>
    </row>
    <row r="19" spans="1:6">
      <c r="A19" s="27" t="s">
        <v>171</v>
      </c>
      <c r="B19" s="28">
        <v>1200</v>
      </c>
      <c r="C19" s="29">
        <f t="shared" si="0"/>
        <v>8.2601393210165481E-3</v>
      </c>
      <c r="D19" s="28">
        <v>12</v>
      </c>
      <c r="E19" s="29">
        <f t="shared" si="1"/>
        <v>3.929273084479371E-3</v>
      </c>
      <c r="F19" s="28">
        <v>1212</v>
      </c>
    </row>
    <row r="20" spans="1:6">
      <c r="A20" s="27" t="s">
        <v>172</v>
      </c>
      <c r="B20" s="28">
        <v>104</v>
      </c>
      <c r="C20" s="29">
        <f t="shared" si="0"/>
        <v>7.1587874115476753E-4</v>
      </c>
      <c r="D20" s="28">
        <v>1</v>
      </c>
      <c r="E20" s="29">
        <f t="shared" si="1"/>
        <v>3.2743942370661429E-4</v>
      </c>
      <c r="F20" s="28">
        <v>105</v>
      </c>
    </row>
    <row r="21" spans="1:6">
      <c r="A21" s="27" t="s">
        <v>173</v>
      </c>
      <c r="B21" s="28">
        <v>2853</v>
      </c>
      <c r="C21" s="29">
        <f t="shared" si="0"/>
        <v>1.9638481235716841E-2</v>
      </c>
      <c r="D21" s="28">
        <v>24</v>
      </c>
      <c r="E21" s="29">
        <f t="shared" si="1"/>
        <v>7.8585461689587421E-3</v>
      </c>
      <c r="F21" s="28">
        <v>2877</v>
      </c>
    </row>
    <row r="22" spans="1:6">
      <c r="A22" s="27" t="s">
        <v>174</v>
      </c>
      <c r="B22" s="28">
        <v>54846</v>
      </c>
      <c r="C22" s="29">
        <f t="shared" si="0"/>
        <v>0.37752966766706131</v>
      </c>
      <c r="D22" s="28">
        <v>1026</v>
      </c>
      <c r="E22" s="29">
        <f t="shared" si="1"/>
        <v>0.33595284872298625</v>
      </c>
      <c r="F22" s="28">
        <v>55872</v>
      </c>
    </row>
    <row r="23" spans="1:6">
      <c r="A23" s="34" t="s">
        <v>20</v>
      </c>
      <c r="B23" s="35">
        <v>145276</v>
      </c>
      <c r="C23" s="59">
        <f>SUM(C3:C22)</f>
        <v>1</v>
      </c>
      <c r="D23" s="35">
        <v>3054</v>
      </c>
      <c r="E23" s="59">
        <f>SUM(E3:E22)</f>
        <v>1</v>
      </c>
      <c r="F23" s="35">
        <v>148330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C8"/>
  <sheetViews>
    <sheetView workbookViewId="0">
      <selection activeCell="H36" sqref="H36"/>
    </sheetView>
  </sheetViews>
  <sheetFormatPr baseColWidth="10" defaultRowHeight="15"/>
  <cols>
    <col min="1" max="1" width="14.85546875" bestFit="1" customWidth="1"/>
  </cols>
  <sheetData>
    <row r="2" spans="1:3">
      <c r="A2" s="5" t="s">
        <v>24</v>
      </c>
      <c r="B2" s="6">
        <v>110630</v>
      </c>
      <c r="C2" s="4">
        <f t="shared" ref="C2:C7" si="0">+B2/$B$8</f>
        <v>0.74583698510078877</v>
      </c>
    </row>
    <row r="3" spans="1:3">
      <c r="A3" s="5" t="s">
        <v>25</v>
      </c>
      <c r="B3" s="6">
        <v>19588</v>
      </c>
      <c r="C3" s="4">
        <f t="shared" si="0"/>
        <v>0.13205690015505966</v>
      </c>
    </row>
    <row r="4" spans="1:3">
      <c r="A4" s="5" t="s">
        <v>26</v>
      </c>
      <c r="B4" s="6">
        <v>3999</v>
      </c>
      <c r="C4" s="4">
        <f t="shared" si="0"/>
        <v>2.6960156408009167E-2</v>
      </c>
    </row>
    <row r="5" spans="1:3">
      <c r="A5" s="5" t="s">
        <v>27</v>
      </c>
      <c r="B5" s="6">
        <v>139</v>
      </c>
      <c r="C5" s="4">
        <f t="shared" si="0"/>
        <v>9.3709971010584505E-4</v>
      </c>
    </row>
    <row r="6" spans="1:3">
      <c r="A6" s="5" t="s">
        <v>28</v>
      </c>
      <c r="B6" s="6">
        <v>908</v>
      </c>
      <c r="C6" s="4">
        <f t="shared" si="0"/>
        <v>6.1214858760871033E-3</v>
      </c>
    </row>
    <row r="7" spans="1:3">
      <c r="A7" s="5" t="s">
        <v>29</v>
      </c>
      <c r="B7" s="6">
        <v>13066</v>
      </c>
      <c r="C7" s="4">
        <f t="shared" si="0"/>
        <v>8.8087372749949433E-2</v>
      </c>
    </row>
    <row r="8" spans="1:3">
      <c r="A8" s="5" t="s">
        <v>20</v>
      </c>
      <c r="B8" s="6">
        <v>148330</v>
      </c>
    </row>
  </sheetData>
  <pageMargins left="0.7" right="0.7" top="0.75" bottom="0.75" header="0.3" footer="0.3"/>
  <pageSetup paperSize="9" orientation="portrait" r:id="rId1"/>
  <colBreaks count="1" manualBreakCount="1">
    <brk id="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5:C29"/>
  <sheetViews>
    <sheetView workbookViewId="0">
      <selection activeCell="B5" sqref="B5"/>
    </sheetView>
  </sheetViews>
  <sheetFormatPr baseColWidth="10" defaultRowHeight="15"/>
  <cols>
    <col min="1" max="1" width="26.140625" bestFit="1" customWidth="1"/>
  </cols>
  <sheetData>
    <row r="25" spans="1:3">
      <c r="A25" s="7" t="s">
        <v>30</v>
      </c>
      <c r="B25" s="8">
        <v>124054</v>
      </c>
      <c r="C25" s="4">
        <f>+B25/$B$29</f>
        <v>0.8363378952336008</v>
      </c>
    </row>
    <row r="26" spans="1:3">
      <c r="A26" s="7" t="s">
        <v>31</v>
      </c>
      <c r="B26" s="8">
        <v>4796</v>
      </c>
      <c r="C26" s="4">
        <f>+B26/$B$29</f>
        <v>3.2333310860918223E-2</v>
      </c>
    </row>
    <row r="27" spans="1:3">
      <c r="A27" s="7" t="s">
        <v>32</v>
      </c>
      <c r="B27" s="8">
        <v>9857</v>
      </c>
      <c r="C27" s="4">
        <f>+B27/$B$29</f>
        <v>6.6453178723117373E-2</v>
      </c>
    </row>
    <row r="28" spans="1:3">
      <c r="A28" s="7" t="s">
        <v>33</v>
      </c>
      <c r="B28" s="8">
        <v>9623</v>
      </c>
      <c r="C28" s="4">
        <f>+B28/$B$29</f>
        <v>6.487561518236365E-2</v>
      </c>
    </row>
    <row r="29" spans="1:3">
      <c r="A29" s="7" t="s">
        <v>20</v>
      </c>
      <c r="B29" s="8">
        <v>148330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D28"/>
  <sheetViews>
    <sheetView topLeftCell="A8" workbookViewId="0">
      <selection activeCell="A20" sqref="A20:D28"/>
    </sheetView>
  </sheetViews>
  <sheetFormatPr baseColWidth="10" defaultRowHeight="15"/>
  <cols>
    <col min="1" max="1" width="24.42578125" bestFit="1" customWidth="1"/>
  </cols>
  <sheetData>
    <row r="2" spans="1:3">
      <c r="A2" s="9">
        <v>0</v>
      </c>
      <c r="B2" s="10">
        <v>2927</v>
      </c>
      <c r="C2" s="4">
        <f>+B2/$B$10</f>
        <v>1.9733027708487831E-2</v>
      </c>
    </row>
    <row r="3" spans="1:3">
      <c r="A3" s="11" t="s">
        <v>35</v>
      </c>
      <c r="B3" s="10">
        <v>63425</v>
      </c>
      <c r="C3" s="4">
        <f t="shared" ref="C3:C9" si="0">+B3/$B$10</f>
        <v>0.42759387851412389</v>
      </c>
    </row>
    <row r="4" spans="1:3">
      <c r="A4" s="11" t="s">
        <v>36</v>
      </c>
      <c r="B4" s="10">
        <v>31018</v>
      </c>
      <c r="C4" s="4">
        <f t="shared" si="0"/>
        <v>0.2091148115687993</v>
      </c>
    </row>
    <row r="5" spans="1:3">
      <c r="A5" s="11" t="s">
        <v>37</v>
      </c>
      <c r="B5" s="10">
        <v>31980</v>
      </c>
      <c r="C5" s="4">
        <f t="shared" si="0"/>
        <v>0.21560035056967572</v>
      </c>
    </row>
    <row r="6" spans="1:3">
      <c r="A6" s="11" t="s">
        <v>38</v>
      </c>
      <c r="B6" s="10">
        <v>9375</v>
      </c>
      <c r="C6" s="4">
        <f t="shared" si="0"/>
        <v>6.3203667498146029E-2</v>
      </c>
    </row>
    <row r="7" spans="1:3">
      <c r="A7" s="11" t="s">
        <v>39</v>
      </c>
      <c r="B7" s="10">
        <v>7667</v>
      </c>
      <c r="C7" s="4">
        <f t="shared" si="0"/>
        <v>5.1688801995550461E-2</v>
      </c>
    </row>
    <row r="8" spans="1:3">
      <c r="A8" s="11" t="s">
        <v>40</v>
      </c>
      <c r="B8" s="10">
        <v>1323</v>
      </c>
      <c r="C8" s="4">
        <f t="shared" si="0"/>
        <v>8.9193015573383674E-3</v>
      </c>
    </row>
    <row r="9" spans="1:3">
      <c r="A9" s="11" t="s">
        <v>41</v>
      </c>
      <c r="B9" s="10">
        <v>615</v>
      </c>
      <c r="C9" s="4">
        <f t="shared" si="0"/>
        <v>4.1461605878783791E-3</v>
      </c>
    </row>
    <row r="10" spans="1:3">
      <c r="A10" s="9" t="s">
        <v>20</v>
      </c>
      <c r="B10" s="10">
        <v>148330</v>
      </c>
    </row>
    <row r="20" spans="1:4">
      <c r="A20" t="s">
        <v>34</v>
      </c>
      <c r="B20">
        <v>515000</v>
      </c>
    </row>
    <row r="21" spans="1:4">
      <c r="A21">
        <v>0</v>
      </c>
    </row>
    <row r="22" spans="1:4">
      <c r="A22" s="12" t="s">
        <v>35</v>
      </c>
      <c r="C22">
        <f>0*$B$20</f>
        <v>0</v>
      </c>
      <c r="D22">
        <f>1*$B$20</f>
        <v>515000</v>
      </c>
    </row>
    <row r="23" spans="1:4">
      <c r="A23" s="12" t="s">
        <v>36</v>
      </c>
      <c r="C23">
        <f>1*$B$20</f>
        <v>515000</v>
      </c>
      <c r="D23">
        <f>1.5*$B$20</f>
        <v>772500</v>
      </c>
    </row>
    <row r="24" spans="1:4">
      <c r="A24" s="12" t="s">
        <v>37</v>
      </c>
      <c r="C24">
        <f>1.5*$B$20</f>
        <v>772500</v>
      </c>
      <c r="D24">
        <f>2*$B$20</f>
        <v>1030000</v>
      </c>
    </row>
    <row r="25" spans="1:4">
      <c r="A25" s="12" t="s">
        <v>38</v>
      </c>
      <c r="C25">
        <f>2*$B$20</f>
        <v>1030000</v>
      </c>
      <c r="D25">
        <f>2.5*$B$20</f>
        <v>1287500</v>
      </c>
    </row>
    <row r="26" spans="1:4">
      <c r="A26" s="12" t="s">
        <v>39</v>
      </c>
      <c r="C26">
        <f>2.5*$B$20</f>
        <v>1287500</v>
      </c>
      <c r="D26">
        <f>3*$B$20</f>
        <v>1545000</v>
      </c>
    </row>
    <row r="27" spans="1:4">
      <c r="A27" s="12" t="s">
        <v>40</v>
      </c>
      <c r="C27">
        <f>3*$B$20</f>
        <v>1545000</v>
      </c>
      <c r="D27">
        <f>4*$B$20</f>
        <v>2060000</v>
      </c>
    </row>
    <row r="28" spans="1:4">
      <c r="A28" s="12" t="s">
        <v>41</v>
      </c>
      <c r="C28">
        <f>4*$B$20</f>
        <v>2060000</v>
      </c>
    </row>
  </sheetData>
  <pageMargins left="0.7" right="0.7" top="0.75" bottom="0.75" header="0.3" footer="0.3"/>
  <pageSetup paperSize="9" orientation="portrait" r:id="rId1"/>
  <rowBreaks count="1" manualBreakCount="1">
    <brk id="29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3" sqref="A3:A6"/>
    </sheetView>
  </sheetViews>
  <sheetFormatPr baseColWidth="10" defaultRowHeight="15"/>
  <cols>
    <col min="1" max="1" width="14.28515625" bestFit="1" customWidth="1"/>
    <col min="2" max="2" width="13.85546875" bestFit="1" customWidth="1"/>
    <col min="3" max="3" width="13.85546875" customWidth="1"/>
  </cols>
  <sheetData>
    <row r="1" spans="1:7" ht="15.75" thickBot="1"/>
    <row r="2" spans="1:7" ht="15.75" thickBot="1">
      <c r="A2" s="17"/>
      <c r="B2" s="97" t="s">
        <v>42</v>
      </c>
      <c r="C2" s="98"/>
      <c r="D2" s="97" t="s">
        <v>43</v>
      </c>
      <c r="E2" s="98"/>
      <c r="F2" s="99" t="s">
        <v>20</v>
      </c>
      <c r="G2" s="100"/>
    </row>
    <row r="3" spans="1:7" ht="15.75" thickBot="1">
      <c r="A3" s="18" t="s">
        <v>44</v>
      </c>
      <c r="B3" s="19">
        <v>121621</v>
      </c>
      <c r="C3" s="20">
        <f>+B3/$B$7</f>
        <v>0.83717200363446131</v>
      </c>
      <c r="D3" s="19">
        <v>2433</v>
      </c>
      <c r="E3" s="20">
        <f>+D3/$D$7</f>
        <v>0.79666011787819258</v>
      </c>
      <c r="F3" s="23">
        <v>124054</v>
      </c>
      <c r="G3" s="26">
        <f>+F3/$F$7</f>
        <v>0.8363378952336008</v>
      </c>
    </row>
    <row r="4" spans="1:7" ht="15.75" thickBot="1">
      <c r="A4" s="21" t="s">
        <v>31</v>
      </c>
      <c r="B4" s="13">
        <v>4724</v>
      </c>
      <c r="C4" s="14">
        <f>+B4/$B$7</f>
        <v>3.2517415127068475E-2</v>
      </c>
      <c r="D4" s="13">
        <v>72</v>
      </c>
      <c r="E4" s="14">
        <f>+D4/$D$7</f>
        <v>2.3575638506876228E-2</v>
      </c>
      <c r="F4" s="24">
        <v>4796</v>
      </c>
      <c r="G4" s="26">
        <f>+F4/$F$7</f>
        <v>3.2333310860918223E-2</v>
      </c>
    </row>
    <row r="5" spans="1:7" ht="15.75" thickBot="1">
      <c r="A5" s="21" t="s">
        <v>45</v>
      </c>
      <c r="B5" s="13">
        <v>9595</v>
      </c>
      <c r="C5" s="14">
        <f>+B5/$B$7</f>
        <v>6.6046697320961481E-2</v>
      </c>
      <c r="D5" s="13">
        <v>262</v>
      </c>
      <c r="E5" s="14">
        <f>+D5/$D$7</f>
        <v>8.5789129011132934E-2</v>
      </c>
      <c r="F5" s="24">
        <v>9857</v>
      </c>
      <c r="G5" s="26">
        <f>+F5/$F$7</f>
        <v>6.6453178723117373E-2</v>
      </c>
    </row>
    <row r="6" spans="1:7">
      <c r="A6" s="21" t="s">
        <v>46</v>
      </c>
      <c r="B6" s="13">
        <v>9336</v>
      </c>
      <c r="C6" s="14">
        <f>+B6/$B$7</f>
        <v>6.4263883917508743E-2</v>
      </c>
      <c r="D6" s="13">
        <v>287</v>
      </c>
      <c r="E6" s="14">
        <f>+D6/$D$7</f>
        <v>9.3975114603798302E-2</v>
      </c>
      <c r="F6" s="24">
        <v>9623</v>
      </c>
      <c r="G6" s="26">
        <f>+F6/$F$7</f>
        <v>6.487561518236365E-2</v>
      </c>
    </row>
    <row r="7" spans="1:7" ht="15.75" thickBot="1">
      <c r="A7" s="22" t="s">
        <v>20</v>
      </c>
      <c r="B7" s="15">
        <v>145276</v>
      </c>
      <c r="C7" s="16"/>
      <c r="D7" s="15">
        <v>3054</v>
      </c>
      <c r="E7" s="16"/>
      <c r="F7" s="25">
        <v>148330</v>
      </c>
      <c r="G7" s="25">
        <v>148330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E9" sqref="E9"/>
    </sheetView>
  </sheetViews>
  <sheetFormatPr baseColWidth="10" defaultRowHeight="15"/>
  <cols>
    <col min="1" max="1" width="18.425781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99</v>
      </c>
      <c r="B3" s="28">
        <v>104527</v>
      </c>
      <c r="C3" s="28">
        <v>2084</v>
      </c>
      <c r="D3" s="28">
        <v>106611</v>
      </c>
    </row>
    <row r="4" spans="1:4">
      <c r="A4" s="27" t="s">
        <v>100</v>
      </c>
      <c r="B4" s="28">
        <v>11633</v>
      </c>
      <c r="C4" s="28">
        <v>289</v>
      </c>
      <c r="D4" s="28">
        <v>11922</v>
      </c>
    </row>
    <row r="5" spans="1:4">
      <c r="A5" s="27" t="s">
        <v>101</v>
      </c>
      <c r="B5" s="28">
        <v>3980</v>
      </c>
      <c r="C5" s="28">
        <v>47</v>
      </c>
      <c r="D5" s="28">
        <v>4027</v>
      </c>
    </row>
    <row r="6" spans="1:4">
      <c r="A6" s="27" t="s">
        <v>102</v>
      </c>
      <c r="B6" s="28">
        <v>1481</v>
      </c>
      <c r="C6" s="28">
        <v>13</v>
      </c>
      <c r="D6" s="28">
        <v>1494</v>
      </c>
    </row>
    <row r="7" spans="1:4">
      <c r="A7" s="34" t="s">
        <v>20</v>
      </c>
      <c r="B7" s="35">
        <v>121621</v>
      </c>
      <c r="C7" s="35">
        <v>2433</v>
      </c>
      <c r="D7" s="35">
        <v>124054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44"/>
  <sheetViews>
    <sheetView topLeftCell="A11" workbookViewId="0">
      <selection activeCell="B44" sqref="B44"/>
    </sheetView>
  </sheetViews>
  <sheetFormatPr baseColWidth="10" defaultRowHeight="15"/>
  <cols>
    <col min="1" max="1" width="38.28515625" bestFit="1" customWidth="1"/>
  </cols>
  <sheetData>
    <row r="1" spans="1:3" s="47" customFormat="1" ht="11.25">
      <c r="A1" s="46" t="s">
        <v>54</v>
      </c>
      <c r="B1" s="46" t="s">
        <v>55</v>
      </c>
    </row>
    <row r="2" spans="1:3" s="47" customFormat="1" ht="11.25">
      <c r="A2" s="48" t="s">
        <v>133</v>
      </c>
      <c r="B2" s="49">
        <v>31390</v>
      </c>
      <c r="C2" s="50">
        <f t="shared" ref="C2:C44" si="0">+B2/$B$44</f>
        <v>0.51868865461515579</v>
      </c>
    </row>
    <row r="3" spans="1:3" s="47" customFormat="1" ht="11.25">
      <c r="A3" s="48" t="s">
        <v>143</v>
      </c>
      <c r="B3" s="49">
        <v>13803</v>
      </c>
      <c r="C3" s="50">
        <f t="shared" si="0"/>
        <v>0.22808090154995209</v>
      </c>
    </row>
    <row r="4" spans="1:3" s="47" customFormat="1" ht="11.25">
      <c r="A4" s="48" t="s">
        <v>109</v>
      </c>
      <c r="B4" s="49">
        <v>3699</v>
      </c>
      <c r="C4" s="50">
        <f t="shared" si="0"/>
        <v>6.112231071747249E-2</v>
      </c>
    </row>
    <row r="5" spans="1:3" s="47" customFormat="1" ht="11.25">
      <c r="A5" s="48" t="s">
        <v>111</v>
      </c>
      <c r="B5" s="49">
        <v>1848</v>
      </c>
      <c r="C5" s="50">
        <f t="shared" si="0"/>
        <v>3.0536369344657789E-2</v>
      </c>
    </row>
    <row r="6" spans="1:3" s="47" customFormat="1" ht="11.25">
      <c r="A6" s="48" t="s">
        <v>115</v>
      </c>
      <c r="B6" s="49">
        <v>1801</v>
      </c>
      <c r="C6" s="50">
        <f t="shared" si="0"/>
        <v>2.9759740903532832E-2</v>
      </c>
    </row>
    <row r="7" spans="1:3" s="47" customFormat="1" ht="11.25">
      <c r="A7" s="48" t="s">
        <v>142</v>
      </c>
      <c r="B7" s="49">
        <v>1570</v>
      </c>
      <c r="C7" s="50">
        <f t="shared" si="0"/>
        <v>2.5942694735450609E-2</v>
      </c>
    </row>
    <row r="8" spans="1:3" s="47" customFormat="1" ht="11.25">
      <c r="A8" s="48" t="s">
        <v>126</v>
      </c>
      <c r="B8" s="49">
        <v>1397</v>
      </c>
      <c r="C8" s="50">
        <f t="shared" si="0"/>
        <v>2.3084041111735353E-2</v>
      </c>
    </row>
    <row r="9" spans="1:3" s="47" customFormat="1" ht="11.25">
      <c r="A9" s="48" t="s">
        <v>105</v>
      </c>
      <c r="B9" s="49">
        <v>986</v>
      </c>
      <c r="C9" s="50">
        <f t="shared" si="0"/>
        <v>1.6292673254238409E-2</v>
      </c>
    </row>
    <row r="10" spans="1:3" s="47" customFormat="1" ht="11.25">
      <c r="A10" s="48" t="s">
        <v>107</v>
      </c>
      <c r="B10" s="49">
        <v>882</v>
      </c>
      <c r="C10" s="50">
        <f t="shared" si="0"/>
        <v>1.4574176278132126E-2</v>
      </c>
    </row>
    <row r="11" spans="1:3" s="47" customFormat="1" ht="11.25">
      <c r="A11" s="48" t="s">
        <v>140</v>
      </c>
      <c r="B11" s="49">
        <v>711</v>
      </c>
      <c r="C11" s="50">
        <f t="shared" si="0"/>
        <v>1.1748570673188142E-2</v>
      </c>
    </row>
    <row r="12" spans="1:3" s="47" customFormat="1" ht="11.25">
      <c r="A12" s="48" t="s">
        <v>112</v>
      </c>
      <c r="B12" s="49">
        <v>555</v>
      </c>
      <c r="C12" s="50">
        <f t="shared" si="0"/>
        <v>9.1708252090287184E-3</v>
      </c>
    </row>
    <row r="13" spans="1:3" s="47" customFormat="1" ht="11.25">
      <c r="A13" s="48" t="s">
        <v>106</v>
      </c>
      <c r="B13" s="49">
        <v>529</v>
      </c>
      <c r="C13" s="50">
        <f t="shared" si="0"/>
        <v>8.7412009650021487E-3</v>
      </c>
    </row>
    <row r="14" spans="1:3" s="47" customFormat="1" ht="11.25">
      <c r="A14" s="48" t="s">
        <v>138</v>
      </c>
      <c r="B14" s="49">
        <v>393</v>
      </c>
      <c r="C14" s="50">
        <f t="shared" si="0"/>
        <v>6.4939356885554715E-3</v>
      </c>
    </row>
    <row r="15" spans="1:3" s="47" customFormat="1" ht="11.25">
      <c r="A15" s="48" t="s">
        <v>103</v>
      </c>
      <c r="B15" s="49">
        <v>246</v>
      </c>
      <c r="C15" s="50">
        <f t="shared" si="0"/>
        <v>4.0649063088667838E-3</v>
      </c>
    </row>
    <row r="16" spans="1:3" s="47" customFormat="1" ht="11.25">
      <c r="A16" s="48" t="s">
        <v>141</v>
      </c>
      <c r="B16" s="49">
        <v>165</v>
      </c>
      <c r="C16" s="50">
        <f t="shared" si="0"/>
        <v>2.7264615486301594E-3</v>
      </c>
    </row>
    <row r="17" spans="1:3" s="47" customFormat="1" ht="11.25">
      <c r="A17" s="48" t="s">
        <v>124</v>
      </c>
      <c r="B17" s="49">
        <v>98</v>
      </c>
      <c r="C17" s="50">
        <f t="shared" si="0"/>
        <v>1.6193529197924585E-3</v>
      </c>
    </row>
    <row r="18" spans="1:3" s="47" customFormat="1" ht="11.25">
      <c r="A18" s="48" t="s">
        <v>121</v>
      </c>
      <c r="B18" s="49">
        <v>95</v>
      </c>
      <c r="C18" s="50">
        <f t="shared" si="0"/>
        <v>1.5697808916355464E-3</v>
      </c>
    </row>
    <row r="19" spans="1:3" s="47" customFormat="1" ht="11.25">
      <c r="A19" s="48" t="s">
        <v>136</v>
      </c>
      <c r="B19" s="49">
        <v>64</v>
      </c>
      <c r="C19" s="50">
        <f t="shared" si="0"/>
        <v>1.0575366006807892E-3</v>
      </c>
    </row>
    <row r="20" spans="1:3" s="47" customFormat="1" ht="11.25">
      <c r="A20" s="48" t="s">
        <v>108</v>
      </c>
      <c r="B20" s="49">
        <v>53</v>
      </c>
      <c r="C20" s="50">
        <f t="shared" si="0"/>
        <v>8.7577249743877857E-4</v>
      </c>
    </row>
    <row r="21" spans="1:3" s="47" customFormat="1" ht="11.25">
      <c r="A21" s="48" t="s">
        <v>139</v>
      </c>
      <c r="B21" s="49">
        <v>33</v>
      </c>
      <c r="C21" s="50">
        <f t="shared" si="0"/>
        <v>5.4529230972603189E-4</v>
      </c>
    </row>
    <row r="22" spans="1:3" s="47" customFormat="1" ht="11.25">
      <c r="A22" s="48" t="s">
        <v>130</v>
      </c>
      <c r="B22" s="49">
        <v>24</v>
      </c>
      <c r="C22" s="50">
        <f t="shared" si="0"/>
        <v>3.9657622525529596E-4</v>
      </c>
    </row>
    <row r="23" spans="1:3" s="47" customFormat="1" ht="11.25">
      <c r="A23" s="48" t="s">
        <v>114</v>
      </c>
      <c r="B23" s="49">
        <v>23</v>
      </c>
      <c r="C23" s="50">
        <f t="shared" si="0"/>
        <v>3.800522158696586E-4</v>
      </c>
    </row>
    <row r="24" spans="1:3" s="47" customFormat="1" ht="11.25">
      <c r="A24" s="48" t="s">
        <v>120</v>
      </c>
      <c r="B24" s="49">
        <v>23</v>
      </c>
      <c r="C24" s="50">
        <f t="shared" si="0"/>
        <v>3.800522158696586E-4</v>
      </c>
    </row>
    <row r="25" spans="1:3" s="47" customFormat="1" ht="11.25">
      <c r="A25" s="48" t="s">
        <v>110</v>
      </c>
      <c r="B25" s="49">
        <v>15</v>
      </c>
      <c r="C25" s="50">
        <f t="shared" si="0"/>
        <v>2.4786014078455998E-4</v>
      </c>
    </row>
    <row r="26" spans="1:3" s="47" customFormat="1" ht="11.25">
      <c r="A26" s="48" t="s">
        <v>117</v>
      </c>
      <c r="B26" s="49">
        <v>14</v>
      </c>
      <c r="C26" s="50">
        <f t="shared" si="0"/>
        <v>2.3133613139892262E-4</v>
      </c>
    </row>
    <row r="27" spans="1:3" s="47" customFormat="1" ht="11.25">
      <c r="A27" s="48" t="s">
        <v>123</v>
      </c>
      <c r="B27" s="49">
        <v>12</v>
      </c>
      <c r="C27" s="50">
        <f t="shared" si="0"/>
        <v>1.9828811262764798E-4</v>
      </c>
    </row>
    <row r="28" spans="1:3" s="47" customFormat="1" ht="11.25">
      <c r="A28" s="48" t="s">
        <v>116</v>
      </c>
      <c r="B28" s="49">
        <v>11</v>
      </c>
      <c r="C28" s="50">
        <f t="shared" si="0"/>
        <v>1.8176410324201065E-4</v>
      </c>
    </row>
    <row r="29" spans="1:3" s="47" customFormat="1" ht="11.25">
      <c r="A29" s="48" t="s">
        <v>119</v>
      </c>
      <c r="B29" s="49">
        <v>11</v>
      </c>
      <c r="C29" s="50">
        <f t="shared" si="0"/>
        <v>1.8176410324201065E-4</v>
      </c>
    </row>
    <row r="30" spans="1:3" s="47" customFormat="1" ht="11.25">
      <c r="A30" s="48" t="s">
        <v>125</v>
      </c>
      <c r="B30" s="49">
        <v>10</v>
      </c>
      <c r="C30" s="50">
        <f t="shared" si="0"/>
        <v>1.6524009385637331E-4</v>
      </c>
    </row>
    <row r="31" spans="1:3" s="47" customFormat="1" ht="11.25">
      <c r="A31" s="48" t="s">
        <v>134</v>
      </c>
      <c r="B31" s="49">
        <v>10</v>
      </c>
      <c r="C31" s="50">
        <f t="shared" si="0"/>
        <v>1.6524009385637331E-4</v>
      </c>
    </row>
    <row r="32" spans="1:3" s="47" customFormat="1" ht="11.25">
      <c r="A32" s="48" t="s">
        <v>104</v>
      </c>
      <c r="B32" s="49">
        <v>8</v>
      </c>
      <c r="C32" s="50">
        <f t="shared" si="0"/>
        <v>1.3219207508509864E-4</v>
      </c>
    </row>
    <row r="33" spans="1:3" s="47" customFormat="1" ht="11.25">
      <c r="A33" s="48" t="s">
        <v>113</v>
      </c>
      <c r="B33" s="49">
        <v>7</v>
      </c>
      <c r="C33" s="50">
        <f t="shared" si="0"/>
        <v>1.1566806569946131E-4</v>
      </c>
    </row>
    <row r="34" spans="1:3" s="47" customFormat="1" ht="11.25">
      <c r="A34" s="48" t="s">
        <v>144</v>
      </c>
      <c r="B34" s="49">
        <v>7</v>
      </c>
      <c r="C34" s="50">
        <f t="shared" si="0"/>
        <v>1.1566806569946131E-4</v>
      </c>
    </row>
    <row r="35" spans="1:3" s="47" customFormat="1" ht="11.25">
      <c r="A35" s="48" t="s">
        <v>131</v>
      </c>
      <c r="B35" s="49">
        <v>6</v>
      </c>
      <c r="C35" s="50">
        <f t="shared" si="0"/>
        <v>9.914405631382399E-5</v>
      </c>
    </row>
    <row r="36" spans="1:3" s="47" customFormat="1" ht="11.25">
      <c r="A36" s="48" t="s">
        <v>129</v>
      </c>
      <c r="B36" s="49">
        <v>4</v>
      </c>
      <c r="C36" s="50">
        <f t="shared" si="0"/>
        <v>6.6096037542549322E-5</v>
      </c>
    </row>
    <row r="37" spans="1:3" s="47" customFormat="1" ht="11.25">
      <c r="A37" s="48" t="s">
        <v>135</v>
      </c>
      <c r="B37" s="49">
        <v>4</v>
      </c>
      <c r="C37" s="50">
        <f t="shared" si="0"/>
        <v>6.6096037542549322E-5</v>
      </c>
    </row>
    <row r="38" spans="1:3" s="47" customFormat="1" ht="11.25">
      <c r="A38" s="48" t="s">
        <v>127</v>
      </c>
      <c r="B38" s="49">
        <v>3</v>
      </c>
      <c r="C38" s="50">
        <f t="shared" si="0"/>
        <v>4.9572028156911995E-5</v>
      </c>
    </row>
    <row r="39" spans="1:3" s="47" customFormat="1" ht="11.25">
      <c r="A39" s="48" t="s">
        <v>132</v>
      </c>
      <c r="B39" s="49">
        <v>3</v>
      </c>
      <c r="C39" s="50">
        <f t="shared" si="0"/>
        <v>4.9572028156911995E-5</v>
      </c>
    </row>
    <row r="40" spans="1:3" s="47" customFormat="1" ht="11.25">
      <c r="A40" s="48" t="s">
        <v>122</v>
      </c>
      <c r="B40" s="49">
        <v>2</v>
      </c>
      <c r="C40" s="50">
        <f t="shared" si="0"/>
        <v>3.3048018771274661E-5</v>
      </c>
    </row>
    <row r="41" spans="1:3" s="47" customFormat="1" ht="11.25">
      <c r="A41" s="48" t="s">
        <v>118</v>
      </c>
      <c r="B41" s="49">
        <v>1</v>
      </c>
      <c r="C41" s="50">
        <f t="shared" si="0"/>
        <v>1.6524009385637331E-5</v>
      </c>
    </row>
    <row r="42" spans="1:3" s="47" customFormat="1" ht="11.25">
      <c r="A42" s="48" t="s">
        <v>128</v>
      </c>
      <c r="B42" s="49">
        <v>1</v>
      </c>
      <c r="C42" s="50">
        <f t="shared" si="0"/>
        <v>1.6524009385637331E-5</v>
      </c>
    </row>
    <row r="43" spans="1:3" s="47" customFormat="1" ht="11.25">
      <c r="A43" s="48" t="s">
        <v>137</v>
      </c>
      <c r="B43" s="49">
        <v>1</v>
      </c>
      <c r="C43" s="50">
        <f t="shared" si="0"/>
        <v>1.6524009385637331E-5</v>
      </c>
    </row>
    <row r="44" spans="1:3" s="47" customFormat="1" ht="11.25">
      <c r="A44" s="51" t="s">
        <v>20</v>
      </c>
      <c r="B44" s="52">
        <f>SUM(B2:B43)</f>
        <v>60518</v>
      </c>
      <c r="C44" s="50">
        <f t="shared" si="0"/>
        <v>1</v>
      </c>
    </row>
  </sheetData>
  <sortState ref="A2:C43">
    <sortCondition descending="1" ref="B2:B43"/>
  </sortState>
  <pageMargins left="0.70866141732283472" right="0.70866141732283472" top="0" bottom="0" header="0.31496062992125984" footer="0.31496062992125984"/>
  <pageSetup paperSize="9" orientation="landscape" r:id="rId1"/>
  <colBreaks count="1" manualBreakCount="1">
    <brk id="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2:C30"/>
  <sheetViews>
    <sheetView topLeftCell="E1" workbookViewId="0">
      <selection activeCell="P25" sqref="P25"/>
    </sheetView>
  </sheetViews>
  <sheetFormatPr baseColWidth="10" defaultRowHeight="15"/>
  <cols>
    <col min="1" max="1" width="38.28515625" bestFit="1" customWidth="1"/>
  </cols>
  <sheetData>
    <row r="2" spans="1:3">
      <c r="A2" s="30" t="s">
        <v>54</v>
      </c>
      <c r="B2" s="30" t="s">
        <v>55</v>
      </c>
    </row>
    <row r="3" spans="1:3">
      <c r="A3" s="27" t="s">
        <v>103</v>
      </c>
      <c r="B3" s="28">
        <v>12</v>
      </c>
      <c r="C3" s="29">
        <f>+B3/$B$30</f>
        <v>1.0801080108010801E-2</v>
      </c>
    </row>
    <row r="4" spans="1:3">
      <c r="A4" s="27" t="s">
        <v>104</v>
      </c>
      <c r="B4" s="28">
        <v>93</v>
      </c>
      <c r="C4" s="29">
        <f t="shared" ref="C4:C29" si="0">+B4/$B$30</f>
        <v>8.3708370837083712E-2</v>
      </c>
    </row>
    <row r="5" spans="1:3">
      <c r="A5" s="27" t="s">
        <v>105</v>
      </c>
      <c r="B5" s="28">
        <v>24</v>
      </c>
      <c r="C5" s="29">
        <f t="shared" si="0"/>
        <v>2.1602160216021602E-2</v>
      </c>
    </row>
    <row r="6" spans="1:3">
      <c r="A6" s="27" t="s">
        <v>106</v>
      </c>
      <c r="B6" s="28">
        <v>17</v>
      </c>
      <c r="C6" s="29">
        <f t="shared" si="0"/>
        <v>1.5301530153015301E-2</v>
      </c>
    </row>
    <row r="7" spans="1:3">
      <c r="A7" s="27" t="s">
        <v>107</v>
      </c>
      <c r="B7" s="28">
        <v>49</v>
      </c>
      <c r="C7" s="29">
        <f t="shared" si="0"/>
        <v>4.4104410441044108E-2</v>
      </c>
    </row>
    <row r="8" spans="1:3">
      <c r="A8" s="27" t="s">
        <v>109</v>
      </c>
      <c r="B8" s="28">
        <v>158</v>
      </c>
      <c r="C8" s="29">
        <f t="shared" si="0"/>
        <v>0.14221422142214221</v>
      </c>
    </row>
    <row r="9" spans="1:3">
      <c r="A9" s="27" t="s">
        <v>110</v>
      </c>
      <c r="B9" s="28">
        <v>4</v>
      </c>
      <c r="C9" s="29">
        <f t="shared" si="0"/>
        <v>3.6003600360036002E-3</v>
      </c>
    </row>
    <row r="10" spans="1:3">
      <c r="A10" s="27" t="s">
        <v>111</v>
      </c>
      <c r="B10" s="28">
        <v>98</v>
      </c>
      <c r="C10" s="29">
        <f t="shared" si="0"/>
        <v>8.8208820882088215E-2</v>
      </c>
    </row>
    <row r="11" spans="1:3">
      <c r="A11" s="27" t="s">
        <v>112</v>
      </c>
      <c r="B11" s="28">
        <v>67</v>
      </c>
      <c r="C11" s="29">
        <f t="shared" si="0"/>
        <v>6.0306030603060307E-2</v>
      </c>
    </row>
    <row r="12" spans="1:3">
      <c r="A12" s="27" t="s">
        <v>115</v>
      </c>
      <c r="B12" s="28">
        <v>28</v>
      </c>
      <c r="C12" s="29">
        <f t="shared" si="0"/>
        <v>2.5202520252025202E-2</v>
      </c>
    </row>
    <row r="13" spans="1:3">
      <c r="A13" s="27" t="s">
        <v>116</v>
      </c>
      <c r="B13" s="28">
        <v>1</v>
      </c>
      <c r="C13" s="29">
        <f t="shared" si="0"/>
        <v>9.0009000900090005E-4</v>
      </c>
    </row>
    <row r="14" spans="1:3">
      <c r="A14" s="27" t="s">
        <v>117</v>
      </c>
      <c r="B14" s="28">
        <v>3</v>
      </c>
      <c r="C14" s="29">
        <f t="shared" si="0"/>
        <v>2.7002700270027003E-3</v>
      </c>
    </row>
    <row r="15" spans="1:3">
      <c r="A15" s="27" t="s">
        <v>120</v>
      </c>
      <c r="B15" s="28">
        <v>1</v>
      </c>
      <c r="C15" s="29">
        <f t="shared" si="0"/>
        <v>9.0009000900090005E-4</v>
      </c>
    </row>
    <row r="16" spans="1:3">
      <c r="A16" s="27" t="s">
        <v>121</v>
      </c>
      <c r="B16" s="28">
        <v>3</v>
      </c>
      <c r="C16" s="29">
        <f t="shared" si="0"/>
        <v>2.7002700270027003E-3</v>
      </c>
    </row>
    <row r="17" spans="1:3">
      <c r="A17" s="27" t="s">
        <v>123</v>
      </c>
      <c r="B17" s="28">
        <v>1</v>
      </c>
      <c r="C17" s="29">
        <f t="shared" si="0"/>
        <v>9.0009000900090005E-4</v>
      </c>
    </row>
    <row r="18" spans="1:3">
      <c r="A18" s="27" t="s">
        <v>124</v>
      </c>
      <c r="B18" s="28">
        <v>2</v>
      </c>
      <c r="C18" s="29">
        <f t="shared" si="0"/>
        <v>1.8001800180018001E-3</v>
      </c>
    </row>
    <row r="19" spans="1:3">
      <c r="A19" s="27" t="s">
        <v>125</v>
      </c>
      <c r="B19" s="28">
        <v>2</v>
      </c>
      <c r="C19" s="29">
        <f t="shared" si="0"/>
        <v>1.8001800180018001E-3</v>
      </c>
    </row>
    <row r="20" spans="1:3">
      <c r="A20" s="27" t="s">
        <v>126</v>
      </c>
      <c r="B20" s="28">
        <v>30</v>
      </c>
      <c r="C20" s="29">
        <f t="shared" si="0"/>
        <v>2.7002700270027002E-2</v>
      </c>
    </row>
    <row r="21" spans="1:3">
      <c r="A21" s="27" t="s">
        <v>130</v>
      </c>
      <c r="B21" s="28">
        <v>9</v>
      </c>
      <c r="C21" s="29">
        <f t="shared" si="0"/>
        <v>8.1008100810081012E-3</v>
      </c>
    </row>
    <row r="22" spans="1:3">
      <c r="A22" s="27" t="s">
        <v>132</v>
      </c>
      <c r="B22" s="28">
        <v>1</v>
      </c>
      <c r="C22" s="29">
        <f t="shared" si="0"/>
        <v>9.0009000900090005E-4</v>
      </c>
    </row>
    <row r="23" spans="1:3">
      <c r="A23" s="27" t="s">
        <v>133</v>
      </c>
      <c r="B23" s="28">
        <v>30</v>
      </c>
      <c r="C23" s="29">
        <f t="shared" si="0"/>
        <v>2.7002700270027002E-2</v>
      </c>
    </row>
    <row r="24" spans="1:3">
      <c r="A24" s="27" t="s">
        <v>136</v>
      </c>
      <c r="B24" s="28">
        <v>25</v>
      </c>
      <c r="C24" s="29">
        <f t="shared" si="0"/>
        <v>2.2502250225022502E-2</v>
      </c>
    </row>
    <row r="25" spans="1:3">
      <c r="A25" s="27" t="s">
        <v>140</v>
      </c>
      <c r="B25" s="28">
        <v>202</v>
      </c>
      <c r="C25" s="29">
        <f t="shared" si="0"/>
        <v>0.18181818181818182</v>
      </c>
    </row>
    <row r="26" spans="1:3">
      <c r="A26" s="27" t="s">
        <v>141</v>
      </c>
      <c r="B26" s="28">
        <v>3</v>
      </c>
      <c r="C26" s="29">
        <f t="shared" si="0"/>
        <v>2.7002700270027003E-3</v>
      </c>
    </row>
    <row r="27" spans="1:3">
      <c r="A27" s="27" t="s">
        <v>142</v>
      </c>
      <c r="B27" s="28">
        <v>204</v>
      </c>
      <c r="C27" s="29">
        <f t="shared" si="0"/>
        <v>0.18361836183618363</v>
      </c>
    </row>
    <row r="28" spans="1:3">
      <c r="A28" s="27" t="s">
        <v>143</v>
      </c>
      <c r="B28" s="28">
        <v>8</v>
      </c>
      <c r="C28" s="29">
        <f t="shared" si="0"/>
        <v>7.2007200720072004E-3</v>
      </c>
    </row>
    <row r="29" spans="1:3">
      <c r="A29" s="27" t="s">
        <v>144</v>
      </c>
      <c r="B29" s="28">
        <v>36</v>
      </c>
      <c r="C29" s="29">
        <f t="shared" si="0"/>
        <v>3.2403240324032405E-2</v>
      </c>
    </row>
    <row r="30" spans="1:3">
      <c r="A30" s="34" t="s">
        <v>20</v>
      </c>
      <c r="B30" s="35">
        <f>SUM(B3:B29)</f>
        <v>1111</v>
      </c>
      <c r="C30" s="60">
        <f>SUM(C3:C29)</f>
        <v>0.99999999999999989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24"/>
  <sheetViews>
    <sheetView topLeftCell="A22" workbookViewId="0">
      <selection activeCell="D27" sqref="D27"/>
    </sheetView>
  </sheetViews>
  <sheetFormatPr baseColWidth="10" defaultRowHeight="15"/>
  <cols>
    <col min="1" max="1" width="18" bestFit="1" customWidth="1"/>
  </cols>
  <sheetData>
    <row r="2" spans="1:3">
      <c r="A2" s="1" t="s">
        <v>15</v>
      </c>
      <c r="B2" s="2">
        <v>24936</v>
      </c>
      <c r="C2" s="3">
        <f>+B2/$B$24</f>
        <v>0.16811164295826872</v>
      </c>
    </row>
    <row r="3" spans="1:3">
      <c r="A3" s="1" t="s">
        <v>16</v>
      </c>
      <c r="B3" s="2">
        <v>24314</v>
      </c>
      <c r="C3" s="3">
        <f t="shared" ref="C3:C23" si="0">+B3/$B$24</f>
        <v>0.1639182902986584</v>
      </c>
    </row>
    <row r="4" spans="1:3">
      <c r="A4" s="1" t="s">
        <v>19</v>
      </c>
      <c r="B4" s="2">
        <v>18608</v>
      </c>
      <c r="C4" s="3">
        <f t="shared" si="0"/>
        <v>0.1254500101125868</v>
      </c>
    </row>
    <row r="5" spans="1:3">
      <c r="A5" s="1" t="s">
        <v>3</v>
      </c>
      <c r="B5" s="2">
        <v>12993</v>
      </c>
      <c r="C5" s="3">
        <f t="shared" si="0"/>
        <v>8.7595226859030539E-2</v>
      </c>
    </row>
    <row r="6" spans="1:3">
      <c r="A6" s="1" t="s">
        <v>14</v>
      </c>
      <c r="B6" s="2">
        <v>7961</v>
      </c>
      <c r="C6" s="3">
        <f t="shared" si="0"/>
        <v>5.3670869008292321E-2</v>
      </c>
    </row>
    <row r="7" spans="1:3">
      <c r="A7" s="1" t="s">
        <v>6</v>
      </c>
      <c r="B7" s="2">
        <v>7881</v>
      </c>
      <c r="C7" s="3">
        <f t="shared" si="0"/>
        <v>5.3131531045641472E-2</v>
      </c>
    </row>
    <row r="8" spans="1:3">
      <c r="A8" s="1" t="s">
        <v>1</v>
      </c>
      <c r="B8" s="2">
        <v>7786</v>
      </c>
      <c r="C8" s="3">
        <f t="shared" si="0"/>
        <v>5.2491067214993595E-2</v>
      </c>
    </row>
    <row r="9" spans="1:3">
      <c r="A9" s="1" t="s">
        <v>2</v>
      </c>
      <c r="B9" s="2">
        <v>7245</v>
      </c>
      <c r="C9" s="3">
        <f t="shared" si="0"/>
        <v>4.8843794242567247E-2</v>
      </c>
    </row>
    <row r="10" spans="1:3">
      <c r="A10" s="1" t="s">
        <v>18</v>
      </c>
      <c r="B10" s="2">
        <v>6906</v>
      </c>
      <c r="C10" s="3">
        <f t="shared" si="0"/>
        <v>4.6558349625834286E-2</v>
      </c>
    </row>
    <row r="11" spans="1:3">
      <c r="A11" s="1" t="s">
        <v>17</v>
      </c>
      <c r="B11" s="2">
        <v>5097</v>
      </c>
      <c r="C11" s="3">
        <f t="shared" si="0"/>
        <v>3.4362569945392031E-2</v>
      </c>
    </row>
    <row r="12" spans="1:3">
      <c r="A12" s="1" t="s">
        <v>5</v>
      </c>
      <c r="B12" s="2">
        <v>4651</v>
      </c>
      <c r="C12" s="3">
        <f t="shared" si="0"/>
        <v>3.1355760803613561E-2</v>
      </c>
    </row>
    <row r="13" spans="1:3">
      <c r="A13" s="1" t="s">
        <v>12</v>
      </c>
      <c r="B13" s="2">
        <v>4139</v>
      </c>
      <c r="C13" s="3">
        <f t="shared" si="0"/>
        <v>2.7903997842648149E-2</v>
      </c>
    </row>
    <row r="14" spans="1:3">
      <c r="A14" s="1" t="s">
        <v>7</v>
      </c>
      <c r="B14" s="2">
        <v>2997</v>
      </c>
      <c r="C14" s="3">
        <f t="shared" si="0"/>
        <v>2.020494842580732E-2</v>
      </c>
    </row>
    <row r="15" spans="1:3">
      <c r="A15" s="1" t="s">
        <v>8</v>
      </c>
      <c r="B15" s="2">
        <v>2581</v>
      </c>
      <c r="C15" s="3">
        <f t="shared" si="0"/>
        <v>1.7400391020022922E-2</v>
      </c>
    </row>
    <row r="16" spans="1:3">
      <c r="A16" s="1" t="s">
        <v>9</v>
      </c>
      <c r="B16" s="2">
        <v>2486</v>
      </c>
      <c r="C16" s="3">
        <f t="shared" si="0"/>
        <v>1.6759927189375041E-2</v>
      </c>
    </row>
    <row r="17" spans="1:3">
      <c r="A17" s="1" t="s">
        <v>11</v>
      </c>
      <c r="B17" s="2">
        <v>2359</v>
      </c>
      <c r="C17" s="3">
        <f t="shared" si="0"/>
        <v>1.5903728173666823E-2</v>
      </c>
    </row>
    <row r="18" spans="1:3">
      <c r="A18" s="1" t="s">
        <v>10</v>
      </c>
      <c r="B18" s="2">
        <v>1905</v>
      </c>
      <c r="C18" s="3">
        <f t="shared" si="0"/>
        <v>1.2842985235623272E-2</v>
      </c>
    </row>
    <row r="19" spans="1:3">
      <c r="A19" s="1" t="s">
        <v>13</v>
      </c>
      <c r="B19" s="2">
        <v>1628</v>
      </c>
      <c r="C19" s="3">
        <f t="shared" si="0"/>
        <v>1.0975527539944718E-2</v>
      </c>
    </row>
    <row r="20" spans="1:3">
      <c r="A20" s="1" t="s">
        <v>4</v>
      </c>
      <c r="B20" s="2">
        <v>1449</v>
      </c>
      <c r="C20" s="3">
        <f t="shared" si="0"/>
        <v>9.7687588485134494E-3</v>
      </c>
    </row>
    <row r="21" spans="1:3">
      <c r="A21" s="1" t="s">
        <v>0</v>
      </c>
      <c r="B21" s="2">
        <v>367</v>
      </c>
      <c r="C21" s="3">
        <f t="shared" si="0"/>
        <v>2.4742129036607564E-3</v>
      </c>
    </row>
    <row r="22" spans="1:3">
      <c r="A22" s="1" t="s">
        <v>22</v>
      </c>
      <c r="B22" s="2">
        <v>33</v>
      </c>
      <c r="C22" s="3">
        <f t="shared" si="0"/>
        <v>2.2247690959347402E-4</v>
      </c>
    </row>
    <row r="23" spans="1:3">
      <c r="A23" s="1" t="s">
        <v>21</v>
      </c>
      <c r="B23" s="2">
        <v>8</v>
      </c>
      <c r="C23" s="3">
        <f t="shared" si="0"/>
        <v>5.393379626508461E-5</v>
      </c>
    </row>
    <row r="24" spans="1:3">
      <c r="A24" s="1" t="s">
        <v>23</v>
      </c>
      <c r="B24" s="2">
        <v>148330</v>
      </c>
    </row>
  </sheetData>
  <sortState ref="A2:B23">
    <sortCondition descending="1" ref="B2:B23"/>
  </sortState>
  <pageMargins left="0.70866141732283472" right="0.70866141732283472" top="0.74803149606299213" bottom="0.74803149606299213" header="0.31496062992125984" footer="0.31496062992125984"/>
  <pageSetup scale="85" fitToHeight="2" orientation="landscape" r:id="rId1"/>
  <rowBreaks count="2" manualBreakCount="2">
    <brk id="24" max="16383" man="1"/>
    <brk id="25" max="16383" man="1"/>
  </rowBreaks>
  <colBreaks count="1" manualBreakCount="1">
    <brk id="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2:AH277"/>
  <sheetViews>
    <sheetView topLeftCell="B31" workbookViewId="0">
      <selection activeCell="D29" sqref="D29"/>
    </sheetView>
  </sheetViews>
  <sheetFormatPr baseColWidth="10" defaultColWidth="6.7109375" defaultRowHeight="12"/>
  <cols>
    <col min="1" max="1" width="11.42578125" style="67" customWidth="1"/>
    <col min="2" max="2" width="7.85546875" style="67" customWidth="1"/>
    <col min="3" max="3" width="6" style="67" customWidth="1"/>
    <col min="4" max="5" width="6.7109375" style="67"/>
    <col min="6" max="6" width="7.28515625" style="67" customWidth="1"/>
    <col min="7" max="7" width="6.7109375" style="67"/>
    <col min="8" max="8" width="8" style="67" customWidth="1"/>
    <col min="9" max="9" width="8.5703125" style="67" customWidth="1"/>
    <col min="10" max="10" width="9" style="67" customWidth="1"/>
    <col min="11" max="11" width="10.140625" style="67" customWidth="1"/>
    <col min="12" max="12" width="7.28515625" style="67" customWidth="1"/>
    <col min="13" max="13" width="9" style="67" customWidth="1"/>
    <col min="14" max="15" width="6.7109375" style="67"/>
    <col min="16" max="16" width="7.7109375" style="67" customWidth="1"/>
    <col min="17" max="17" width="10.28515625" style="67" customWidth="1"/>
    <col min="18" max="18" width="9.85546875" style="67" customWidth="1"/>
    <col min="19" max="19" width="10" style="67" customWidth="1"/>
    <col min="20" max="20" width="9" style="67" customWidth="1"/>
    <col min="21" max="21" width="9.42578125" style="67" customWidth="1"/>
    <col min="22" max="22" width="7.42578125" style="67" customWidth="1"/>
    <col min="23" max="23" width="8.28515625" style="67" customWidth="1"/>
    <col min="24" max="24" width="5.42578125" style="67" customWidth="1"/>
    <col min="25" max="25" width="7.7109375" style="67" customWidth="1"/>
    <col min="26" max="26" width="7.42578125" style="67" customWidth="1"/>
    <col min="27" max="27" width="6.140625" style="67" customWidth="1"/>
    <col min="28" max="28" width="9.5703125" style="67" customWidth="1"/>
    <col min="29" max="32" width="6.7109375" style="67"/>
    <col min="33" max="16384" width="6.7109375" style="64"/>
  </cols>
  <sheetData>
    <row r="2" spans="1:32" ht="48">
      <c r="A2" s="61" t="s">
        <v>54</v>
      </c>
      <c r="B2" s="61" t="s">
        <v>177</v>
      </c>
      <c r="C2" s="61" t="s">
        <v>104</v>
      </c>
      <c r="D2" s="61" t="s">
        <v>105</v>
      </c>
      <c r="E2" s="61" t="s">
        <v>106</v>
      </c>
      <c r="F2" s="61" t="s">
        <v>107</v>
      </c>
      <c r="G2" s="61" t="s">
        <v>109</v>
      </c>
      <c r="H2" s="61" t="s">
        <v>110</v>
      </c>
      <c r="I2" s="61" t="s">
        <v>111</v>
      </c>
      <c r="J2" s="61" t="s">
        <v>112</v>
      </c>
      <c r="K2" s="61" t="s">
        <v>115</v>
      </c>
      <c r="L2" s="61" t="s">
        <v>116</v>
      </c>
      <c r="M2" s="61" t="s">
        <v>117</v>
      </c>
      <c r="N2" s="61" t="s">
        <v>118</v>
      </c>
      <c r="O2" s="61" t="s">
        <v>120</v>
      </c>
      <c r="P2" s="61" t="s">
        <v>121</v>
      </c>
      <c r="Q2" s="61" t="s">
        <v>123</v>
      </c>
      <c r="R2" s="61" t="s">
        <v>124</v>
      </c>
      <c r="S2" s="61" t="s">
        <v>125</v>
      </c>
      <c r="T2" s="61" t="s">
        <v>178</v>
      </c>
      <c r="U2" s="61" t="s">
        <v>128</v>
      </c>
      <c r="V2" s="61" t="s">
        <v>130</v>
      </c>
      <c r="W2" s="61" t="s">
        <v>179</v>
      </c>
      <c r="X2" s="61" t="s">
        <v>133</v>
      </c>
      <c r="Y2" s="61" t="s">
        <v>134</v>
      </c>
      <c r="Z2" s="61" t="s">
        <v>180</v>
      </c>
      <c r="AA2" s="61" t="s">
        <v>181</v>
      </c>
      <c r="AB2" s="61" t="s">
        <v>182</v>
      </c>
      <c r="AC2" s="61" t="s">
        <v>183</v>
      </c>
      <c r="AD2" s="61" t="s">
        <v>184</v>
      </c>
      <c r="AE2" s="61" t="s">
        <v>144</v>
      </c>
      <c r="AF2" s="61" t="s">
        <v>20</v>
      </c>
    </row>
    <row r="3" spans="1:32">
      <c r="A3" s="65" t="s">
        <v>103</v>
      </c>
      <c r="B3" s="66">
        <v>3</v>
      </c>
      <c r="C3" s="66">
        <v>3</v>
      </c>
      <c r="D3" s="66"/>
      <c r="E3" s="66"/>
      <c r="F3" s="66">
        <v>1</v>
      </c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>
        <v>1</v>
      </c>
      <c r="Y3" s="66"/>
      <c r="Z3" s="66"/>
      <c r="AA3" s="66"/>
      <c r="AB3" s="66"/>
      <c r="AC3" s="66"/>
      <c r="AD3" s="66">
        <v>1</v>
      </c>
      <c r="AE3" s="66"/>
      <c r="AF3" s="66">
        <v>9</v>
      </c>
    </row>
    <row r="4" spans="1:32" ht="24">
      <c r="A4" s="65" t="s">
        <v>105</v>
      </c>
      <c r="B4" s="66"/>
      <c r="C4" s="66"/>
      <c r="D4" s="66">
        <v>10</v>
      </c>
      <c r="E4" s="66"/>
      <c r="F4" s="66"/>
      <c r="G4" s="66">
        <v>4</v>
      </c>
      <c r="H4" s="66"/>
      <c r="I4" s="66"/>
      <c r="J4" s="66">
        <v>2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>
        <v>1</v>
      </c>
      <c r="W4" s="66"/>
      <c r="X4" s="66">
        <v>2</v>
      </c>
      <c r="Y4" s="66"/>
      <c r="Z4" s="66"/>
      <c r="AA4" s="66"/>
      <c r="AB4" s="66"/>
      <c r="AC4" s="66"/>
      <c r="AD4" s="66">
        <v>4</v>
      </c>
      <c r="AE4" s="66"/>
      <c r="AF4" s="66">
        <v>23</v>
      </c>
    </row>
    <row r="5" spans="1:32">
      <c r="A5" s="65" t="s">
        <v>106</v>
      </c>
      <c r="B5" s="66"/>
      <c r="C5" s="66">
        <v>1</v>
      </c>
      <c r="D5" s="66"/>
      <c r="E5" s="66">
        <v>3</v>
      </c>
      <c r="F5" s="66"/>
      <c r="G5" s="66">
        <v>1</v>
      </c>
      <c r="H5" s="66"/>
      <c r="I5" s="66"/>
      <c r="J5" s="66">
        <v>2</v>
      </c>
      <c r="K5" s="66"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>
        <v>1</v>
      </c>
      <c r="AC5" s="66"/>
      <c r="AD5" s="66">
        <v>4</v>
      </c>
      <c r="AE5" s="66"/>
      <c r="AF5" s="66">
        <v>14</v>
      </c>
    </row>
    <row r="6" spans="1:32" ht="24">
      <c r="A6" s="65" t="s">
        <v>107</v>
      </c>
      <c r="B6" s="66"/>
      <c r="C6" s="66">
        <v>2</v>
      </c>
      <c r="D6" s="66">
        <v>2</v>
      </c>
      <c r="E6" s="66"/>
      <c r="F6" s="66">
        <v>8</v>
      </c>
      <c r="G6" s="66">
        <v>1</v>
      </c>
      <c r="H6" s="66"/>
      <c r="I6" s="66"/>
      <c r="J6" s="66">
        <v>2</v>
      </c>
      <c r="K6" s="66">
        <v>3</v>
      </c>
      <c r="L6" s="66"/>
      <c r="M6" s="66"/>
      <c r="N6" s="66">
        <v>1</v>
      </c>
      <c r="O6" s="66"/>
      <c r="P6" s="66"/>
      <c r="Q6" s="66"/>
      <c r="R6" s="66"/>
      <c r="S6" s="66"/>
      <c r="T6" s="66"/>
      <c r="U6" s="66"/>
      <c r="V6" s="66">
        <v>1</v>
      </c>
      <c r="W6" s="66"/>
      <c r="X6" s="66">
        <v>4</v>
      </c>
      <c r="Y6" s="66"/>
      <c r="Z6" s="66"/>
      <c r="AA6" s="66"/>
      <c r="AB6" s="66">
        <v>1</v>
      </c>
      <c r="AC6" s="66"/>
      <c r="AD6" s="66">
        <v>3</v>
      </c>
      <c r="AE6" s="66"/>
      <c r="AF6" s="66">
        <v>28</v>
      </c>
    </row>
    <row r="7" spans="1:32" ht="24">
      <c r="A7" s="65" t="s">
        <v>108</v>
      </c>
      <c r="B7" s="66"/>
      <c r="C7" s="66"/>
      <c r="D7" s="66"/>
      <c r="E7" s="66"/>
      <c r="F7" s="66"/>
      <c r="G7" s="66"/>
      <c r="H7" s="66"/>
      <c r="I7" s="66">
        <v>2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>
        <v>1</v>
      </c>
      <c r="AC7" s="66"/>
      <c r="AD7" s="66"/>
      <c r="AE7" s="66"/>
      <c r="AF7" s="66">
        <v>3</v>
      </c>
    </row>
    <row r="8" spans="1:32" ht="24">
      <c r="A8" s="65" t="s">
        <v>109</v>
      </c>
      <c r="B8" s="66"/>
      <c r="C8" s="66">
        <v>7</v>
      </c>
      <c r="D8" s="66">
        <v>1</v>
      </c>
      <c r="E8" s="66">
        <v>1</v>
      </c>
      <c r="F8" s="66">
        <v>2</v>
      </c>
      <c r="G8" s="66">
        <v>79</v>
      </c>
      <c r="H8" s="66"/>
      <c r="I8" s="66">
        <v>5</v>
      </c>
      <c r="J8" s="66">
        <v>5</v>
      </c>
      <c r="K8" s="66">
        <v>4</v>
      </c>
      <c r="L8" s="66">
        <v>1</v>
      </c>
      <c r="M8" s="66"/>
      <c r="N8" s="66"/>
      <c r="O8" s="66"/>
      <c r="P8" s="66"/>
      <c r="Q8" s="66"/>
      <c r="R8" s="66"/>
      <c r="S8" s="66"/>
      <c r="T8" s="66">
        <v>2</v>
      </c>
      <c r="U8" s="66"/>
      <c r="V8" s="66"/>
      <c r="W8" s="66"/>
      <c r="X8" s="66">
        <v>17</v>
      </c>
      <c r="Y8" s="66"/>
      <c r="Z8" s="66">
        <v>3</v>
      </c>
      <c r="AA8" s="66"/>
      <c r="AB8" s="66">
        <v>17</v>
      </c>
      <c r="AC8" s="66"/>
      <c r="AD8" s="66">
        <v>14</v>
      </c>
      <c r="AE8" s="66">
        <v>3</v>
      </c>
      <c r="AF8" s="66">
        <v>161</v>
      </c>
    </row>
    <row r="9" spans="1:32" ht="24">
      <c r="A9" s="65" t="s">
        <v>110</v>
      </c>
      <c r="B9" s="66"/>
      <c r="C9" s="66"/>
      <c r="D9" s="66"/>
      <c r="E9" s="66"/>
      <c r="F9" s="66"/>
      <c r="G9" s="66"/>
      <c r="H9" s="66"/>
      <c r="I9" s="66"/>
      <c r="J9" s="66"/>
      <c r="K9" s="66">
        <v>1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>
        <v>1</v>
      </c>
    </row>
    <row r="10" spans="1:32" ht="24">
      <c r="A10" s="65" t="s">
        <v>111</v>
      </c>
      <c r="B10" s="66">
        <v>1</v>
      </c>
      <c r="C10" s="66">
        <v>2</v>
      </c>
      <c r="D10" s="66">
        <v>1</v>
      </c>
      <c r="E10" s="66">
        <v>2</v>
      </c>
      <c r="F10" s="66"/>
      <c r="G10" s="66">
        <v>3</v>
      </c>
      <c r="H10" s="66"/>
      <c r="I10" s="66">
        <v>23</v>
      </c>
      <c r="J10" s="66">
        <v>4</v>
      </c>
      <c r="K10" s="66">
        <v>5</v>
      </c>
      <c r="L10" s="66"/>
      <c r="M10" s="66"/>
      <c r="N10" s="66"/>
      <c r="O10" s="66">
        <v>1</v>
      </c>
      <c r="P10" s="66"/>
      <c r="Q10" s="66"/>
      <c r="R10" s="66"/>
      <c r="S10" s="66"/>
      <c r="T10" s="66">
        <v>2</v>
      </c>
      <c r="U10" s="66"/>
      <c r="V10" s="66">
        <v>2</v>
      </c>
      <c r="W10" s="66"/>
      <c r="X10" s="66">
        <v>3</v>
      </c>
      <c r="Y10" s="66"/>
      <c r="Z10" s="66">
        <v>1</v>
      </c>
      <c r="AA10" s="66"/>
      <c r="AB10" s="66">
        <v>6</v>
      </c>
      <c r="AC10" s="66"/>
      <c r="AD10" s="66">
        <v>8</v>
      </c>
      <c r="AE10" s="66"/>
      <c r="AF10" s="66">
        <v>64</v>
      </c>
    </row>
    <row r="11" spans="1:32" ht="24">
      <c r="A11" s="65" t="s">
        <v>112</v>
      </c>
      <c r="B11" s="66"/>
      <c r="C11" s="66">
        <v>1</v>
      </c>
      <c r="D11" s="66"/>
      <c r="E11" s="66"/>
      <c r="F11" s="66"/>
      <c r="G11" s="66">
        <v>3</v>
      </c>
      <c r="H11" s="66"/>
      <c r="I11" s="66"/>
      <c r="J11" s="66">
        <v>9</v>
      </c>
      <c r="K11" s="66">
        <v>2</v>
      </c>
      <c r="L11" s="66"/>
      <c r="M11" s="66"/>
      <c r="N11" s="66"/>
      <c r="O11" s="66"/>
      <c r="P11" s="66"/>
      <c r="Q11" s="66"/>
      <c r="R11" s="66"/>
      <c r="S11" s="66"/>
      <c r="T11" s="66">
        <v>1</v>
      </c>
      <c r="U11" s="66"/>
      <c r="V11" s="66"/>
      <c r="W11" s="66"/>
      <c r="X11" s="66">
        <v>2</v>
      </c>
      <c r="Y11" s="66"/>
      <c r="Z11" s="66"/>
      <c r="AA11" s="66"/>
      <c r="AB11" s="66">
        <v>1</v>
      </c>
      <c r="AC11" s="66"/>
      <c r="AD11" s="66">
        <v>2</v>
      </c>
      <c r="AE11" s="66">
        <v>3</v>
      </c>
      <c r="AF11" s="66">
        <v>24</v>
      </c>
    </row>
    <row r="12" spans="1:32" ht="24">
      <c r="A12" s="65" t="s">
        <v>176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>
        <v>1</v>
      </c>
      <c r="AE12" s="66"/>
      <c r="AF12" s="66">
        <v>1</v>
      </c>
    </row>
    <row r="13" spans="1:32" ht="24">
      <c r="A13" s="65" t="s">
        <v>115</v>
      </c>
      <c r="B13" s="66"/>
      <c r="C13" s="66">
        <v>3</v>
      </c>
      <c r="D13" s="66">
        <v>1</v>
      </c>
      <c r="E13" s="66">
        <v>1</v>
      </c>
      <c r="F13" s="66">
        <v>2</v>
      </c>
      <c r="G13" s="66">
        <v>3</v>
      </c>
      <c r="H13" s="66"/>
      <c r="I13" s="66"/>
      <c r="J13" s="66">
        <v>2</v>
      </c>
      <c r="K13" s="66">
        <v>24</v>
      </c>
      <c r="L13" s="66">
        <v>1</v>
      </c>
      <c r="M13" s="66"/>
      <c r="N13" s="66"/>
      <c r="O13" s="66"/>
      <c r="P13" s="66"/>
      <c r="Q13" s="66">
        <v>1</v>
      </c>
      <c r="R13" s="66">
        <v>1</v>
      </c>
      <c r="S13" s="66"/>
      <c r="T13" s="66"/>
      <c r="U13" s="66"/>
      <c r="V13" s="66"/>
      <c r="W13" s="66"/>
      <c r="X13" s="66">
        <v>7</v>
      </c>
      <c r="Y13" s="66"/>
      <c r="Z13" s="66"/>
      <c r="AA13" s="66"/>
      <c r="AB13" s="66">
        <v>3</v>
      </c>
      <c r="AC13" s="66"/>
      <c r="AD13" s="66">
        <v>4</v>
      </c>
      <c r="AE13" s="66"/>
      <c r="AF13" s="66">
        <v>53</v>
      </c>
    </row>
    <row r="14" spans="1:32" ht="24">
      <c r="A14" s="65" t="s">
        <v>116</v>
      </c>
      <c r="B14" s="66"/>
      <c r="C14" s="66"/>
      <c r="D14" s="66"/>
      <c r="E14" s="66"/>
      <c r="F14" s="66"/>
      <c r="G14" s="66"/>
      <c r="H14" s="66"/>
      <c r="I14" s="66">
        <v>1</v>
      </c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>
        <v>1</v>
      </c>
    </row>
    <row r="15" spans="1:32" ht="24">
      <c r="A15" s="65" t="s">
        <v>121</v>
      </c>
      <c r="B15" s="66"/>
      <c r="C15" s="66"/>
      <c r="D15" s="66"/>
      <c r="E15" s="66"/>
      <c r="F15" s="66"/>
      <c r="G15" s="66"/>
      <c r="H15" s="66"/>
      <c r="I15" s="66"/>
      <c r="J15" s="66">
        <v>1</v>
      </c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>
        <v>1</v>
      </c>
      <c r="AE15" s="66"/>
      <c r="AF15" s="66">
        <v>2</v>
      </c>
    </row>
    <row r="16" spans="1:32" ht="24">
      <c r="A16" s="65" t="s">
        <v>123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>
        <v>1</v>
      </c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>
        <v>1</v>
      </c>
    </row>
    <row r="17" spans="1:32" ht="24">
      <c r="A17" s="65" t="s">
        <v>124</v>
      </c>
      <c r="B17" s="66"/>
      <c r="C17" s="66"/>
      <c r="D17" s="66">
        <v>1</v>
      </c>
      <c r="E17" s="66"/>
      <c r="F17" s="66"/>
      <c r="G17" s="66">
        <v>1</v>
      </c>
      <c r="H17" s="66"/>
      <c r="I17" s="66"/>
      <c r="J17" s="66">
        <v>1</v>
      </c>
      <c r="K17" s="66">
        <v>1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>
        <v>1</v>
      </c>
      <c r="AE17" s="66"/>
      <c r="AF17" s="66">
        <v>5</v>
      </c>
    </row>
    <row r="18" spans="1:32" ht="24">
      <c r="A18" s="65" t="s">
        <v>125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>
        <v>2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>
        <v>2</v>
      </c>
    </row>
    <row r="19" spans="1:32" ht="24">
      <c r="A19" s="65" t="s">
        <v>126</v>
      </c>
      <c r="B19" s="66"/>
      <c r="C19" s="66"/>
      <c r="D19" s="66">
        <v>1</v>
      </c>
      <c r="E19" s="66"/>
      <c r="F19" s="66"/>
      <c r="G19" s="66">
        <v>1</v>
      </c>
      <c r="H19" s="66">
        <v>1</v>
      </c>
      <c r="I19" s="66">
        <v>2</v>
      </c>
      <c r="J19" s="66">
        <v>1</v>
      </c>
      <c r="K19" s="66">
        <v>3</v>
      </c>
      <c r="L19" s="66">
        <v>1</v>
      </c>
      <c r="M19" s="66"/>
      <c r="N19" s="66"/>
      <c r="O19" s="66"/>
      <c r="P19" s="66"/>
      <c r="Q19" s="66"/>
      <c r="R19" s="66"/>
      <c r="S19" s="66"/>
      <c r="T19" s="66">
        <v>11</v>
      </c>
      <c r="U19" s="66">
        <v>1</v>
      </c>
      <c r="V19" s="66"/>
      <c r="W19" s="66"/>
      <c r="X19" s="66">
        <v>4</v>
      </c>
      <c r="Y19" s="66"/>
      <c r="Z19" s="66"/>
      <c r="AA19" s="66"/>
      <c r="AB19" s="66">
        <v>4</v>
      </c>
      <c r="AC19" s="66"/>
      <c r="AD19" s="66">
        <v>3</v>
      </c>
      <c r="AE19" s="66"/>
      <c r="AF19" s="66">
        <v>33</v>
      </c>
    </row>
    <row r="20" spans="1:32">
      <c r="A20" s="65" t="s">
        <v>130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>
        <v>1</v>
      </c>
      <c r="V20" s="66">
        <v>5</v>
      </c>
      <c r="W20" s="66"/>
      <c r="X20" s="66"/>
      <c r="Y20" s="66"/>
      <c r="Z20" s="66"/>
      <c r="AA20" s="66"/>
      <c r="AB20" s="66"/>
      <c r="AC20" s="66"/>
      <c r="AD20" s="66"/>
      <c r="AE20" s="66"/>
      <c r="AF20" s="66">
        <v>6</v>
      </c>
    </row>
    <row r="21" spans="1:32">
      <c r="A21" s="65" t="s">
        <v>133</v>
      </c>
      <c r="B21" s="66">
        <v>6</v>
      </c>
      <c r="C21" s="66">
        <v>57</v>
      </c>
      <c r="D21" s="66">
        <v>13</v>
      </c>
      <c r="E21" s="66">
        <v>5</v>
      </c>
      <c r="F21" s="66">
        <v>17</v>
      </c>
      <c r="G21" s="66">
        <v>91</v>
      </c>
      <c r="H21" s="66">
        <v>3</v>
      </c>
      <c r="I21" s="66">
        <v>26</v>
      </c>
      <c r="J21" s="66">
        <v>35</v>
      </c>
      <c r="K21" s="66">
        <v>15</v>
      </c>
      <c r="L21" s="66">
        <v>3</v>
      </c>
      <c r="M21" s="66">
        <v>3</v>
      </c>
      <c r="N21" s="66"/>
      <c r="O21" s="66"/>
      <c r="P21" s="66">
        <v>2</v>
      </c>
      <c r="Q21" s="66"/>
      <c r="R21" s="66">
        <v>1</v>
      </c>
      <c r="S21" s="66">
        <v>2</v>
      </c>
      <c r="T21" s="66">
        <v>21</v>
      </c>
      <c r="U21" s="66">
        <v>2</v>
      </c>
      <c r="V21" s="66">
        <v>3</v>
      </c>
      <c r="W21" s="66">
        <v>3</v>
      </c>
      <c r="X21" s="66">
        <v>4812</v>
      </c>
      <c r="Y21" s="66">
        <v>1</v>
      </c>
      <c r="Z21" s="66">
        <v>10</v>
      </c>
      <c r="AA21" s="66">
        <v>2</v>
      </c>
      <c r="AB21" s="66">
        <v>71</v>
      </c>
      <c r="AC21" s="66">
        <v>3</v>
      </c>
      <c r="AD21" s="66">
        <v>101</v>
      </c>
      <c r="AE21" s="66">
        <v>7</v>
      </c>
      <c r="AF21" s="66">
        <v>5315</v>
      </c>
    </row>
    <row r="22" spans="1:32">
      <c r="A22" s="65" t="s">
        <v>134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>
        <v>25</v>
      </c>
      <c r="Y22" s="66">
        <v>1</v>
      </c>
      <c r="Z22" s="66"/>
      <c r="AA22" s="66"/>
      <c r="AB22" s="66"/>
      <c r="AC22" s="66"/>
      <c r="AD22" s="66"/>
      <c r="AE22" s="66"/>
      <c r="AF22" s="66">
        <v>26</v>
      </c>
    </row>
    <row r="23" spans="1:32" ht="24">
      <c r="A23" s="65" t="s">
        <v>135</v>
      </c>
      <c r="B23" s="66"/>
      <c r="C23" s="66"/>
      <c r="D23" s="66"/>
      <c r="E23" s="66"/>
      <c r="F23" s="66"/>
      <c r="G23" s="66"/>
      <c r="H23" s="66"/>
      <c r="I23" s="66">
        <v>1</v>
      </c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>
        <v>1</v>
      </c>
      <c r="Y23" s="66"/>
      <c r="Z23" s="66"/>
      <c r="AA23" s="66"/>
      <c r="AB23" s="66"/>
      <c r="AC23" s="66"/>
      <c r="AD23" s="66"/>
      <c r="AE23" s="66"/>
      <c r="AF23" s="66">
        <v>2</v>
      </c>
    </row>
    <row r="24" spans="1:32">
      <c r="A24" s="65" t="s">
        <v>136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>
        <v>1</v>
      </c>
      <c r="Y24" s="66"/>
      <c r="Z24" s="66">
        <v>2</v>
      </c>
      <c r="AA24" s="66"/>
      <c r="AB24" s="66"/>
      <c r="AC24" s="66"/>
      <c r="AD24" s="66"/>
      <c r="AE24" s="66"/>
      <c r="AF24" s="66">
        <v>3</v>
      </c>
    </row>
    <row r="25" spans="1:32">
      <c r="A25" s="65" t="s">
        <v>137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>
        <v>1</v>
      </c>
      <c r="Y25" s="66"/>
      <c r="Z25" s="66"/>
      <c r="AA25" s="66"/>
      <c r="AB25" s="66"/>
      <c r="AC25" s="66"/>
      <c r="AD25" s="66"/>
      <c r="AE25" s="66"/>
      <c r="AF25" s="66">
        <v>1</v>
      </c>
    </row>
    <row r="26" spans="1:32" ht="36">
      <c r="A26" s="65" t="s">
        <v>138</v>
      </c>
      <c r="B26" s="66"/>
      <c r="C26" s="66">
        <v>1</v>
      </c>
      <c r="D26" s="66">
        <v>1</v>
      </c>
      <c r="E26" s="66"/>
      <c r="F26" s="66"/>
      <c r="G26" s="66">
        <v>1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>
        <v>2</v>
      </c>
      <c r="Y26" s="66"/>
      <c r="Z26" s="66"/>
      <c r="AA26" s="66"/>
      <c r="AB26" s="66">
        <v>2</v>
      </c>
      <c r="AC26" s="66"/>
      <c r="AD26" s="66">
        <v>2</v>
      </c>
      <c r="AE26" s="66"/>
      <c r="AF26" s="66">
        <v>9</v>
      </c>
    </row>
    <row r="27" spans="1:32">
      <c r="A27" s="65" t="s">
        <v>139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>
        <v>1</v>
      </c>
      <c r="Y27" s="66"/>
      <c r="Z27" s="66"/>
      <c r="AA27" s="66"/>
      <c r="AB27" s="66"/>
      <c r="AC27" s="66"/>
      <c r="AD27" s="66"/>
      <c r="AE27" s="66"/>
      <c r="AF27" s="66">
        <v>1</v>
      </c>
    </row>
    <row r="28" spans="1:32" ht="60">
      <c r="A28" s="65" t="s">
        <v>140</v>
      </c>
      <c r="B28" s="66"/>
      <c r="C28" s="66">
        <v>1</v>
      </c>
      <c r="D28" s="66">
        <v>1</v>
      </c>
      <c r="E28" s="66"/>
      <c r="F28" s="66">
        <v>1</v>
      </c>
      <c r="G28" s="66">
        <v>1</v>
      </c>
      <c r="H28" s="66"/>
      <c r="I28" s="66">
        <v>1</v>
      </c>
      <c r="J28" s="66">
        <v>1</v>
      </c>
      <c r="K28" s="66">
        <v>1</v>
      </c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>
        <v>4</v>
      </c>
      <c r="Y28" s="66"/>
      <c r="Z28" s="66"/>
      <c r="AA28" s="66"/>
      <c r="AB28" s="66">
        <v>7</v>
      </c>
      <c r="AC28" s="66"/>
      <c r="AD28" s="66">
        <v>3</v>
      </c>
      <c r="AE28" s="66"/>
      <c r="AF28" s="66">
        <v>21</v>
      </c>
    </row>
    <row r="29" spans="1:32" ht="36">
      <c r="A29" s="65" t="s">
        <v>141</v>
      </c>
      <c r="B29" s="66"/>
      <c r="C29" s="66">
        <v>1</v>
      </c>
      <c r="D29" s="66"/>
      <c r="E29" s="66"/>
      <c r="F29" s="66">
        <v>1</v>
      </c>
      <c r="G29" s="66"/>
      <c r="H29" s="66"/>
      <c r="I29" s="66"/>
      <c r="J29" s="66">
        <v>1</v>
      </c>
      <c r="K29" s="66">
        <v>1</v>
      </c>
      <c r="L29" s="66"/>
      <c r="M29" s="66"/>
      <c r="N29" s="66"/>
      <c r="O29" s="66"/>
      <c r="P29" s="66"/>
      <c r="Q29" s="66"/>
      <c r="R29" s="66"/>
      <c r="S29" s="66"/>
      <c r="T29" s="66">
        <v>1</v>
      </c>
      <c r="U29" s="66"/>
      <c r="V29" s="66"/>
      <c r="W29" s="66"/>
      <c r="X29" s="66">
        <v>3</v>
      </c>
      <c r="Y29" s="66"/>
      <c r="Z29" s="66"/>
      <c r="AA29" s="66"/>
      <c r="AB29" s="66"/>
      <c r="AC29" s="66">
        <v>4</v>
      </c>
      <c r="AD29" s="66"/>
      <c r="AE29" s="66"/>
      <c r="AF29" s="66">
        <v>12</v>
      </c>
    </row>
    <row r="30" spans="1:32" ht="60">
      <c r="A30" s="65" t="s">
        <v>142</v>
      </c>
      <c r="B30" s="66"/>
      <c r="C30" s="66">
        <v>7</v>
      </c>
      <c r="D30" s="66">
        <v>1</v>
      </c>
      <c r="E30" s="66"/>
      <c r="F30" s="66">
        <v>1</v>
      </c>
      <c r="G30" s="66">
        <v>6</v>
      </c>
      <c r="H30" s="66"/>
      <c r="I30" s="66">
        <v>2</v>
      </c>
      <c r="J30" s="66">
        <v>3</v>
      </c>
      <c r="K30" s="66">
        <v>1</v>
      </c>
      <c r="L30" s="66"/>
      <c r="M30" s="66"/>
      <c r="N30" s="66"/>
      <c r="O30" s="66"/>
      <c r="P30" s="66">
        <v>1</v>
      </c>
      <c r="Q30" s="66"/>
      <c r="R30" s="66">
        <v>1</v>
      </c>
      <c r="S30" s="66"/>
      <c r="T30" s="66">
        <v>2</v>
      </c>
      <c r="U30" s="66"/>
      <c r="V30" s="66"/>
      <c r="W30" s="66"/>
      <c r="X30" s="66">
        <v>21</v>
      </c>
      <c r="Y30" s="66"/>
      <c r="Z30" s="66">
        <v>1</v>
      </c>
      <c r="AA30" s="66"/>
      <c r="AB30" s="66">
        <v>18</v>
      </c>
      <c r="AC30" s="66"/>
      <c r="AD30" s="66">
        <v>16</v>
      </c>
      <c r="AE30" s="66"/>
      <c r="AF30" s="66">
        <v>81</v>
      </c>
    </row>
    <row r="31" spans="1:32">
      <c r="A31" s="63" t="s">
        <v>20</v>
      </c>
      <c r="B31" s="62">
        <v>10</v>
      </c>
      <c r="C31" s="62">
        <v>86</v>
      </c>
      <c r="D31" s="62">
        <v>33</v>
      </c>
      <c r="E31" s="62">
        <v>12</v>
      </c>
      <c r="F31" s="62">
        <v>33</v>
      </c>
      <c r="G31" s="62">
        <v>195</v>
      </c>
      <c r="H31" s="62">
        <v>4</v>
      </c>
      <c r="I31" s="62">
        <v>63</v>
      </c>
      <c r="J31" s="62">
        <v>69</v>
      </c>
      <c r="K31" s="62">
        <v>63</v>
      </c>
      <c r="L31" s="62">
        <v>6</v>
      </c>
      <c r="M31" s="62">
        <v>3</v>
      </c>
      <c r="N31" s="62">
        <v>1</v>
      </c>
      <c r="O31" s="62">
        <v>1</v>
      </c>
      <c r="P31" s="62">
        <v>3</v>
      </c>
      <c r="Q31" s="62">
        <v>2</v>
      </c>
      <c r="R31" s="62">
        <v>3</v>
      </c>
      <c r="S31" s="62">
        <v>4</v>
      </c>
      <c r="T31" s="62">
        <v>40</v>
      </c>
      <c r="U31" s="62">
        <v>4</v>
      </c>
      <c r="V31" s="62">
        <v>12</v>
      </c>
      <c r="W31" s="62">
        <v>3</v>
      </c>
      <c r="X31" s="62">
        <v>4911</v>
      </c>
      <c r="Y31" s="62">
        <v>2</v>
      </c>
      <c r="Z31" s="62">
        <v>17</v>
      </c>
      <c r="AA31" s="62">
        <v>2</v>
      </c>
      <c r="AB31" s="62">
        <v>132</v>
      </c>
      <c r="AC31" s="62">
        <v>7</v>
      </c>
      <c r="AD31" s="62">
        <v>168</v>
      </c>
      <c r="AE31" s="62">
        <v>13</v>
      </c>
      <c r="AF31" s="62">
        <v>5902</v>
      </c>
    </row>
    <row r="95" spans="1:34" ht="105">
      <c r="A95" s="64"/>
      <c r="B95" s="30" t="s">
        <v>54</v>
      </c>
      <c r="C95" s="71" t="s">
        <v>185</v>
      </c>
      <c r="D95" s="71"/>
      <c r="E95" s="71"/>
      <c r="F95" s="71"/>
      <c r="G95" s="71"/>
      <c r="H95" s="71"/>
      <c r="I95" s="71"/>
      <c r="AG95" s="67"/>
    </row>
    <row r="96" spans="1:34" ht="60" customHeight="1">
      <c r="A96" s="68" t="s">
        <v>133</v>
      </c>
      <c r="B96" s="69" t="s">
        <v>133</v>
      </c>
      <c r="C96" s="101" t="str">
        <f>CONCATENATE(A96," - ",B96)</f>
        <v>F.N.A. - F.N.A.</v>
      </c>
      <c r="D96" s="101"/>
      <c r="E96" s="101"/>
      <c r="F96" s="101"/>
      <c r="G96" s="101"/>
      <c r="H96" s="101"/>
      <c r="I96" s="101"/>
      <c r="J96" s="70">
        <v>4812</v>
      </c>
      <c r="AG96" s="67"/>
      <c r="AH96" s="67"/>
    </row>
    <row r="97" spans="1:34" ht="15" customHeight="1">
      <c r="A97" s="31" t="s">
        <v>133</v>
      </c>
      <c r="B97" s="33" t="s">
        <v>142</v>
      </c>
      <c r="C97" s="101" t="str">
        <f t="shared" ref="C97:C160" si="0">CONCATENATE(A97," - ",B97)</f>
        <v xml:space="preserve">F.N.A. - OTRAS FUNDACIONES / CORPORACIONES </v>
      </c>
      <c r="D97" s="101"/>
      <c r="E97" s="101"/>
      <c r="F97" s="101"/>
      <c r="G97" s="101"/>
      <c r="H97" s="101"/>
      <c r="I97" s="101"/>
      <c r="J97" s="28">
        <v>101</v>
      </c>
      <c r="AG97" s="67"/>
      <c r="AH97" s="67"/>
    </row>
    <row r="98" spans="1:34" ht="15" customHeight="1">
      <c r="A98" s="31" t="s">
        <v>133</v>
      </c>
      <c r="B98" s="33" t="s">
        <v>109</v>
      </c>
      <c r="C98" s="101" t="str">
        <f t="shared" si="0"/>
        <v>F.N.A. - BANCO CAJA SOCIAL BCSC</v>
      </c>
      <c r="D98" s="101"/>
      <c r="E98" s="101"/>
      <c r="F98" s="101"/>
      <c r="G98" s="101"/>
      <c r="H98" s="101"/>
      <c r="I98" s="101"/>
      <c r="J98" s="28">
        <v>91</v>
      </c>
      <c r="AG98" s="67"/>
      <c r="AH98" s="67"/>
    </row>
    <row r="99" spans="1:34" ht="15" customHeight="1">
      <c r="A99" s="31" t="s">
        <v>109</v>
      </c>
      <c r="B99" s="33" t="s">
        <v>109</v>
      </c>
      <c r="C99" s="101" t="str">
        <f t="shared" si="0"/>
        <v>BANCO CAJA SOCIAL BCSC - BANCO CAJA SOCIAL BCSC</v>
      </c>
      <c r="D99" s="101"/>
      <c r="E99" s="101"/>
      <c r="F99" s="101"/>
      <c r="G99" s="101"/>
      <c r="H99" s="101"/>
      <c r="I99" s="101"/>
      <c r="J99" s="28">
        <v>79</v>
      </c>
      <c r="AG99" s="67"/>
      <c r="AH99" s="67"/>
    </row>
    <row r="100" spans="1:34" ht="15" customHeight="1">
      <c r="A100" s="31" t="s">
        <v>133</v>
      </c>
      <c r="B100" s="33" t="s">
        <v>140</v>
      </c>
      <c r="C100" s="101" t="str">
        <f t="shared" si="0"/>
        <v>F.N.A. - OTRA COOPERATIVAS / FUNDACIONES</v>
      </c>
      <c r="D100" s="101"/>
      <c r="E100" s="101"/>
      <c r="F100" s="101"/>
      <c r="G100" s="101"/>
      <c r="H100" s="101"/>
      <c r="I100" s="101"/>
      <c r="J100" s="28">
        <v>71</v>
      </c>
      <c r="AG100" s="67"/>
      <c r="AH100" s="67"/>
    </row>
    <row r="101" spans="1:34" ht="15" customHeight="1">
      <c r="A101" s="31" t="s">
        <v>133</v>
      </c>
      <c r="B101" s="33" t="s">
        <v>104</v>
      </c>
      <c r="C101" s="101" t="str">
        <f t="shared" si="0"/>
        <v>F.N.A. - BANCAMIA</v>
      </c>
      <c r="D101" s="101"/>
      <c r="E101" s="101"/>
      <c r="F101" s="101"/>
      <c r="G101" s="101"/>
      <c r="H101" s="101"/>
      <c r="I101" s="101"/>
      <c r="J101" s="28">
        <v>57</v>
      </c>
      <c r="AG101" s="67"/>
      <c r="AH101" s="67"/>
    </row>
    <row r="102" spans="1:34" ht="15" customHeight="1">
      <c r="A102" s="68" t="s">
        <v>133</v>
      </c>
      <c r="B102" s="69" t="s">
        <v>112</v>
      </c>
      <c r="C102" s="101" t="str">
        <f t="shared" si="0"/>
        <v>F.N.A. - BANCO COLPATRIA</v>
      </c>
      <c r="D102" s="101"/>
      <c r="E102" s="101"/>
      <c r="F102" s="101"/>
      <c r="G102" s="101"/>
      <c r="H102" s="101"/>
      <c r="I102" s="101"/>
      <c r="J102" s="70">
        <v>35</v>
      </c>
      <c r="AG102" s="67"/>
      <c r="AH102" s="67"/>
    </row>
    <row r="103" spans="1:34" ht="15" customHeight="1">
      <c r="A103" s="31" t="s">
        <v>133</v>
      </c>
      <c r="B103" s="33" t="s">
        <v>111</v>
      </c>
      <c r="C103" s="101" t="str">
        <f t="shared" si="0"/>
        <v>F.N.A. - BANCO COLMENA</v>
      </c>
      <c r="D103" s="101"/>
      <c r="E103" s="101"/>
      <c r="F103" s="101"/>
      <c r="G103" s="101"/>
      <c r="H103" s="101"/>
      <c r="I103" s="101"/>
      <c r="J103" s="28">
        <v>26</v>
      </c>
      <c r="AG103" s="67"/>
      <c r="AH103" s="67"/>
    </row>
    <row r="104" spans="1:34" ht="15" customHeight="1">
      <c r="A104" s="31" t="s">
        <v>134</v>
      </c>
      <c r="B104" s="33" t="s">
        <v>133</v>
      </c>
      <c r="C104" s="101" t="str">
        <f t="shared" si="0"/>
        <v>FENAVID - F.N.A.</v>
      </c>
      <c r="D104" s="101"/>
      <c r="E104" s="101"/>
      <c r="F104" s="101"/>
      <c r="G104" s="101"/>
      <c r="H104" s="101"/>
      <c r="I104" s="101"/>
      <c r="J104" s="28">
        <v>25</v>
      </c>
      <c r="AG104" s="67"/>
      <c r="AH104" s="67"/>
    </row>
    <row r="105" spans="1:34" ht="15" customHeight="1">
      <c r="A105" s="31" t="s">
        <v>115</v>
      </c>
      <c r="B105" s="33" t="s">
        <v>115</v>
      </c>
      <c r="C105" s="101" t="str">
        <f t="shared" si="0"/>
        <v>BANCO DAVIVIENDA - BANCO DAVIVIENDA</v>
      </c>
      <c r="D105" s="101"/>
      <c r="E105" s="101"/>
      <c r="F105" s="101"/>
      <c r="G105" s="101"/>
      <c r="H105" s="101"/>
      <c r="I105" s="101"/>
      <c r="J105" s="28">
        <v>24</v>
      </c>
      <c r="AG105" s="67"/>
      <c r="AH105" s="67"/>
    </row>
    <row r="106" spans="1:34" ht="15" customHeight="1">
      <c r="A106" s="31" t="s">
        <v>111</v>
      </c>
      <c r="B106" s="33" t="s">
        <v>111</v>
      </c>
      <c r="C106" s="101" t="str">
        <f t="shared" si="0"/>
        <v>BANCO COLMENA - BANCO COLMENA</v>
      </c>
      <c r="D106" s="101"/>
      <c r="E106" s="101"/>
      <c r="F106" s="101"/>
      <c r="G106" s="101"/>
      <c r="H106" s="101"/>
      <c r="I106" s="101"/>
      <c r="J106" s="28">
        <v>23</v>
      </c>
      <c r="AG106" s="67"/>
      <c r="AH106" s="67"/>
    </row>
    <row r="107" spans="1:34" ht="15" customHeight="1">
      <c r="A107" s="31" t="s">
        <v>133</v>
      </c>
      <c r="B107" s="33" t="s">
        <v>126</v>
      </c>
      <c r="C107" s="101" t="str">
        <f t="shared" si="0"/>
        <v>F.N.A. - BANCOLOMBIA</v>
      </c>
      <c r="D107" s="101"/>
      <c r="E107" s="101"/>
      <c r="F107" s="101"/>
      <c r="G107" s="101"/>
      <c r="H107" s="101"/>
      <c r="I107" s="101"/>
      <c r="J107" s="28">
        <v>21</v>
      </c>
      <c r="AG107" s="67"/>
      <c r="AH107" s="67"/>
    </row>
    <row r="108" spans="1:34" ht="15" customHeight="1">
      <c r="A108" s="31" t="s">
        <v>142</v>
      </c>
      <c r="B108" s="33" t="s">
        <v>133</v>
      </c>
      <c r="C108" s="101" t="str">
        <f t="shared" si="0"/>
        <v>OTRAS FUNDACIONES / CORPORACIONES  - F.N.A.</v>
      </c>
      <c r="D108" s="101"/>
      <c r="E108" s="101"/>
      <c r="F108" s="101"/>
      <c r="G108" s="101"/>
      <c r="H108" s="101"/>
      <c r="I108" s="101"/>
      <c r="J108" s="28">
        <v>21</v>
      </c>
      <c r="AG108" s="67"/>
      <c r="AH108" s="67"/>
    </row>
    <row r="109" spans="1:34" ht="15" customHeight="1">
      <c r="A109" s="68" t="s">
        <v>142</v>
      </c>
      <c r="B109" s="69" t="s">
        <v>140</v>
      </c>
      <c r="C109" s="101" t="str">
        <f t="shared" si="0"/>
        <v>OTRAS FUNDACIONES / CORPORACIONES  - OTRA COOPERATIVAS / FUNDACIONES</v>
      </c>
      <c r="D109" s="101"/>
      <c r="E109" s="101"/>
      <c r="F109" s="101"/>
      <c r="G109" s="101"/>
      <c r="H109" s="101"/>
      <c r="I109" s="101"/>
      <c r="J109" s="70">
        <v>18</v>
      </c>
      <c r="AG109" s="67"/>
      <c r="AH109" s="67"/>
    </row>
    <row r="110" spans="1:34" ht="15" customHeight="1">
      <c r="A110" s="31" t="s">
        <v>109</v>
      </c>
      <c r="B110" s="33" t="s">
        <v>133</v>
      </c>
      <c r="C110" s="101" t="str">
        <f t="shared" si="0"/>
        <v>BANCO CAJA SOCIAL BCSC - F.N.A.</v>
      </c>
      <c r="D110" s="101"/>
      <c r="E110" s="101"/>
      <c r="F110" s="101"/>
      <c r="G110" s="101"/>
      <c r="H110" s="101"/>
      <c r="I110" s="101"/>
      <c r="J110" s="28">
        <v>17</v>
      </c>
      <c r="AG110" s="67"/>
      <c r="AH110" s="67"/>
    </row>
    <row r="111" spans="1:34" ht="15" customHeight="1">
      <c r="A111" s="31" t="s">
        <v>109</v>
      </c>
      <c r="B111" s="33" t="s">
        <v>140</v>
      </c>
      <c r="C111" s="101" t="str">
        <f t="shared" si="0"/>
        <v>BANCO CAJA SOCIAL BCSC - OTRA COOPERATIVAS / FUNDACIONES</v>
      </c>
      <c r="D111" s="101"/>
      <c r="E111" s="101"/>
      <c r="F111" s="101"/>
      <c r="G111" s="101"/>
      <c r="H111" s="101"/>
      <c r="I111" s="101"/>
      <c r="J111" s="28">
        <v>17</v>
      </c>
      <c r="AG111" s="67"/>
      <c r="AH111" s="67"/>
    </row>
    <row r="112" spans="1:34" ht="15" customHeight="1">
      <c r="A112" s="31" t="s">
        <v>133</v>
      </c>
      <c r="B112" s="33" t="s">
        <v>107</v>
      </c>
      <c r="C112" s="101" t="str">
        <f t="shared" si="0"/>
        <v>F.N.A. - BANCO BOGOTA</v>
      </c>
      <c r="D112" s="101"/>
      <c r="E112" s="101"/>
      <c r="F112" s="101"/>
      <c r="G112" s="101"/>
      <c r="H112" s="101"/>
      <c r="I112" s="101"/>
      <c r="J112" s="28">
        <v>17</v>
      </c>
      <c r="AG112" s="67"/>
      <c r="AH112" s="67"/>
    </row>
    <row r="113" spans="1:34" ht="15" customHeight="1">
      <c r="A113" s="31" t="s">
        <v>142</v>
      </c>
      <c r="B113" s="33" t="s">
        <v>142</v>
      </c>
      <c r="C113" s="101" t="str">
        <f t="shared" si="0"/>
        <v xml:space="preserve">OTRAS FUNDACIONES / CORPORACIONES  - OTRAS FUNDACIONES / CORPORACIONES </v>
      </c>
      <c r="D113" s="101"/>
      <c r="E113" s="101"/>
      <c r="F113" s="101"/>
      <c r="G113" s="101"/>
      <c r="H113" s="101"/>
      <c r="I113" s="101"/>
      <c r="J113" s="28">
        <v>16</v>
      </c>
      <c r="AG113" s="67"/>
      <c r="AH113" s="67"/>
    </row>
    <row r="114" spans="1:34" ht="15" customHeight="1">
      <c r="A114" s="31" t="s">
        <v>133</v>
      </c>
      <c r="B114" s="33" t="s">
        <v>115</v>
      </c>
      <c r="C114" s="101" t="str">
        <f t="shared" si="0"/>
        <v>F.N.A. - BANCO DAVIVIENDA</v>
      </c>
      <c r="D114" s="101"/>
      <c r="E114" s="101"/>
      <c r="F114" s="101"/>
      <c r="G114" s="101"/>
      <c r="H114" s="101"/>
      <c r="I114" s="101"/>
      <c r="J114" s="28">
        <v>15</v>
      </c>
      <c r="AG114" s="67"/>
      <c r="AH114" s="67"/>
    </row>
    <row r="115" spans="1:34" ht="15" customHeight="1">
      <c r="A115" s="31" t="s">
        <v>109</v>
      </c>
      <c r="B115" s="33" t="s">
        <v>142</v>
      </c>
      <c r="C115" s="101" t="str">
        <f t="shared" si="0"/>
        <v xml:space="preserve">BANCO CAJA SOCIAL BCSC - OTRAS FUNDACIONES / CORPORACIONES </v>
      </c>
      <c r="D115" s="101"/>
      <c r="E115" s="101"/>
      <c r="F115" s="101"/>
      <c r="G115" s="101"/>
      <c r="H115" s="101"/>
      <c r="I115" s="101"/>
      <c r="J115" s="28">
        <v>14</v>
      </c>
      <c r="AG115" s="67"/>
      <c r="AH115" s="67"/>
    </row>
    <row r="116" spans="1:34" ht="15" customHeight="1">
      <c r="A116" s="31" t="s">
        <v>133</v>
      </c>
      <c r="B116" s="33" t="s">
        <v>105</v>
      </c>
      <c r="C116" s="101" t="str">
        <f t="shared" si="0"/>
        <v>F.N.A. - BANCO AV VILLAS</v>
      </c>
      <c r="D116" s="101"/>
      <c r="E116" s="101"/>
      <c r="F116" s="101"/>
      <c r="G116" s="101"/>
      <c r="H116" s="101"/>
      <c r="I116" s="101"/>
      <c r="J116" s="28">
        <v>13</v>
      </c>
      <c r="AG116" s="67"/>
      <c r="AH116" s="67"/>
    </row>
    <row r="117" spans="1:34" ht="15" customHeight="1">
      <c r="A117" s="68" t="s">
        <v>126</v>
      </c>
      <c r="B117" s="69" t="s">
        <v>126</v>
      </c>
      <c r="C117" s="101" t="str">
        <f t="shared" si="0"/>
        <v>BANCOLOMBIA - BANCOLOMBIA</v>
      </c>
      <c r="D117" s="101"/>
      <c r="E117" s="101"/>
      <c r="F117" s="101"/>
      <c r="G117" s="101"/>
      <c r="H117" s="101"/>
      <c r="I117" s="101"/>
      <c r="J117" s="70">
        <v>11</v>
      </c>
      <c r="AG117" s="67"/>
      <c r="AH117" s="67"/>
    </row>
    <row r="118" spans="1:34" ht="15" customHeight="1">
      <c r="A118" s="31" t="s">
        <v>105</v>
      </c>
      <c r="B118" s="33" t="s">
        <v>105</v>
      </c>
      <c r="C118" s="101" t="str">
        <f t="shared" si="0"/>
        <v>BANCO AV VILLAS - BANCO AV VILLAS</v>
      </c>
      <c r="D118" s="101"/>
      <c r="E118" s="101"/>
      <c r="F118" s="101"/>
      <c r="G118" s="101"/>
      <c r="H118" s="101"/>
      <c r="I118" s="101"/>
      <c r="J118" s="28">
        <v>10</v>
      </c>
      <c r="AG118" s="67"/>
      <c r="AH118" s="67"/>
    </row>
    <row r="119" spans="1:34" ht="15" customHeight="1">
      <c r="A119" s="31" t="s">
        <v>133</v>
      </c>
      <c r="B119" s="33" t="s">
        <v>136</v>
      </c>
      <c r="C119" s="101" t="str">
        <f t="shared" si="0"/>
        <v>F.N.A. - FINAMERICA</v>
      </c>
      <c r="D119" s="101"/>
      <c r="E119" s="101"/>
      <c r="F119" s="101"/>
      <c r="G119" s="101"/>
      <c r="H119" s="101"/>
      <c r="I119" s="101"/>
      <c r="J119" s="28">
        <v>10</v>
      </c>
      <c r="AG119" s="67"/>
      <c r="AH119" s="67"/>
    </row>
    <row r="120" spans="1:34" ht="15" customHeight="1">
      <c r="A120" s="31" t="s">
        <v>112</v>
      </c>
      <c r="B120" s="33" t="s">
        <v>112</v>
      </c>
      <c r="C120" s="101" t="str">
        <f t="shared" si="0"/>
        <v>BANCO COLPATRIA - BANCO COLPATRIA</v>
      </c>
      <c r="D120" s="101"/>
      <c r="E120" s="101"/>
      <c r="F120" s="101"/>
      <c r="G120" s="101"/>
      <c r="H120" s="101"/>
      <c r="I120" s="101"/>
      <c r="J120" s="28">
        <v>9</v>
      </c>
      <c r="AG120" s="67"/>
      <c r="AH120" s="67"/>
    </row>
    <row r="121" spans="1:34" ht="15" customHeight="1">
      <c r="A121" s="31" t="s">
        <v>107</v>
      </c>
      <c r="B121" s="33" t="s">
        <v>107</v>
      </c>
      <c r="C121" s="101" t="str">
        <f t="shared" si="0"/>
        <v>BANCO BOGOTA - BANCO BOGOTA</v>
      </c>
      <c r="D121" s="101"/>
      <c r="E121" s="101"/>
      <c r="F121" s="101"/>
      <c r="G121" s="101"/>
      <c r="H121" s="101"/>
      <c r="I121" s="101"/>
      <c r="J121" s="28">
        <v>8</v>
      </c>
      <c r="AG121" s="67"/>
      <c r="AH121" s="67"/>
    </row>
    <row r="122" spans="1:34" ht="15" customHeight="1">
      <c r="A122" s="31" t="s">
        <v>111</v>
      </c>
      <c r="B122" s="33" t="s">
        <v>142</v>
      </c>
      <c r="C122" s="101" t="str">
        <f t="shared" si="0"/>
        <v xml:space="preserve">BANCO COLMENA - OTRAS FUNDACIONES / CORPORACIONES </v>
      </c>
      <c r="D122" s="101"/>
      <c r="E122" s="101"/>
      <c r="F122" s="101"/>
      <c r="G122" s="101"/>
      <c r="H122" s="101"/>
      <c r="I122" s="101"/>
      <c r="J122" s="28">
        <v>8</v>
      </c>
      <c r="AG122" s="67"/>
      <c r="AH122" s="67"/>
    </row>
    <row r="123" spans="1:34" ht="15" customHeight="1">
      <c r="A123" s="31" t="s">
        <v>109</v>
      </c>
      <c r="B123" s="33" t="s">
        <v>104</v>
      </c>
      <c r="C123" s="101" t="str">
        <f t="shared" si="0"/>
        <v>BANCO CAJA SOCIAL BCSC - BANCAMIA</v>
      </c>
      <c r="D123" s="101"/>
      <c r="E123" s="101"/>
      <c r="F123" s="101"/>
      <c r="G123" s="101"/>
      <c r="H123" s="101"/>
      <c r="I123" s="101"/>
      <c r="J123" s="28">
        <v>7</v>
      </c>
      <c r="AG123" s="67"/>
      <c r="AH123" s="67"/>
    </row>
    <row r="124" spans="1:34" ht="15" customHeight="1">
      <c r="A124" s="31" t="s">
        <v>115</v>
      </c>
      <c r="B124" s="33" t="s">
        <v>133</v>
      </c>
      <c r="C124" s="101" t="str">
        <f t="shared" si="0"/>
        <v>BANCO DAVIVIENDA - F.N.A.</v>
      </c>
      <c r="D124" s="101"/>
      <c r="E124" s="101"/>
      <c r="F124" s="101"/>
      <c r="G124" s="101"/>
      <c r="H124" s="101"/>
      <c r="I124" s="101"/>
      <c r="J124" s="28">
        <v>7</v>
      </c>
      <c r="AG124" s="67"/>
      <c r="AH124" s="67"/>
    </row>
    <row r="125" spans="1:34" ht="15" customHeight="1">
      <c r="A125" s="31" t="s">
        <v>133</v>
      </c>
      <c r="B125" s="33" t="s">
        <v>144</v>
      </c>
      <c r="C125" s="101" t="str">
        <f t="shared" si="0"/>
        <v>F.N.A. - WWB</v>
      </c>
      <c r="D125" s="101"/>
      <c r="E125" s="101"/>
      <c r="F125" s="101"/>
      <c r="G125" s="101"/>
      <c r="H125" s="101"/>
      <c r="I125" s="101"/>
      <c r="J125" s="28">
        <v>7</v>
      </c>
      <c r="AG125" s="67"/>
      <c r="AH125" s="67"/>
    </row>
    <row r="126" spans="1:34" ht="15" customHeight="1">
      <c r="A126" s="31" t="s">
        <v>140</v>
      </c>
      <c r="B126" s="33" t="s">
        <v>140</v>
      </c>
      <c r="C126" s="101" t="str">
        <f t="shared" si="0"/>
        <v>OTRA COOPERATIVAS / FUNDACIONES - OTRA COOPERATIVAS / FUNDACIONES</v>
      </c>
      <c r="D126" s="101"/>
      <c r="E126" s="101"/>
      <c r="F126" s="101"/>
      <c r="G126" s="101"/>
      <c r="H126" s="101"/>
      <c r="I126" s="101"/>
      <c r="J126" s="28">
        <v>7</v>
      </c>
      <c r="AG126" s="67"/>
      <c r="AH126" s="67"/>
    </row>
    <row r="127" spans="1:34" ht="15" customHeight="1">
      <c r="A127" s="31" t="s">
        <v>142</v>
      </c>
      <c r="B127" s="33" t="s">
        <v>104</v>
      </c>
      <c r="C127" s="101" t="str">
        <f t="shared" si="0"/>
        <v>OTRAS FUNDACIONES / CORPORACIONES  - BANCAMIA</v>
      </c>
      <c r="D127" s="101"/>
      <c r="E127" s="101"/>
      <c r="F127" s="101"/>
      <c r="G127" s="101"/>
      <c r="H127" s="101"/>
      <c r="I127" s="101"/>
      <c r="J127" s="28">
        <v>7</v>
      </c>
      <c r="AG127" s="67"/>
      <c r="AH127" s="67"/>
    </row>
    <row r="128" spans="1:34" ht="15" customHeight="1">
      <c r="A128" s="31" t="s">
        <v>111</v>
      </c>
      <c r="B128" s="33" t="s">
        <v>140</v>
      </c>
      <c r="C128" s="101" t="str">
        <f t="shared" si="0"/>
        <v>BANCO COLMENA - OTRA COOPERATIVAS / FUNDACIONES</v>
      </c>
      <c r="D128" s="101"/>
      <c r="E128" s="101"/>
      <c r="F128" s="101"/>
      <c r="G128" s="101"/>
      <c r="H128" s="101"/>
      <c r="I128" s="101"/>
      <c r="J128" s="28">
        <v>6</v>
      </c>
      <c r="AG128" s="67"/>
      <c r="AH128" s="67"/>
    </row>
    <row r="129" spans="1:34" ht="15" customHeight="1">
      <c r="A129" s="68" t="s">
        <v>133</v>
      </c>
      <c r="B129" s="69" t="s">
        <v>103</v>
      </c>
      <c r="C129" s="101" t="str">
        <f t="shared" si="0"/>
        <v>F.N.A. - BANAGRARIO</v>
      </c>
      <c r="D129" s="101"/>
      <c r="E129" s="101"/>
      <c r="F129" s="101"/>
      <c r="G129" s="101"/>
      <c r="H129" s="101"/>
      <c r="I129" s="101"/>
      <c r="J129" s="70">
        <v>6</v>
      </c>
      <c r="AG129" s="67"/>
      <c r="AH129" s="67"/>
    </row>
    <row r="130" spans="1:34" ht="15" customHeight="1">
      <c r="A130" s="31" t="s">
        <v>142</v>
      </c>
      <c r="B130" s="33" t="s">
        <v>109</v>
      </c>
      <c r="C130" s="101" t="str">
        <f t="shared" si="0"/>
        <v>OTRAS FUNDACIONES / CORPORACIONES  - BANCO CAJA SOCIAL BCSC</v>
      </c>
      <c r="D130" s="101"/>
      <c r="E130" s="101"/>
      <c r="F130" s="101"/>
      <c r="G130" s="101"/>
      <c r="H130" s="101"/>
      <c r="I130" s="101"/>
      <c r="J130" s="28">
        <v>6</v>
      </c>
      <c r="AG130" s="67"/>
      <c r="AH130" s="67"/>
    </row>
    <row r="131" spans="1:34" ht="15" customHeight="1">
      <c r="A131" s="31" t="s">
        <v>109</v>
      </c>
      <c r="B131" s="33" t="s">
        <v>111</v>
      </c>
      <c r="C131" s="101" t="str">
        <f t="shared" si="0"/>
        <v>BANCO CAJA SOCIAL BCSC - BANCO COLMENA</v>
      </c>
      <c r="D131" s="101"/>
      <c r="E131" s="101"/>
      <c r="F131" s="101"/>
      <c r="G131" s="101"/>
      <c r="H131" s="101"/>
      <c r="I131" s="101"/>
      <c r="J131" s="28">
        <v>5</v>
      </c>
      <c r="AG131" s="67"/>
      <c r="AH131" s="67"/>
    </row>
    <row r="132" spans="1:34" ht="15" customHeight="1">
      <c r="A132" s="68" t="s">
        <v>109</v>
      </c>
      <c r="B132" s="69" t="s">
        <v>112</v>
      </c>
      <c r="C132" s="101" t="str">
        <f t="shared" si="0"/>
        <v>BANCO CAJA SOCIAL BCSC - BANCO COLPATRIA</v>
      </c>
      <c r="D132" s="101"/>
      <c r="E132" s="101"/>
      <c r="F132" s="101"/>
      <c r="G132" s="101"/>
      <c r="H132" s="101"/>
      <c r="I132" s="101"/>
      <c r="J132" s="70">
        <v>5</v>
      </c>
      <c r="AG132" s="67"/>
      <c r="AH132" s="67"/>
    </row>
    <row r="133" spans="1:34" ht="15" customHeight="1">
      <c r="A133" s="31" t="s">
        <v>111</v>
      </c>
      <c r="B133" s="33" t="s">
        <v>115</v>
      </c>
      <c r="C133" s="101" t="str">
        <f t="shared" si="0"/>
        <v>BANCO COLMENA - BANCO DAVIVIENDA</v>
      </c>
      <c r="D133" s="101"/>
      <c r="E133" s="101"/>
      <c r="F133" s="101"/>
      <c r="G133" s="101"/>
      <c r="H133" s="101"/>
      <c r="I133" s="101"/>
      <c r="J133" s="28">
        <v>5</v>
      </c>
      <c r="AG133" s="67"/>
      <c r="AH133" s="67"/>
    </row>
    <row r="134" spans="1:34" ht="15" customHeight="1">
      <c r="A134" s="31" t="s">
        <v>130</v>
      </c>
      <c r="B134" s="33" t="s">
        <v>130</v>
      </c>
      <c r="C134" s="101" t="str">
        <f t="shared" si="0"/>
        <v>COMIPOL - COMIPOL</v>
      </c>
      <c r="D134" s="101"/>
      <c r="E134" s="101"/>
      <c r="F134" s="101"/>
      <c r="G134" s="101"/>
      <c r="H134" s="101"/>
      <c r="I134" s="101"/>
      <c r="J134" s="28">
        <v>5</v>
      </c>
      <c r="AG134" s="67"/>
      <c r="AH134" s="67"/>
    </row>
    <row r="135" spans="1:34" ht="15" customHeight="1">
      <c r="A135" s="31" t="s">
        <v>133</v>
      </c>
      <c r="B135" s="33" t="s">
        <v>106</v>
      </c>
      <c r="C135" s="101" t="str">
        <f t="shared" si="0"/>
        <v>F.N.A. - BANCO BBVA</v>
      </c>
      <c r="D135" s="101"/>
      <c r="E135" s="101"/>
      <c r="F135" s="101"/>
      <c r="G135" s="101"/>
      <c r="H135" s="101"/>
      <c r="I135" s="101"/>
      <c r="J135" s="28">
        <v>5</v>
      </c>
      <c r="AG135" s="67"/>
      <c r="AH135" s="67"/>
    </row>
    <row r="136" spans="1:34" ht="15" customHeight="1">
      <c r="A136" s="31" t="s">
        <v>105</v>
      </c>
      <c r="B136" s="33" t="s">
        <v>109</v>
      </c>
      <c r="C136" s="101" t="str">
        <f t="shared" si="0"/>
        <v>BANCO AV VILLAS - BANCO CAJA SOCIAL BCSC</v>
      </c>
      <c r="D136" s="101"/>
      <c r="E136" s="101"/>
      <c r="F136" s="101"/>
      <c r="G136" s="101"/>
      <c r="H136" s="101"/>
      <c r="I136" s="101"/>
      <c r="J136" s="28">
        <v>4</v>
      </c>
      <c r="AG136" s="67"/>
      <c r="AH136" s="67"/>
    </row>
    <row r="137" spans="1:34" ht="15" customHeight="1">
      <c r="A137" s="31" t="s">
        <v>105</v>
      </c>
      <c r="B137" s="33" t="s">
        <v>142</v>
      </c>
      <c r="C137" s="101" t="str">
        <f t="shared" si="0"/>
        <v xml:space="preserve">BANCO AV VILLAS - OTRAS FUNDACIONES / CORPORACIONES </v>
      </c>
      <c r="D137" s="101"/>
      <c r="E137" s="101"/>
      <c r="F137" s="101"/>
      <c r="G137" s="101"/>
      <c r="H137" s="101"/>
      <c r="I137" s="101"/>
      <c r="J137" s="28">
        <v>4</v>
      </c>
      <c r="AG137" s="67"/>
      <c r="AH137" s="67"/>
    </row>
    <row r="138" spans="1:34" ht="15" customHeight="1">
      <c r="A138" s="31" t="s">
        <v>106</v>
      </c>
      <c r="B138" s="33" t="s">
        <v>142</v>
      </c>
      <c r="C138" s="101" t="str">
        <f t="shared" si="0"/>
        <v xml:space="preserve">BANCO BBVA - OTRAS FUNDACIONES / CORPORACIONES </v>
      </c>
      <c r="D138" s="101"/>
      <c r="E138" s="101"/>
      <c r="F138" s="101"/>
      <c r="G138" s="101"/>
      <c r="H138" s="101"/>
      <c r="I138" s="101"/>
      <c r="J138" s="28">
        <v>4</v>
      </c>
      <c r="AG138" s="67"/>
      <c r="AH138" s="67"/>
    </row>
    <row r="139" spans="1:34" ht="15" customHeight="1">
      <c r="A139" s="31" t="s">
        <v>107</v>
      </c>
      <c r="B139" s="33" t="s">
        <v>133</v>
      </c>
      <c r="C139" s="101" t="str">
        <f t="shared" si="0"/>
        <v>BANCO BOGOTA - F.N.A.</v>
      </c>
      <c r="D139" s="101"/>
      <c r="E139" s="101"/>
      <c r="F139" s="101"/>
      <c r="G139" s="101"/>
      <c r="H139" s="101"/>
      <c r="I139" s="101"/>
      <c r="J139" s="28">
        <v>4</v>
      </c>
      <c r="AG139" s="67"/>
      <c r="AH139" s="67"/>
    </row>
    <row r="140" spans="1:34" ht="15" customHeight="1">
      <c r="A140" s="31" t="s">
        <v>109</v>
      </c>
      <c r="B140" s="33" t="s">
        <v>115</v>
      </c>
      <c r="C140" s="101" t="str">
        <f t="shared" si="0"/>
        <v>BANCO CAJA SOCIAL BCSC - BANCO DAVIVIENDA</v>
      </c>
      <c r="D140" s="101"/>
      <c r="E140" s="101"/>
      <c r="F140" s="101"/>
      <c r="G140" s="101"/>
      <c r="H140" s="101"/>
      <c r="I140" s="101"/>
      <c r="J140" s="28">
        <v>4</v>
      </c>
      <c r="AG140" s="67"/>
      <c r="AH140" s="67"/>
    </row>
    <row r="141" spans="1:34" ht="15" customHeight="1">
      <c r="A141" s="31" t="s">
        <v>111</v>
      </c>
      <c r="B141" s="33" t="s">
        <v>112</v>
      </c>
      <c r="C141" s="101" t="str">
        <f t="shared" si="0"/>
        <v>BANCO COLMENA - BANCO COLPATRIA</v>
      </c>
      <c r="D141" s="101"/>
      <c r="E141" s="101"/>
      <c r="F141" s="101"/>
      <c r="G141" s="101"/>
      <c r="H141" s="101"/>
      <c r="I141" s="101"/>
      <c r="J141" s="28">
        <v>4</v>
      </c>
      <c r="AG141" s="67"/>
      <c r="AH141" s="67"/>
    </row>
    <row r="142" spans="1:34" ht="15" customHeight="1">
      <c r="A142" s="31" t="s">
        <v>115</v>
      </c>
      <c r="B142" s="33" t="s">
        <v>142</v>
      </c>
      <c r="C142" s="101" t="str">
        <f t="shared" si="0"/>
        <v xml:space="preserve">BANCO DAVIVIENDA - OTRAS FUNDACIONES / CORPORACIONES </v>
      </c>
      <c r="D142" s="101"/>
      <c r="E142" s="101"/>
      <c r="F142" s="101"/>
      <c r="G142" s="101"/>
      <c r="H142" s="101"/>
      <c r="I142" s="101"/>
      <c r="J142" s="28">
        <v>4</v>
      </c>
      <c r="AG142" s="67"/>
      <c r="AH142" s="67"/>
    </row>
    <row r="143" spans="1:34" ht="15" customHeight="1">
      <c r="A143" s="31" t="s">
        <v>126</v>
      </c>
      <c r="B143" s="33" t="s">
        <v>133</v>
      </c>
      <c r="C143" s="101" t="str">
        <f t="shared" si="0"/>
        <v>BANCOLOMBIA - F.N.A.</v>
      </c>
      <c r="D143" s="101"/>
      <c r="E143" s="101"/>
      <c r="F143" s="101"/>
      <c r="G143" s="101"/>
      <c r="H143" s="101"/>
      <c r="I143" s="101"/>
      <c r="J143" s="28">
        <v>4</v>
      </c>
      <c r="AG143" s="67"/>
      <c r="AH143" s="67"/>
    </row>
    <row r="144" spans="1:34" ht="15" customHeight="1">
      <c r="A144" s="31" t="s">
        <v>126</v>
      </c>
      <c r="B144" s="33" t="s">
        <v>140</v>
      </c>
      <c r="C144" s="101" t="str">
        <f t="shared" si="0"/>
        <v>BANCOLOMBIA - OTRA COOPERATIVAS / FUNDACIONES</v>
      </c>
      <c r="D144" s="101"/>
      <c r="E144" s="101"/>
      <c r="F144" s="101"/>
      <c r="G144" s="101"/>
      <c r="H144" s="101"/>
      <c r="I144" s="101"/>
      <c r="J144" s="28">
        <v>4</v>
      </c>
      <c r="AG144" s="67"/>
      <c r="AH144" s="67"/>
    </row>
    <row r="145" spans="1:34" ht="15" customHeight="1">
      <c r="A145" s="31" t="s">
        <v>140</v>
      </c>
      <c r="B145" s="33" t="s">
        <v>133</v>
      </c>
      <c r="C145" s="101" t="str">
        <f t="shared" si="0"/>
        <v>OTRA COOPERATIVAS / FUNDACIONES - F.N.A.</v>
      </c>
      <c r="D145" s="101"/>
      <c r="E145" s="101"/>
      <c r="F145" s="101"/>
      <c r="G145" s="101"/>
      <c r="H145" s="101"/>
      <c r="I145" s="101"/>
      <c r="J145" s="28">
        <v>4</v>
      </c>
      <c r="AG145" s="67"/>
      <c r="AH145" s="67"/>
    </row>
    <row r="146" spans="1:34" ht="15" customHeight="1">
      <c r="A146" s="31" t="s">
        <v>141</v>
      </c>
      <c r="B146" s="33" t="s">
        <v>141</v>
      </c>
      <c r="C146" s="101" t="str">
        <f t="shared" si="0"/>
        <v xml:space="preserve">OTRAS COOPERATIVAS  - OTRAS COOPERATIVAS </v>
      </c>
      <c r="D146" s="101"/>
      <c r="E146" s="101"/>
      <c r="F146" s="101"/>
      <c r="G146" s="101"/>
      <c r="H146" s="101"/>
      <c r="I146" s="101"/>
      <c r="J146" s="28">
        <v>4</v>
      </c>
      <c r="AG146" s="67"/>
      <c r="AH146" s="67"/>
    </row>
    <row r="147" spans="1:34" ht="15" customHeight="1">
      <c r="A147" s="31" t="s">
        <v>103</v>
      </c>
      <c r="B147" s="33" t="s">
        <v>103</v>
      </c>
      <c r="C147" s="101" t="str">
        <f t="shared" si="0"/>
        <v>BANAGRARIO - BANAGRARIO</v>
      </c>
      <c r="D147" s="101"/>
      <c r="E147" s="101"/>
      <c r="F147" s="101"/>
      <c r="G147" s="101"/>
      <c r="H147" s="101"/>
      <c r="I147" s="101"/>
      <c r="J147" s="28">
        <v>3</v>
      </c>
      <c r="AG147" s="67"/>
      <c r="AH147" s="67"/>
    </row>
    <row r="148" spans="1:34" ht="15" customHeight="1">
      <c r="A148" s="68" t="s">
        <v>103</v>
      </c>
      <c r="B148" s="69" t="s">
        <v>104</v>
      </c>
      <c r="C148" s="101" t="str">
        <f t="shared" si="0"/>
        <v>BANAGRARIO - BANCAMIA</v>
      </c>
      <c r="D148" s="101"/>
      <c r="E148" s="101"/>
      <c r="F148" s="101"/>
      <c r="G148" s="101"/>
      <c r="H148" s="101"/>
      <c r="I148" s="101"/>
      <c r="J148" s="70">
        <v>3</v>
      </c>
      <c r="AG148" s="67"/>
      <c r="AH148" s="67"/>
    </row>
    <row r="149" spans="1:34" ht="15" customHeight="1">
      <c r="A149" s="31" t="s">
        <v>106</v>
      </c>
      <c r="B149" s="33" t="s">
        <v>106</v>
      </c>
      <c r="C149" s="101" t="str">
        <f t="shared" si="0"/>
        <v>BANCO BBVA - BANCO BBVA</v>
      </c>
      <c r="D149" s="101"/>
      <c r="E149" s="101"/>
      <c r="F149" s="101"/>
      <c r="G149" s="101"/>
      <c r="H149" s="101"/>
      <c r="I149" s="101"/>
      <c r="J149" s="28">
        <v>3</v>
      </c>
      <c r="AG149" s="67"/>
      <c r="AH149" s="67"/>
    </row>
    <row r="150" spans="1:34" ht="15" customHeight="1">
      <c r="A150" s="68" t="s">
        <v>107</v>
      </c>
      <c r="B150" s="69" t="s">
        <v>115</v>
      </c>
      <c r="C150" s="101" t="str">
        <f t="shared" si="0"/>
        <v>BANCO BOGOTA - BANCO DAVIVIENDA</v>
      </c>
      <c r="D150" s="101"/>
      <c r="E150" s="101"/>
      <c r="F150" s="101"/>
      <c r="G150" s="101"/>
      <c r="H150" s="101"/>
      <c r="I150" s="101"/>
      <c r="J150" s="70">
        <v>3</v>
      </c>
      <c r="AG150" s="67"/>
      <c r="AH150" s="67"/>
    </row>
    <row r="151" spans="1:34" ht="15" customHeight="1">
      <c r="A151" s="31" t="s">
        <v>107</v>
      </c>
      <c r="B151" s="33" t="s">
        <v>142</v>
      </c>
      <c r="C151" s="101" t="str">
        <f t="shared" si="0"/>
        <v xml:space="preserve">BANCO BOGOTA - OTRAS FUNDACIONES / CORPORACIONES </v>
      </c>
      <c r="D151" s="101"/>
      <c r="E151" s="101"/>
      <c r="F151" s="101"/>
      <c r="G151" s="101"/>
      <c r="H151" s="101"/>
      <c r="I151" s="101"/>
      <c r="J151" s="28">
        <v>3</v>
      </c>
      <c r="AG151" s="67"/>
      <c r="AH151" s="67"/>
    </row>
    <row r="152" spans="1:34" ht="15" customHeight="1">
      <c r="A152" s="31" t="s">
        <v>109</v>
      </c>
      <c r="B152" s="33" t="s">
        <v>136</v>
      </c>
      <c r="C152" s="101" t="str">
        <f t="shared" si="0"/>
        <v>BANCO CAJA SOCIAL BCSC - FINAMERICA</v>
      </c>
      <c r="D152" s="101"/>
      <c r="E152" s="101"/>
      <c r="F152" s="101"/>
      <c r="G152" s="101"/>
      <c r="H152" s="101"/>
      <c r="I152" s="101"/>
      <c r="J152" s="28">
        <v>3</v>
      </c>
      <c r="AG152" s="67"/>
      <c r="AH152" s="67"/>
    </row>
    <row r="153" spans="1:34" ht="15" customHeight="1">
      <c r="A153" s="31" t="s">
        <v>109</v>
      </c>
      <c r="B153" s="33" t="s">
        <v>144</v>
      </c>
      <c r="C153" s="101" t="str">
        <f t="shared" si="0"/>
        <v>BANCO CAJA SOCIAL BCSC - WWB</v>
      </c>
      <c r="D153" s="101"/>
      <c r="E153" s="101"/>
      <c r="F153" s="101"/>
      <c r="G153" s="101"/>
      <c r="H153" s="101"/>
      <c r="I153" s="101"/>
      <c r="J153" s="28">
        <v>3</v>
      </c>
      <c r="AG153" s="67"/>
      <c r="AH153" s="67"/>
    </row>
    <row r="154" spans="1:34" ht="15" customHeight="1">
      <c r="A154" s="31" t="s">
        <v>111</v>
      </c>
      <c r="B154" s="33" t="s">
        <v>109</v>
      </c>
      <c r="C154" s="101" t="str">
        <f t="shared" si="0"/>
        <v>BANCO COLMENA - BANCO CAJA SOCIAL BCSC</v>
      </c>
      <c r="D154" s="101"/>
      <c r="E154" s="101"/>
      <c r="F154" s="101"/>
      <c r="G154" s="101"/>
      <c r="H154" s="101"/>
      <c r="I154" s="101"/>
      <c r="J154" s="28">
        <v>3</v>
      </c>
      <c r="AG154" s="67"/>
      <c r="AH154" s="67"/>
    </row>
    <row r="155" spans="1:34" ht="15" customHeight="1">
      <c r="A155" s="31" t="s">
        <v>111</v>
      </c>
      <c r="B155" s="33" t="s">
        <v>133</v>
      </c>
      <c r="C155" s="101" t="str">
        <f t="shared" si="0"/>
        <v>BANCO COLMENA - F.N.A.</v>
      </c>
      <c r="D155" s="101"/>
      <c r="E155" s="101"/>
      <c r="F155" s="101"/>
      <c r="G155" s="101"/>
      <c r="H155" s="101"/>
      <c r="I155" s="101"/>
      <c r="J155" s="28">
        <v>3</v>
      </c>
      <c r="AG155" s="67"/>
      <c r="AH155" s="67"/>
    </row>
    <row r="156" spans="1:34" ht="15" customHeight="1">
      <c r="A156" s="31" t="s">
        <v>112</v>
      </c>
      <c r="B156" s="33" t="s">
        <v>109</v>
      </c>
      <c r="C156" s="101" t="str">
        <f t="shared" si="0"/>
        <v>BANCO COLPATRIA - BANCO CAJA SOCIAL BCSC</v>
      </c>
      <c r="D156" s="101"/>
      <c r="E156" s="101"/>
      <c r="F156" s="101"/>
      <c r="G156" s="101"/>
      <c r="H156" s="101"/>
      <c r="I156" s="101"/>
      <c r="J156" s="28">
        <v>3</v>
      </c>
      <c r="AG156" s="67"/>
      <c r="AH156" s="67"/>
    </row>
    <row r="157" spans="1:34" ht="15" customHeight="1">
      <c r="A157" s="31" t="s">
        <v>112</v>
      </c>
      <c r="B157" s="33" t="s">
        <v>144</v>
      </c>
      <c r="C157" s="101" t="str">
        <f t="shared" si="0"/>
        <v>BANCO COLPATRIA - WWB</v>
      </c>
      <c r="D157" s="101"/>
      <c r="E157" s="101"/>
      <c r="F157" s="101"/>
      <c r="G157" s="101"/>
      <c r="H157" s="101"/>
      <c r="I157" s="101"/>
      <c r="J157" s="28">
        <v>3</v>
      </c>
      <c r="AG157" s="67"/>
      <c r="AH157" s="67"/>
    </row>
    <row r="158" spans="1:34" ht="15" customHeight="1">
      <c r="A158" s="31" t="s">
        <v>115</v>
      </c>
      <c r="B158" s="33" t="s">
        <v>104</v>
      </c>
      <c r="C158" s="101" t="str">
        <f t="shared" si="0"/>
        <v>BANCO DAVIVIENDA - BANCAMIA</v>
      </c>
      <c r="D158" s="101"/>
      <c r="E158" s="101"/>
      <c r="F158" s="101"/>
      <c r="G158" s="101"/>
      <c r="H158" s="101"/>
      <c r="I158" s="101"/>
      <c r="J158" s="28">
        <v>3</v>
      </c>
      <c r="AG158" s="67"/>
      <c r="AH158" s="67"/>
    </row>
    <row r="159" spans="1:34" ht="15" customHeight="1">
      <c r="A159" s="31" t="s">
        <v>115</v>
      </c>
      <c r="B159" s="33" t="s">
        <v>109</v>
      </c>
      <c r="C159" s="101" t="str">
        <f t="shared" si="0"/>
        <v>BANCO DAVIVIENDA - BANCO CAJA SOCIAL BCSC</v>
      </c>
      <c r="D159" s="101"/>
      <c r="E159" s="101"/>
      <c r="F159" s="101"/>
      <c r="G159" s="101"/>
      <c r="H159" s="101"/>
      <c r="I159" s="101"/>
      <c r="J159" s="28">
        <v>3</v>
      </c>
      <c r="AG159" s="67"/>
      <c r="AH159" s="67"/>
    </row>
    <row r="160" spans="1:34" ht="15" customHeight="1">
      <c r="A160" s="31" t="s">
        <v>115</v>
      </c>
      <c r="B160" s="33" t="s">
        <v>140</v>
      </c>
      <c r="C160" s="101" t="str">
        <f t="shared" si="0"/>
        <v>BANCO DAVIVIENDA - OTRA COOPERATIVAS / FUNDACIONES</v>
      </c>
      <c r="D160" s="101"/>
      <c r="E160" s="101"/>
      <c r="F160" s="101"/>
      <c r="G160" s="101"/>
      <c r="H160" s="101"/>
      <c r="I160" s="101"/>
      <c r="J160" s="28">
        <v>3</v>
      </c>
      <c r="AG160" s="67"/>
      <c r="AH160" s="67"/>
    </row>
    <row r="161" spans="1:34" ht="15" customHeight="1">
      <c r="A161" s="31" t="s">
        <v>126</v>
      </c>
      <c r="B161" s="33" t="s">
        <v>115</v>
      </c>
      <c r="C161" s="101" t="str">
        <f t="shared" ref="C161:C224" si="1">CONCATENATE(A161," - ",B161)</f>
        <v>BANCOLOMBIA - BANCO DAVIVIENDA</v>
      </c>
      <c r="D161" s="101"/>
      <c r="E161" s="101"/>
      <c r="F161" s="101"/>
      <c r="G161" s="101"/>
      <c r="H161" s="101"/>
      <c r="I161" s="101"/>
      <c r="J161" s="28">
        <v>3</v>
      </c>
      <c r="AG161" s="67"/>
      <c r="AH161" s="67"/>
    </row>
    <row r="162" spans="1:34" ht="15" customHeight="1">
      <c r="A162" s="31" t="s">
        <v>126</v>
      </c>
      <c r="B162" s="33" t="s">
        <v>142</v>
      </c>
      <c r="C162" s="101" t="str">
        <f t="shared" si="1"/>
        <v xml:space="preserve">BANCOLOMBIA - OTRAS FUNDACIONES / CORPORACIONES </v>
      </c>
      <c r="D162" s="101"/>
      <c r="E162" s="101"/>
      <c r="F162" s="101"/>
      <c r="G162" s="101"/>
      <c r="H162" s="101"/>
      <c r="I162" s="101"/>
      <c r="J162" s="28">
        <v>3</v>
      </c>
      <c r="AG162" s="67"/>
      <c r="AH162" s="67"/>
    </row>
    <row r="163" spans="1:34" ht="15" customHeight="1">
      <c r="A163" s="31" t="s">
        <v>133</v>
      </c>
      <c r="B163" s="33" t="s">
        <v>110</v>
      </c>
      <c r="C163" s="101" t="str">
        <f t="shared" si="1"/>
        <v>F.N.A. - BANCO CITYBANK</v>
      </c>
      <c r="D163" s="101"/>
      <c r="E163" s="101"/>
      <c r="F163" s="101"/>
      <c r="G163" s="101"/>
      <c r="H163" s="101"/>
      <c r="I163" s="101"/>
      <c r="J163" s="28">
        <v>3</v>
      </c>
      <c r="AG163" s="67"/>
      <c r="AH163" s="67"/>
    </row>
    <row r="164" spans="1:34" ht="15" customHeight="1">
      <c r="A164" s="31" t="s">
        <v>133</v>
      </c>
      <c r="B164" s="33" t="s">
        <v>116</v>
      </c>
      <c r="C164" s="101" t="str">
        <f t="shared" si="1"/>
        <v>F.N.A. - BANCO DE CREDITO</v>
      </c>
      <c r="D164" s="101"/>
      <c r="E164" s="101"/>
      <c r="F164" s="101"/>
      <c r="G164" s="101"/>
      <c r="H164" s="101"/>
      <c r="I164" s="101"/>
      <c r="J164" s="28">
        <v>3</v>
      </c>
      <c r="AG164" s="67"/>
      <c r="AH164" s="67"/>
    </row>
    <row r="165" spans="1:34" ht="15" customHeight="1">
      <c r="A165" s="31" t="s">
        <v>133</v>
      </c>
      <c r="B165" s="33" t="s">
        <v>117</v>
      </c>
      <c r="C165" s="101" t="str">
        <f t="shared" si="1"/>
        <v>F.N.A. - BANCO DE OCCIDENTE</v>
      </c>
      <c r="D165" s="101"/>
      <c r="E165" s="101"/>
      <c r="F165" s="101"/>
      <c r="G165" s="101"/>
      <c r="H165" s="101"/>
      <c r="I165" s="101"/>
      <c r="J165" s="28">
        <v>3</v>
      </c>
      <c r="AG165" s="67"/>
      <c r="AH165" s="67"/>
    </row>
    <row r="166" spans="1:34" ht="15" customHeight="1">
      <c r="A166" s="68" t="s">
        <v>133</v>
      </c>
      <c r="B166" s="69" t="s">
        <v>130</v>
      </c>
      <c r="C166" s="101" t="str">
        <f t="shared" si="1"/>
        <v>F.N.A. - COMIPOL</v>
      </c>
      <c r="D166" s="101"/>
      <c r="E166" s="101"/>
      <c r="F166" s="101"/>
      <c r="G166" s="101"/>
      <c r="H166" s="101"/>
      <c r="I166" s="101"/>
      <c r="J166" s="70">
        <v>3</v>
      </c>
      <c r="AG166" s="67"/>
      <c r="AH166" s="67"/>
    </row>
    <row r="167" spans="1:34" ht="15" customHeight="1">
      <c r="A167" s="31" t="s">
        <v>133</v>
      </c>
      <c r="B167" s="33" t="s">
        <v>132</v>
      </c>
      <c r="C167" s="101" t="str">
        <f t="shared" si="1"/>
        <v>F.N.A. - CORPORACION MINUTO DE DIOS</v>
      </c>
      <c r="D167" s="101"/>
      <c r="E167" s="101"/>
      <c r="F167" s="101"/>
      <c r="G167" s="101"/>
      <c r="H167" s="101"/>
      <c r="I167" s="101"/>
      <c r="J167" s="28">
        <v>3</v>
      </c>
      <c r="AG167" s="67"/>
      <c r="AH167" s="67"/>
    </row>
    <row r="168" spans="1:34" ht="15" customHeight="1">
      <c r="A168" s="31" t="s">
        <v>133</v>
      </c>
      <c r="B168" s="33" t="s">
        <v>141</v>
      </c>
      <c r="C168" s="101" t="str">
        <f t="shared" si="1"/>
        <v xml:space="preserve">F.N.A. - OTRAS COOPERATIVAS </v>
      </c>
      <c r="D168" s="101"/>
      <c r="E168" s="101"/>
      <c r="F168" s="101"/>
      <c r="G168" s="101"/>
      <c r="H168" s="101"/>
      <c r="I168" s="101"/>
      <c r="J168" s="28">
        <v>3</v>
      </c>
      <c r="AG168" s="67"/>
      <c r="AH168" s="67"/>
    </row>
    <row r="169" spans="1:34" ht="15" customHeight="1">
      <c r="A169" s="31" t="s">
        <v>140</v>
      </c>
      <c r="B169" s="33" t="s">
        <v>142</v>
      </c>
      <c r="C169" s="101" t="str">
        <f t="shared" si="1"/>
        <v xml:space="preserve">OTRA COOPERATIVAS / FUNDACIONES - OTRAS FUNDACIONES / CORPORACIONES </v>
      </c>
      <c r="D169" s="101"/>
      <c r="E169" s="101"/>
      <c r="F169" s="101"/>
      <c r="G169" s="101"/>
      <c r="H169" s="101"/>
      <c r="I169" s="101"/>
      <c r="J169" s="28">
        <v>3</v>
      </c>
      <c r="AG169" s="67"/>
      <c r="AH169" s="67"/>
    </row>
    <row r="170" spans="1:34" ht="15" customHeight="1">
      <c r="A170" s="31" t="s">
        <v>141</v>
      </c>
      <c r="B170" s="33" t="s">
        <v>133</v>
      </c>
      <c r="C170" s="101" t="str">
        <f t="shared" si="1"/>
        <v>OTRAS COOPERATIVAS  - F.N.A.</v>
      </c>
      <c r="D170" s="101"/>
      <c r="E170" s="101"/>
      <c r="F170" s="101"/>
      <c r="G170" s="101"/>
      <c r="H170" s="101"/>
      <c r="I170" s="101"/>
      <c r="J170" s="28">
        <v>3</v>
      </c>
      <c r="AG170" s="67"/>
      <c r="AH170" s="67"/>
    </row>
    <row r="171" spans="1:34" ht="15" customHeight="1">
      <c r="A171" s="31" t="s">
        <v>142</v>
      </c>
      <c r="B171" s="33" t="s">
        <v>112</v>
      </c>
      <c r="C171" s="101" t="str">
        <f t="shared" si="1"/>
        <v>OTRAS FUNDACIONES / CORPORACIONES  - BANCO COLPATRIA</v>
      </c>
      <c r="D171" s="101"/>
      <c r="E171" s="101"/>
      <c r="F171" s="101"/>
      <c r="G171" s="101"/>
      <c r="H171" s="101"/>
      <c r="I171" s="101"/>
      <c r="J171" s="28">
        <v>3</v>
      </c>
      <c r="AG171" s="67"/>
      <c r="AH171" s="67"/>
    </row>
    <row r="172" spans="1:34" ht="15" customHeight="1">
      <c r="A172" s="31" t="s">
        <v>105</v>
      </c>
      <c r="B172" s="33" t="s">
        <v>112</v>
      </c>
      <c r="C172" s="101" t="str">
        <f t="shared" si="1"/>
        <v>BANCO AV VILLAS - BANCO COLPATRIA</v>
      </c>
      <c r="D172" s="101"/>
      <c r="E172" s="101"/>
      <c r="F172" s="101"/>
      <c r="G172" s="101"/>
      <c r="H172" s="101"/>
      <c r="I172" s="101"/>
      <c r="J172" s="28">
        <v>2</v>
      </c>
      <c r="AG172" s="67"/>
      <c r="AH172" s="67"/>
    </row>
    <row r="173" spans="1:34" ht="15" customHeight="1">
      <c r="A173" s="31" t="s">
        <v>105</v>
      </c>
      <c r="B173" s="33" t="s">
        <v>133</v>
      </c>
      <c r="C173" s="101" t="str">
        <f t="shared" si="1"/>
        <v>BANCO AV VILLAS - F.N.A.</v>
      </c>
      <c r="D173" s="101"/>
      <c r="E173" s="101"/>
      <c r="F173" s="101"/>
      <c r="G173" s="101"/>
      <c r="H173" s="101"/>
      <c r="I173" s="101"/>
      <c r="J173" s="28">
        <v>2</v>
      </c>
      <c r="AG173" s="67"/>
      <c r="AH173" s="67"/>
    </row>
    <row r="174" spans="1:34" ht="15" customHeight="1">
      <c r="A174" s="31" t="s">
        <v>106</v>
      </c>
      <c r="B174" s="33" t="s">
        <v>112</v>
      </c>
      <c r="C174" s="101" t="str">
        <f t="shared" si="1"/>
        <v>BANCO BBVA - BANCO COLPATRIA</v>
      </c>
      <c r="D174" s="101"/>
      <c r="E174" s="101"/>
      <c r="F174" s="101"/>
      <c r="G174" s="101"/>
      <c r="H174" s="101"/>
      <c r="I174" s="101"/>
      <c r="J174" s="28">
        <v>2</v>
      </c>
      <c r="AG174" s="67"/>
      <c r="AH174" s="67"/>
    </row>
    <row r="175" spans="1:34" ht="15" customHeight="1">
      <c r="A175" s="31" t="s">
        <v>106</v>
      </c>
      <c r="B175" s="33" t="s">
        <v>115</v>
      </c>
      <c r="C175" s="101" t="str">
        <f t="shared" si="1"/>
        <v>BANCO BBVA - BANCO DAVIVIENDA</v>
      </c>
      <c r="D175" s="101"/>
      <c r="E175" s="101"/>
      <c r="F175" s="101"/>
      <c r="G175" s="101"/>
      <c r="H175" s="101"/>
      <c r="I175" s="101"/>
      <c r="J175" s="28">
        <v>2</v>
      </c>
      <c r="AG175" s="67"/>
      <c r="AH175" s="67"/>
    </row>
    <row r="176" spans="1:34" ht="15" customHeight="1">
      <c r="A176" s="68" t="s">
        <v>107</v>
      </c>
      <c r="B176" s="69" t="s">
        <v>104</v>
      </c>
      <c r="C176" s="101" t="str">
        <f t="shared" si="1"/>
        <v>BANCO BOGOTA - BANCAMIA</v>
      </c>
      <c r="D176" s="101"/>
      <c r="E176" s="101"/>
      <c r="F176" s="101"/>
      <c r="G176" s="101"/>
      <c r="H176" s="101"/>
      <c r="I176" s="101"/>
      <c r="J176" s="70">
        <v>2</v>
      </c>
      <c r="AG176" s="67"/>
      <c r="AH176" s="67"/>
    </row>
    <row r="177" spans="1:34" ht="15" customHeight="1">
      <c r="A177" s="31" t="s">
        <v>107</v>
      </c>
      <c r="B177" s="33" t="s">
        <v>105</v>
      </c>
      <c r="C177" s="101" t="str">
        <f t="shared" si="1"/>
        <v>BANCO BOGOTA - BANCO AV VILLAS</v>
      </c>
      <c r="D177" s="101"/>
      <c r="E177" s="101"/>
      <c r="F177" s="101"/>
      <c r="G177" s="101"/>
      <c r="H177" s="101"/>
      <c r="I177" s="101"/>
      <c r="J177" s="28">
        <v>2</v>
      </c>
      <c r="AG177" s="67"/>
      <c r="AH177" s="67"/>
    </row>
    <row r="178" spans="1:34" ht="15" customHeight="1">
      <c r="A178" s="68" t="s">
        <v>107</v>
      </c>
      <c r="B178" s="69" t="s">
        <v>112</v>
      </c>
      <c r="C178" s="101" t="str">
        <f t="shared" si="1"/>
        <v>BANCO BOGOTA - BANCO COLPATRIA</v>
      </c>
      <c r="D178" s="101"/>
      <c r="E178" s="101"/>
      <c r="F178" s="101"/>
      <c r="G178" s="101"/>
      <c r="H178" s="101"/>
      <c r="I178" s="101"/>
      <c r="J178" s="70">
        <v>2</v>
      </c>
      <c r="AG178" s="67"/>
      <c r="AH178" s="67"/>
    </row>
    <row r="179" spans="1:34" ht="15" customHeight="1">
      <c r="A179" s="31" t="s">
        <v>108</v>
      </c>
      <c r="B179" s="33" t="s">
        <v>111</v>
      </c>
      <c r="C179" s="101" t="str">
        <f t="shared" si="1"/>
        <v>BANCO CAFETERO - BANCO COLMENA</v>
      </c>
      <c r="D179" s="101"/>
      <c r="E179" s="101"/>
      <c r="F179" s="101"/>
      <c r="G179" s="101"/>
      <c r="H179" s="101"/>
      <c r="I179" s="101"/>
      <c r="J179" s="28">
        <v>2</v>
      </c>
      <c r="AG179" s="67"/>
      <c r="AH179" s="67"/>
    </row>
    <row r="180" spans="1:34" ht="15" customHeight="1">
      <c r="A180" s="31" t="s">
        <v>109</v>
      </c>
      <c r="B180" s="33" t="s">
        <v>107</v>
      </c>
      <c r="C180" s="101" t="str">
        <f t="shared" si="1"/>
        <v>BANCO CAJA SOCIAL BCSC - BANCO BOGOTA</v>
      </c>
      <c r="D180" s="101"/>
      <c r="E180" s="101"/>
      <c r="F180" s="101"/>
      <c r="G180" s="101"/>
      <c r="H180" s="101"/>
      <c r="I180" s="101"/>
      <c r="J180" s="28">
        <v>2</v>
      </c>
      <c r="AG180" s="67"/>
      <c r="AH180" s="67"/>
    </row>
    <row r="181" spans="1:34" ht="15" customHeight="1">
      <c r="A181" s="31" t="s">
        <v>109</v>
      </c>
      <c r="B181" s="33" t="s">
        <v>126</v>
      </c>
      <c r="C181" s="101" t="str">
        <f t="shared" si="1"/>
        <v>BANCO CAJA SOCIAL BCSC - BANCOLOMBIA</v>
      </c>
      <c r="D181" s="101"/>
      <c r="E181" s="101"/>
      <c r="F181" s="101"/>
      <c r="G181" s="101"/>
      <c r="H181" s="101"/>
      <c r="I181" s="101"/>
      <c r="J181" s="28">
        <v>2</v>
      </c>
      <c r="AG181" s="67"/>
      <c r="AH181" s="67"/>
    </row>
    <row r="182" spans="1:34" ht="15" customHeight="1">
      <c r="A182" s="31" t="s">
        <v>111</v>
      </c>
      <c r="B182" s="33" t="s">
        <v>104</v>
      </c>
      <c r="C182" s="101" t="str">
        <f t="shared" si="1"/>
        <v>BANCO COLMENA - BANCAMIA</v>
      </c>
      <c r="D182" s="101"/>
      <c r="E182" s="101"/>
      <c r="F182" s="101"/>
      <c r="G182" s="101"/>
      <c r="H182" s="101"/>
      <c r="I182" s="101"/>
      <c r="J182" s="28">
        <v>2</v>
      </c>
      <c r="AG182" s="67"/>
      <c r="AH182" s="67"/>
    </row>
    <row r="183" spans="1:34" ht="15" customHeight="1">
      <c r="A183" s="31" t="s">
        <v>111</v>
      </c>
      <c r="B183" s="33" t="s">
        <v>106</v>
      </c>
      <c r="C183" s="101" t="str">
        <f t="shared" si="1"/>
        <v>BANCO COLMENA - BANCO BBVA</v>
      </c>
      <c r="D183" s="101"/>
      <c r="E183" s="101"/>
      <c r="F183" s="101"/>
      <c r="G183" s="101"/>
      <c r="H183" s="101"/>
      <c r="I183" s="101"/>
      <c r="J183" s="28">
        <v>2</v>
      </c>
      <c r="AG183" s="67"/>
      <c r="AH183" s="67"/>
    </row>
    <row r="184" spans="1:34" ht="15" customHeight="1">
      <c r="A184" s="31" t="s">
        <v>111</v>
      </c>
      <c r="B184" s="33" t="s">
        <v>126</v>
      </c>
      <c r="C184" s="101" t="str">
        <f t="shared" si="1"/>
        <v>BANCO COLMENA - BANCOLOMBIA</v>
      </c>
      <c r="D184" s="101"/>
      <c r="E184" s="101"/>
      <c r="F184" s="101"/>
      <c r="G184" s="101"/>
      <c r="H184" s="101"/>
      <c r="I184" s="101"/>
      <c r="J184" s="28">
        <v>2</v>
      </c>
      <c r="AG184" s="67"/>
      <c r="AH184" s="67"/>
    </row>
    <row r="185" spans="1:34" ht="15" customHeight="1">
      <c r="A185" s="31" t="s">
        <v>111</v>
      </c>
      <c r="B185" s="33" t="s">
        <v>130</v>
      </c>
      <c r="C185" s="101" t="str">
        <f t="shared" si="1"/>
        <v>BANCO COLMENA - COMIPOL</v>
      </c>
      <c r="D185" s="101"/>
      <c r="E185" s="101"/>
      <c r="F185" s="101"/>
      <c r="G185" s="101"/>
      <c r="H185" s="101"/>
      <c r="I185" s="101"/>
      <c r="J185" s="28">
        <v>2</v>
      </c>
      <c r="AG185" s="67"/>
      <c r="AH185" s="67"/>
    </row>
    <row r="186" spans="1:34" ht="15" customHeight="1">
      <c r="A186" s="31" t="s">
        <v>112</v>
      </c>
      <c r="B186" s="33" t="s">
        <v>115</v>
      </c>
      <c r="C186" s="101" t="str">
        <f t="shared" si="1"/>
        <v>BANCO COLPATRIA - BANCO DAVIVIENDA</v>
      </c>
      <c r="D186" s="101"/>
      <c r="E186" s="101"/>
      <c r="F186" s="101"/>
      <c r="G186" s="101"/>
      <c r="H186" s="101"/>
      <c r="I186" s="101"/>
      <c r="J186" s="28">
        <v>2</v>
      </c>
      <c r="AG186" s="67"/>
      <c r="AH186" s="67"/>
    </row>
    <row r="187" spans="1:34" ht="15" customHeight="1">
      <c r="A187" s="31" t="s">
        <v>112</v>
      </c>
      <c r="B187" s="33" t="s">
        <v>133</v>
      </c>
      <c r="C187" s="101" t="str">
        <f t="shared" si="1"/>
        <v>BANCO COLPATRIA - F.N.A.</v>
      </c>
      <c r="D187" s="101"/>
      <c r="E187" s="101"/>
      <c r="F187" s="101"/>
      <c r="G187" s="101"/>
      <c r="H187" s="101"/>
      <c r="I187" s="101"/>
      <c r="J187" s="28">
        <v>2</v>
      </c>
      <c r="AG187" s="67"/>
      <c r="AH187" s="67"/>
    </row>
    <row r="188" spans="1:34" ht="15" customHeight="1">
      <c r="A188" s="31" t="s">
        <v>112</v>
      </c>
      <c r="B188" s="33" t="s">
        <v>142</v>
      </c>
      <c r="C188" s="101" t="str">
        <f t="shared" si="1"/>
        <v xml:space="preserve">BANCO COLPATRIA - OTRAS FUNDACIONES / CORPORACIONES </v>
      </c>
      <c r="D188" s="101"/>
      <c r="E188" s="101"/>
      <c r="F188" s="101"/>
      <c r="G188" s="101"/>
      <c r="H188" s="101"/>
      <c r="I188" s="101"/>
      <c r="J188" s="28">
        <v>2</v>
      </c>
      <c r="AG188" s="67"/>
      <c r="AH188" s="67"/>
    </row>
    <row r="189" spans="1:34" ht="15" customHeight="1">
      <c r="A189" s="31" t="s">
        <v>115</v>
      </c>
      <c r="B189" s="33" t="s">
        <v>107</v>
      </c>
      <c r="C189" s="101" t="str">
        <f t="shared" si="1"/>
        <v>BANCO DAVIVIENDA - BANCO BOGOTA</v>
      </c>
      <c r="D189" s="101"/>
      <c r="E189" s="101"/>
      <c r="F189" s="101"/>
      <c r="G189" s="101"/>
      <c r="H189" s="101"/>
      <c r="I189" s="101"/>
      <c r="J189" s="28">
        <v>2</v>
      </c>
      <c r="AG189" s="67"/>
      <c r="AH189" s="67"/>
    </row>
    <row r="190" spans="1:34" ht="15" customHeight="1">
      <c r="A190" s="31" t="s">
        <v>115</v>
      </c>
      <c r="B190" s="33" t="s">
        <v>112</v>
      </c>
      <c r="C190" s="101" t="str">
        <f t="shared" si="1"/>
        <v>BANCO DAVIVIENDA - BANCO COLPATRIA</v>
      </c>
      <c r="D190" s="101"/>
      <c r="E190" s="101"/>
      <c r="F190" s="101"/>
      <c r="G190" s="101"/>
      <c r="H190" s="101"/>
      <c r="I190" s="101"/>
      <c r="J190" s="28">
        <v>2</v>
      </c>
      <c r="AG190" s="67"/>
      <c r="AH190" s="67"/>
    </row>
    <row r="191" spans="1:34" ht="15" customHeight="1">
      <c r="A191" s="31" t="s">
        <v>125</v>
      </c>
      <c r="B191" s="33" t="s">
        <v>125</v>
      </c>
      <c r="C191" s="101" t="str">
        <f t="shared" si="1"/>
        <v>BANCO SUDAMERIS - BANCO SUDAMERIS</v>
      </c>
      <c r="D191" s="101"/>
      <c r="E191" s="101"/>
      <c r="F191" s="101"/>
      <c r="G191" s="101"/>
      <c r="H191" s="101"/>
      <c r="I191" s="101"/>
      <c r="J191" s="28">
        <v>2</v>
      </c>
      <c r="AG191" s="67"/>
      <c r="AH191" s="67"/>
    </row>
    <row r="192" spans="1:34" ht="15" customHeight="1">
      <c r="A192" s="31" t="s">
        <v>126</v>
      </c>
      <c r="B192" s="69" t="s">
        <v>111</v>
      </c>
      <c r="C192" s="101" t="str">
        <f t="shared" si="1"/>
        <v>BANCOLOMBIA - BANCO COLMENA</v>
      </c>
      <c r="D192" s="101"/>
      <c r="E192" s="101"/>
      <c r="F192" s="101"/>
      <c r="G192" s="101"/>
      <c r="H192" s="101"/>
      <c r="I192" s="101"/>
      <c r="J192" s="70">
        <v>2</v>
      </c>
      <c r="AG192" s="67"/>
      <c r="AH192" s="67"/>
    </row>
    <row r="193" spans="1:34" ht="15" customHeight="1">
      <c r="A193" s="31" t="s">
        <v>133</v>
      </c>
      <c r="B193" s="33" t="s">
        <v>121</v>
      </c>
      <c r="C193" s="101" t="str">
        <f t="shared" si="1"/>
        <v>F.N.A. - BANCO POPULAR</v>
      </c>
      <c r="D193" s="101"/>
      <c r="E193" s="101"/>
      <c r="F193" s="101"/>
      <c r="G193" s="101"/>
      <c r="H193" s="101"/>
      <c r="I193" s="101"/>
      <c r="J193" s="28">
        <v>2</v>
      </c>
      <c r="AG193" s="67"/>
      <c r="AH193" s="67"/>
    </row>
    <row r="194" spans="1:34" ht="15" customHeight="1">
      <c r="A194" s="68" t="s">
        <v>133</v>
      </c>
      <c r="B194" s="69" t="s">
        <v>125</v>
      </c>
      <c r="C194" s="101" t="str">
        <f t="shared" si="1"/>
        <v>F.N.A. - BANCO SUDAMERIS</v>
      </c>
      <c r="D194" s="101"/>
      <c r="E194" s="101"/>
      <c r="F194" s="101"/>
      <c r="G194" s="101"/>
      <c r="H194" s="101"/>
      <c r="I194" s="101"/>
      <c r="J194" s="70">
        <v>2</v>
      </c>
      <c r="AG194" s="67"/>
      <c r="AH194" s="67"/>
    </row>
    <row r="195" spans="1:34" ht="15" customHeight="1">
      <c r="A195" s="31" t="s">
        <v>133</v>
      </c>
      <c r="B195" s="33" t="s">
        <v>128</v>
      </c>
      <c r="C195" s="101" t="str">
        <f t="shared" si="1"/>
        <v>F.N.A. - CAVIPETROL</v>
      </c>
      <c r="D195" s="101"/>
      <c r="E195" s="101"/>
      <c r="F195" s="101"/>
      <c r="G195" s="101"/>
      <c r="H195" s="101"/>
      <c r="I195" s="101"/>
      <c r="J195" s="28">
        <v>2</v>
      </c>
      <c r="AG195" s="67"/>
      <c r="AH195" s="67"/>
    </row>
    <row r="196" spans="1:34" ht="15" customHeight="1">
      <c r="A196" s="31" t="s">
        <v>133</v>
      </c>
      <c r="B196" s="33" t="s">
        <v>139</v>
      </c>
      <c r="C196" s="101" t="str">
        <f t="shared" si="1"/>
        <v>F.N.A. - MEGABANCO</v>
      </c>
      <c r="D196" s="101"/>
      <c r="E196" s="101"/>
      <c r="F196" s="101"/>
      <c r="G196" s="101"/>
      <c r="H196" s="101"/>
      <c r="I196" s="101"/>
      <c r="J196" s="28">
        <v>2</v>
      </c>
      <c r="AG196" s="67"/>
      <c r="AH196" s="67"/>
    </row>
    <row r="197" spans="1:34" ht="15" customHeight="1">
      <c r="A197" s="68" t="s">
        <v>136</v>
      </c>
      <c r="B197" s="69" t="s">
        <v>136</v>
      </c>
      <c r="C197" s="101" t="str">
        <f t="shared" si="1"/>
        <v>FINAMERICA - FINAMERICA</v>
      </c>
      <c r="D197" s="101"/>
      <c r="E197" s="101"/>
      <c r="F197" s="101"/>
      <c r="G197" s="101"/>
      <c r="H197" s="101"/>
      <c r="I197" s="101"/>
      <c r="J197" s="70">
        <v>2</v>
      </c>
      <c r="AG197" s="67"/>
      <c r="AH197" s="67"/>
    </row>
    <row r="198" spans="1:34" ht="15" customHeight="1">
      <c r="A198" s="31" t="s">
        <v>138</v>
      </c>
      <c r="B198" s="33" t="s">
        <v>133</v>
      </c>
      <c r="C198" s="101" t="str">
        <f t="shared" si="1"/>
        <v>FONDOS DE PENSIONES / CESANTIAS - F.N.A.</v>
      </c>
      <c r="D198" s="101"/>
      <c r="E198" s="101"/>
      <c r="F198" s="101"/>
      <c r="G198" s="101"/>
      <c r="H198" s="101"/>
      <c r="I198" s="101"/>
      <c r="J198" s="28">
        <v>2</v>
      </c>
      <c r="AG198" s="67"/>
      <c r="AH198" s="67"/>
    </row>
    <row r="199" spans="1:34" ht="15" customHeight="1">
      <c r="A199" s="31" t="s">
        <v>138</v>
      </c>
      <c r="B199" s="69" t="s">
        <v>140</v>
      </c>
      <c r="C199" s="101" t="str">
        <f t="shared" si="1"/>
        <v>FONDOS DE PENSIONES / CESANTIAS - OTRA COOPERATIVAS / FUNDACIONES</v>
      </c>
      <c r="D199" s="101"/>
      <c r="E199" s="101"/>
      <c r="F199" s="101"/>
      <c r="G199" s="101"/>
      <c r="H199" s="101"/>
      <c r="I199" s="101"/>
      <c r="J199" s="70">
        <v>2</v>
      </c>
      <c r="AG199" s="67"/>
      <c r="AH199" s="67"/>
    </row>
    <row r="200" spans="1:34" ht="15" customHeight="1">
      <c r="A200" s="31" t="s">
        <v>138</v>
      </c>
      <c r="B200" s="33" t="s">
        <v>142</v>
      </c>
      <c r="C200" s="101" t="str">
        <f t="shared" si="1"/>
        <v xml:space="preserve">FONDOS DE PENSIONES / CESANTIAS - OTRAS FUNDACIONES / CORPORACIONES </v>
      </c>
      <c r="D200" s="101"/>
      <c r="E200" s="101"/>
      <c r="F200" s="101"/>
      <c r="G200" s="101"/>
      <c r="H200" s="101"/>
      <c r="I200" s="101"/>
      <c r="J200" s="28">
        <v>2</v>
      </c>
      <c r="AG200" s="67"/>
      <c r="AH200" s="67"/>
    </row>
    <row r="201" spans="1:34" ht="15" customHeight="1">
      <c r="A201" s="31" t="s">
        <v>142</v>
      </c>
      <c r="B201" s="33" t="s">
        <v>111</v>
      </c>
      <c r="C201" s="101" t="str">
        <f t="shared" si="1"/>
        <v>OTRAS FUNDACIONES / CORPORACIONES  - BANCO COLMENA</v>
      </c>
      <c r="D201" s="101"/>
      <c r="E201" s="101"/>
      <c r="F201" s="101"/>
      <c r="G201" s="101"/>
      <c r="H201" s="101"/>
      <c r="I201" s="101"/>
      <c r="J201" s="28">
        <v>2</v>
      </c>
      <c r="AG201" s="67"/>
      <c r="AH201" s="67"/>
    </row>
    <row r="202" spans="1:34" ht="15" customHeight="1">
      <c r="A202" s="31" t="s">
        <v>142</v>
      </c>
      <c r="B202" s="33" t="s">
        <v>126</v>
      </c>
      <c r="C202" s="101" t="str">
        <f t="shared" si="1"/>
        <v>OTRAS FUNDACIONES / CORPORACIONES  - BANCOLOMBIA</v>
      </c>
      <c r="D202" s="101"/>
      <c r="E202" s="101"/>
      <c r="F202" s="101"/>
      <c r="G202" s="101"/>
      <c r="H202" s="101"/>
      <c r="I202" s="101"/>
      <c r="J202" s="28">
        <v>2</v>
      </c>
      <c r="AG202" s="67"/>
      <c r="AH202" s="67"/>
    </row>
    <row r="203" spans="1:34" ht="15" customHeight="1">
      <c r="A203" s="31" t="s">
        <v>103</v>
      </c>
      <c r="B203" s="33" t="s">
        <v>107</v>
      </c>
      <c r="C203" s="101" t="str">
        <f t="shared" si="1"/>
        <v>BANAGRARIO - BANCO BOGOTA</v>
      </c>
      <c r="D203" s="101"/>
      <c r="E203" s="101"/>
      <c r="F203" s="101"/>
      <c r="G203" s="101"/>
      <c r="H203" s="101"/>
      <c r="I203" s="101"/>
      <c r="J203" s="28">
        <v>1</v>
      </c>
      <c r="AG203" s="67"/>
      <c r="AH203" s="67"/>
    </row>
    <row r="204" spans="1:34" ht="15" customHeight="1">
      <c r="A204" s="31" t="s">
        <v>103</v>
      </c>
      <c r="B204" s="33" t="s">
        <v>133</v>
      </c>
      <c r="C204" s="101" t="str">
        <f t="shared" si="1"/>
        <v>BANAGRARIO - F.N.A.</v>
      </c>
      <c r="D204" s="101"/>
      <c r="E204" s="101"/>
      <c r="F204" s="101"/>
      <c r="G204" s="101"/>
      <c r="H204" s="101"/>
      <c r="I204" s="101"/>
      <c r="J204" s="28">
        <v>1</v>
      </c>
      <c r="AG204" s="67"/>
      <c r="AH204" s="67"/>
    </row>
    <row r="205" spans="1:34" ht="15" customHeight="1">
      <c r="A205" s="68" t="s">
        <v>103</v>
      </c>
      <c r="B205" s="69" t="s">
        <v>142</v>
      </c>
      <c r="C205" s="101" t="str">
        <f t="shared" si="1"/>
        <v xml:space="preserve">BANAGRARIO - OTRAS FUNDACIONES / CORPORACIONES </v>
      </c>
      <c r="D205" s="101"/>
      <c r="E205" s="101"/>
      <c r="F205" s="101"/>
      <c r="G205" s="101"/>
      <c r="H205" s="101"/>
      <c r="I205" s="101"/>
      <c r="J205" s="70">
        <v>1</v>
      </c>
      <c r="AG205" s="67"/>
      <c r="AH205" s="67"/>
    </row>
    <row r="206" spans="1:34" ht="15" customHeight="1">
      <c r="A206" s="31" t="s">
        <v>105</v>
      </c>
      <c r="B206" s="33" t="s">
        <v>130</v>
      </c>
      <c r="C206" s="101" t="str">
        <f t="shared" si="1"/>
        <v>BANCO AV VILLAS - COMIPOL</v>
      </c>
      <c r="D206" s="101"/>
      <c r="E206" s="101"/>
      <c r="F206" s="101"/>
      <c r="G206" s="101"/>
      <c r="H206" s="101"/>
      <c r="I206" s="101"/>
      <c r="J206" s="28">
        <v>1</v>
      </c>
      <c r="AG206" s="67"/>
      <c r="AH206" s="67"/>
    </row>
    <row r="207" spans="1:34" ht="15" customHeight="1">
      <c r="A207" s="68" t="s">
        <v>106</v>
      </c>
      <c r="B207" s="69" t="s">
        <v>104</v>
      </c>
      <c r="C207" s="101" t="str">
        <f t="shared" si="1"/>
        <v>BANCO BBVA - BANCAMIA</v>
      </c>
      <c r="D207" s="101"/>
      <c r="E207" s="101"/>
      <c r="F207" s="101"/>
      <c r="G207" s="101"/>
      <c r="H207" s="101"/>
      <c r="I207" s="101"/>
      <c r="J207" s="70">
        <v>1</v>
      </c>
      <c r="AG207" s="67"/>
      <c r="AH207" s="67"/>
    </row>
    <row r="208" spans="1:34" ht="15" customHeight="1">
      <c r="A208" s="31" t="s">
        <v>106</v>
      </c>
      <c r="B208" s="33" t="s">
        <v>109</v>
      </c>
      <c r="C208" s="101" t="str">
        <f t="shared" si="1"/>
        <v>BANCO BBVA - BANCO CAJA SOCIAL BCSC</v>
      </c>
      <c r="D208" s="101"/>
      <c r="E208" s="101"/>
      <c r="F208" s="101"/>
      <c r="G208" s="101"/>
      <c r="H208" s="101"/>
      <c r="I208" s="101"/>
      <c r="J208" s="28">
        <v>1</v>
      </c>
      <c r="AG208" s="67"/>
      <c r="AH208" s="67"/>
    </row>
    <row r="209" spans="1:34" ht="15" customHeight="1">
      <c r="A209" s="31" t="s">
        <v>106</v>
      </c>
      <c r="B209" s="33" t="s">
        <v>140</v>
      </c>
      <c r="C209" s="101" t="str">
        <f t="shared" si="1"/>
        <v>BANCO BBVA - OTRA COOPERATIVAS / FUNDACIONES</v>
      </c>
      <c r="D209" s="101"/>
      <c r="E209" s="101"/>
      <c r="F209" s="101"/>
      <c r="G209" s="101"/>
      <c r="H209" s="101"/>
      <c r="I209" s="101"/>
      <c r="J209" s="28">
        <v>1</v>
      </c>
      <c r="AG209" s="67"/>
      <c r="AH209" s="67"/>
    </row>
    <row r="210" spans="1:34" ht="15" customHeight="1">
      <c r="A210" s="31" t="s">
        <v>107</v>
      </c>
      <c r="B210" s="33" t="s">
        <v>109</v>
      </c>
      <c r="C210" s="101" t="str">
        <f t="shared" si="1"/>
        <v>BANCO BOGOTA - BANCO CAJA SOCIAL BCSC</v>
      </c>
      <c r="D210" s="101"/>
      <c r="E210" s="101"/>
      <c r="F210" s="101"/>
      <c r="G210" s="101"/>
      <c r="H210" s="101"/>
      <c r="I210" s="101"/>
      <c r="J210" s="28">
        <v>1</v>
      </c>
      <c r="AG210" s="67"/>
      <c r="AH210" s="67"/>
    </row>
    <row r="211" spans="1:34" ht="15" customHeight="1">
      <c r="A211" s="31" t="s">
        <v>107</v>
      </c>
      <c r="B211" s="33" t="s">
        <v>118</v>
      </c>
      <c r="C211" s="101" t="str">
        <f t="shared" si="1"/>
        <v>BANCO BOGOTA - BANCO DEL PUEBLO</v>
      </c>
      <c r="D211" s="101"/>
      <c r="E211" s="101"/>
      <c r="F211" s="101"/>
      <c r="G211" s="101"/>
      <c r="H211" s="101"/>
      <c r="I211" s="101"/>
      <c r="J211" s="28">
        <v>1</v>
      </c>
      <c r="AG211" s="67"/>
      <c r="AH211" s="67"/>
    </row>
    <row r="212" spans="1:34" ht="15" customHeight="1">
      <c r="A212" s="31" t="s">
        <v>107</v>
      </c>
      <c r="B212" s="33" t="s">
        <v>130</v>
      </c>
      <c r="C212" s="101" t="str">
        <f t="shared" si="1"/>
        <v>BANCO BOGOTA - COMIPOL</v>
      </c>
      <c r="D212" s="101"/>
      <c r="E212" s="101"/>
      <c r="F212" s="101"/>
      <c r="G212" s="101"/>
      <c r="H212" s="101"/>
      <c r="I212" s="101"/>
      <c r="J212" s="28">
        <v>1</v>
      </c>
      <c r="AG212" s="67"/>
      <c r="AH212" s="67"/>
    </row>
    <row r="213" spans="1:34" ht="15" customHeight="1">
      <c r="A213" s="31" t="s">
        <v>107</v>
      </c>
      <c r="B213" s="33" t="s">
        <v>140</v>
      </c>
      <c r="C213" s="101" t="str">
        <f t="shared" si="1"/>
        <v>BANCO BOGOTA - OTRA COOPERATIVAS / FUNDACIONES</v>
      </c>
      <c r="D213" s="101"/>
      <c r="E213" s="101"/>
      <c r="F213" s="101"/>
      <c r="G213" s="101"/>
      <c r="H213" s="101"/>
      <c r="I213" s="101"/>
      <c r="J213" s="28">
        <v>1</v>
      </c>
      <c r="AG213" s="67"/>
      <c r="AH213" s="67"/>
    </row>
    <row r="214" spans="1:34" ht="15" customHeight="1">
      <c r="A214" s="31" t="s">
        <v>108</v>
      </c>
      <c r="B214" s="33" t="s">
        <v>140</v>
      </c>
      <c r="C214" s="101" t="str">
        <f t="shared" si="1"/>
        <v>BANCO CAFETERO - OTRA COOPERATIVAS / FUNDACIONES</v>
      </c>
      <c r="D214" s="101"/>
      <c r="E214" s="101"/>
      <c r="F214" s="101"/>
      <c r="G214" s="101"/>
      <c r="H214" s="101"/>
      <c r="I214" s="101"/>
      <c r="J214" s="28">
        <v>1</v>
      </c>
      <c r="AG214" s="67"/>
      <c r="AH214" s="67"/>
    </row>
    <row r="215" spans="1:34" ht="15" customHeight="1">
      <c r="A215" s="31" t="s">
        <v>109</v>
      </c>
      <c r="B215" s="33" t="s">
        <v>105</v>
      </c>
      <c r="C215" s="101" t="str">
        <f t="shared" si="1"/>
        <v>BANCO CAJA SOCIAL BCSC - BANCO AV VILLAS</v>
      </c>
      <c r="D215" s="101"/>
      <c r="E215" s="101"/>
      <c r="F215" s="101"/>
      <c r="G215" s="101"/>
      <c r="H215" s="101"/>
      <c r="I215" s="101"/>
      <c r="J215" s="28">
        <v>1</v>
      </c>
      <c r="AG215" s="67"/>
      <c r="AH215" s="67"/>
    </row>
    <row r="216" spans="1:34" ht="15" customHeight="1">
      <c r="A216" s="31" t="s">
        <v>109</v>
      </c>
      <c r="B216" s="33" t="s">
        <v>106</v>
      </c>
      <c r="C216" s="101" t="str">
        <f t="shared" si="1"/>
        <v>BANCO CAJA SOCIAL BCSC - BANCO BBVA</v>
      </c>
      <c r="D216" s="101"/>
      <c r="E216" s="101"/>
      <c r="F216" s="101"/>
      <c r="G216" s="101"/>
      <c r="H216" s="101"/>
      <c r="I216" s="101"/>
      <c r="J216" s="28">
        <v>1</v>
      </c>
      <c r="AG216" s="67"/>
      <c r="AH216" s="67"/>
    </row>
    <row r="217" spans="1:34" ht="15" customHeight="1">
      <c r="A217" s="31" t="s">
        <v>109</v>
      </c>
      <c r="B217" s="33" t="s">
        <v>116</v>
      </c>
      <c r="C217" s="101" t="str">
        <f t="shared" si="1"/>
        <v>BANCO CAJA SOCIAL BCSC - BANCO DE CREDITO</v>
      </c>
      <c r="D217" s="101"/>
      <c r="E217" s="101"/>
      <c r="F217" s="101"/>
      <c r="G217" s="101"/>
      <c r="H217" s="101"/>
      <c r="I217" s="101"/>
      <c r="J217" s="28">
        <v>1</v>
      </c>
      <c r="AG217" s="67"/>
      <c r="AH217" s="67"/>
    </row>
    <row r="218" spans="1:34" ht="15" customHeight="1">
      <c r="A218" s="31" t="s">
        <v>110</v>
      </c>
      <c r="B218" s="33" t="s">
        <v>115</v>
      </c>
      <c r="C218" s="101" t="str">
        <f t="shared" si="1"/>
        <v>BANCO CITYBANK - BANCO DAVIVIENDA</v>
      </c>
      <c r="D218" s="101"/>
      <c r="E218" s="101"/>
      <c r="F218" s="101"/>
      <c r="G218" s="101"/>
      <c r="H218" s="101"/>
      <c r="I218" s="101"/>
      <c r="J218" s="28">
        <v>1</v>
      </c>
      <c r="AG218" s="67"/>
      <c r="AH218" s="67"/>
    </row>
    <row r="219" spans="1:34" ht="15" customHeight="1">
      <c r="A219" s="31" t="s">
        <v>111</v>
      </c>
      <c r="B219" s="33" t="s">
        <v>103</v>
      </c>
      <c r="C219" s="101" t="str">
        <f t="shared" si="1"/>
        <v>BANCO COLMENA - BANAGRARIO</v>
      </c>
      <c r="D219" s="101"/>
      <c r="E219" s="101"/>
      <c r="F219" s="101"/>
      <c r="G219" s="101"/>
      <c r="H219" s="101"/>
      <c r="I219" s="101"/>
      <c r="J219" s="28">
        <v>1</v>
      </c>
      <c r="AG219" s="67"/>
      <c r="AH219" s="67"/>
    </row>
    <row r="220" spans="1:34" ht="15" customHeight="1">
      <c r="A220" s="68" t="s">
        <v>111</v>
      </c>
      <c r="B220" s="69" t="s">
        <v>105</v>
      </c>
      <c r="C220" s="101" t="str">
        <f t="shared" si="1"/>
        <v>BANCO COLMENA - BANCO AV VILLAS</v>
      </c>
      <c r="D220" s="101"/>
      <c r="E220" s="101"/>
      <c r="F220" s="101"/>
      <c r="G220" s="101"/>
      <c r="H220" s="101"/>
      <c r="I220" s="101"/>
      <c r="J220" s="70">
        <v>1</v>
      </c>
      <c r="AG220" s="67"/>
      <c r="AH220" s="67"/>
    </row>
    <row r="221" spans="1:34" ht="15" customHeight="1">
      <c r="A221" s="31" t="s">
        <v>111</v>
      </c>
      <c r="B221" s="33" t="s">
        <v>120</v>
      </c>
      <c r="C221" s="101" t="str">
        <f t="shared" si="1"/>
        <v>BANCO COLMENA - BANCO HSBC</v>
      </c>
      <c r="D221" s="101"/>
      <c r="E221" s="101"/>
      <c r="F221" s="101"/>
      <c r="G221" s="101"/>
      <c r="H221" s="101"/>
      <c r="I221" s="101"/>
      <c r="J221" s="28">
        <v>1</v>
      </c>
      <c r="AG221" s="67"/>
      <c r="AH221" s="67"/>
    </row>
    <row r="222" spans="1:34" ht="15" customHeight="1">
      <c r="A222" s="31" t="s">
        <v>111</v>
      </c>
      <c r="B222" s="33" t="s">
        <v>136</v>
      </c>
      <c r="C222" s="101" t="str">
        <f t="shared" si="1"/>
        <v>BANCO COLMENA - FINAMERICA</v>
      </c>
      <c r="D222" s="101"/>
      <c r="E222" s="101"/>
      <c r="F222" s="101"/>
      <c r="G222" s="101"/>
      <c r="H222" s="101"/>
      <c r="I222" s="101"/>
      <c r="J222" s="28">
        <v>1</v>
      </c>
      <c r="AG222" s="67"/>
      <c r="AH222" s="67"/>
    </row>
    <row r="223" spans="1:34" ht="15" customHeight="1">
      <c r="A223" s="68" t="s">
        <v>112</v>
      </c>
      <c r="B223" s="69" t="s">
        <v>104</v>
      </c>
      <c r="C223" s="101" t="str">
        <f t="shared" si="1"/>
        <v>BANCO COLPATRIA - BANCAMIA</v>
      </c>
      <c r="D223" s="101"/>
      <c r="E223" s="101"/>
      <c r="F223" s="101"/>
      <c r="G223" s="101"/>
      <c r="H223" s="101"/>
      <c r="I223" s="101"/>
      <c r="J223" s="70">
        <v>1</v>
      </c>
      <c r="AG223" s="67"/>
      <c r="AH223" s="67"/>
    </row>
    <row r="224" spans="1:34" ht="15" customHeight="1">
      <c r="A224" s="31" t="s">
        <v>112</v>
      </c>
      <c r="B224" s="33" t="s">
        <v>126</v>
      </c>
      <c r="C224" s="101" t="str">
        <f t="shared" si="1"/>
        <v>BANCO COLPATRIA - BANCOLOMBIA</v>
      </c>
      <c r="D224" s="101"/>
      <c r="E224" s="101"/>
      <c r="F224" s="101"/>
      <c r="G224" s="101"/>
      <c r="H224" s="101"/>
      <c r="I224" s="101"/>
      <c r="J224" s="28">
        <v>1</v>
      </c>
      <c r="AG224" s="67"/>
      <c r="AH224" s="67"/>
    </row>
    <row r="225" spans="1:34" ht="15" customHeight="1">
      <c r="A225" s="31" t="s">
        <v>112</v>
      </c>
      <c r="B225" s="33" t="s">
        <v>140</v>
      </c>
      <c r="C225" s="101" t="str">
        <f t="shared" ref="C225:C276" si="2">CONCATENATE(A225," - ",B225)</f>
        <v>BANCO COLPATRIA - OTRA COOPERATIVAS / FUNDACIONES</v>
      </c>
      <c r="D225" s="101"/>
      <c r="E225" s="101"/>
      <c r="F225" s="101"/>
      <c r="G225" s="101"/>
      <c r="H225" s="101"/>
      <c r="I225" s="101"/>
      <c r="J225" s="28">
        <v>1</v>
      </c>
      <c r="AG225" s="67"/>
      <c r="AH225" s="67"/>
    </row>
    <row r="226" spans="1:34" ht="15" customHeight="1">
      <c r="A226" s="31" t="s">
        <v>176</v>
      </c>
      <c r="B226" s="33" t="s">
        <v>142</v>
      </c>
      <c r="C226" s="101" t="str">
        <f t="shared" si="2"/>
        <v xml:space="preserve">BANCO CONFIANZA - OTRAS FUNDACIONES / CORPORACIONES </v>
      </c>
      <c r="D226" s="101"/>
      <c r="E226" s="101"/>
      <c r="F226" s="101"/>
      <c r="G226" s="101"/>
      <c r="H226" s="101"/>
      <c r="I226" s="101"/>
      <c r="J226" s="28">
        <v>1</v>
      </c>
      <c r="AG226" s="67"/>
      <c r="AH226" s="67"/>
    </row>
    <row r="227" spans="1:34" ht="15" customHeight="1">
      <c r="A227" s="31" t="s">
        <v>115</v>
      </c>
      <c r="B227" s="33" t="s">
        <v>105</v>
      </c>
      <c r="C227" s="101" t="str">
        <f t="shared" si="2"/>
        <v>BANCO DAVIVIENDA - BANCO AV VILLAS</v>
      </c>
      <c r="D227" s="101"/>
      <c r="E227" s="101"/>
      <c r="F227" s="101"/>
      <c r="G227" s="101"/>
      <c r="H227" s="101"/>
      <c r="I227" s="101"/>
      <c r="J227" s="28">
        <v>1</v>
      </c>
      <c r="AG227" s="67"/>
      <c r="AH227" s="67"/>
    </row>
    <row r="228" spans="1:34" ht="15" customHeight="1">
      <c r="A228" s="31" t="s">
        <v>115</v>
      </c>
      <c r="B228" s="33" t="s">
        <v>106</v>
      </c>
      <c r="C228" s="101" t="str">
        <f t="shared" si="2"/>
        <v>BANCO DAVIVIENDA - BANCO BBVA</v>
      </c>
      <c r="D228" s="101"/>
      <c r="E228" s="101"/>
      <c r="F228" s="101"/>
      <c r="G228" s="101"/>
      <c r="H228" s="101"/>
      <c r="I228" s="101"/>
      <c r="J228" s="28">
        <v>1</v>
      </c>
      <c r="AG228" s="67"/>
      <c r="AH228" s="67"/>
    </row>
    <row r="229" spans="1:34" ht="15" customHeight="1">
      <c r="A229" s="31" t="s">
        <v>115</v>
      </c>
      <c r="B229" s="33" t="s">
        <v>116</v>
      </c>
      <c r="C229" s="101" t="str">
        <f t="shared" si="2"/>
        <v>BANCO DAVIVIENDA - BANCO DE CREDITO</v>
      </c>
      <c r="D229" s="101"/>
      <c r="E229" s="101"/>
      <c r="F229" s="101"/>
      <c r="G229" s="101"/>
      <c r="H229" s="101"/>
      <c r="I229" s="101"/>
      <c r="J229" s="28">
        <v>1</v>
      </c>
      <c r="AG229" s="67"/>
      <c r="AH229" s="67"/>
    </row>
    <row r="230" spans="1:34" ht="15" customHeight="1">
      <c r="A230" s="31" t="s">
        <v>115</v>
      </c>
      <c r="B230" s="33" t="s">
        <v>123</v>
      </c>
      <c r="C230" s="101" t="str">
        <f t="shared" si="2"/>
        <v>BANCO DAVIVIENDA - BANCO PROCREDITO</v>
      </c>
      <c r="D230" s="101"/>
      <c r="E230" s="101"/>
      <c r="F230" s="101"/>
      <c r="G230" s="101"/>
      <c r="H230" s="101"/>
      <c r="I230" s="101"/>
      <c r="J230" s="28">
        <v>1</v>
      </c>
      <c r="AG230" s="67"/>
      <c r="AH230" s="67"/>
    </row>
    <row r="231" spans="1:34" ht="15" customHeight="1">
      <c r="A231" s="31" t="s">
        <v>115</v>
      </c>
      <c r="B231" s="33" t="s">
        <v>124</v>
      </c>
      <c r="C231" s="101" t="str">
        <f t="shared" si="2"/>
        <v>BANCO DAVIVIENDA - BANCO SANTANDER</v>
      </c>
      <c r="D231" s="101"/>
      <c r="E231" s="101"/>
      <c r="F231" s="101"/>
      <c r="G231" s="101"/>
      <c r="H231" s="101"/>
      <c r="I231" s="101"/>
      <c r="J231" s="28">
        <v>1</v>
      </c>
      <c r="AG231" s="67"/>
      <c r="AH231" s="67"/>
    </row>
    <row r="232" spans="1:34" ht="15" customHeight="1">
      <c r="A232" s="31" t="s">
        <v>116</v>
      </c>
      <c r="B232" s="33" t="s">
        <v>111</v>
      </c>
      <c r="C232" s="101" t="str">
        <f t="shared" si="2"/>
        <v>BANCO DE CREDITO - BANCO COLMENA</v>
      </c>
      <c r="D232" s="101"/>
      <c r="E232" s="101"/>
      <c r="F232" s="101"/>
      <c r="G232" s="101"/>
      <c r="H232" s="101"/>
      <c r="I232" s="101"/>
      <c r="J232" s="28">
        <v>1</v>
      </c>
      <c r="AG232" s="67"/>
      <c r="AH232" s="67"/>
    </row>
    <row r="233" spans="1:34" ht="15" customHeight="1">
      <c r="A233" s="31" t="s">
        <v>121</v>
      </c>
      <c r="B233" s="33" t="s">
        <v>112</v>
      </c>
      <c r="C233" s="101" t="str">
        <f t="shared" si="2"/>
        <v>BANCO POPULAR - BANCO COLPATRIA</v>
      </c>
      <c r="D233" s="101"/>
      <c r="E233" s="101"/>
      <c r="F233" s="101"/>
      <c r="G233" s="101"/>
      <c r="H233" s="101"/>
      <c r="I233" s="101"/>
      <c r="J233" s="28">
        <v>1</v>
      </c>
      <c r="AG233" s="67"/>
      <c r="AH233" s="67"/>
    </row>
    <row r="234" spans="1:34" ht="15" customHeight="1">
      <c r="A234" s="31" t="s">
        <v>121</v>
      </c>
      <c r="B234" s="33" t="s">
        <v>142</v>
      </c>
      <c r="C234" s="101" t="str">
        <f t="shared" si="2"/>
        <v xml:space="preserve">BANCO POPULAR - OTRAS FUNDACIONES / CORPORACIONES </v>
      </c>
      <c r="D234" s="101"/>
      <c r="E234" s="101"/>
      <c r="F234" s="101"/>
      <c r="G234" s="101"/>
      <c r="H234" s="101"/>
      <c r="I234" s="101"/>
      <c r="J234" s="28">
        <v>1</v>
      </c>
      <c r="AG234" s="67"/>
      <c r="AH234" s="67"/>
    </row>
    <row r="235" spans="1:34" ht="15" customHeight="1">
      <c r="A235" s="31" t="s">
        <v>123</v>
      </c>
      <c r="B235" s="33" t="s">
        <v>123</v>
      </c>
      <c r="C235" s="101" t="str">
        <f t="shared" si="2"/>
        <v>BANCO PROCREDITO - BANCO PROCREDITO</v>
      </c>
      <c r="D235" s="101"/>
      <c r="E235" s="101"/>
      <c r="F235" s="101"/>
      <c r="G235" s="101"/>
      <c r="H235" s="101"/>
      <c r="I235" s="101"/>
      <c r="J235" s="28">
        <v>1</v>
      </c>
      <c r="AG235" s="67"/>
      <c r="AH235" s="67"/>
    </row>
    <row r="236" spans="1:34" ht="15" customHeight="1">
      <c r="A236" s="31" t="s">
        <v>124</v>
      </c>
      <c r="B236" s="33" t="s">
        <v>105</v>
      </c>
      <c r="C236" s="101" t="str">
        <f t="shared" si="2"/>
        <v>BANCO SANTANDER - BANCO AV VILLAS</v>
      </c>
      <c r="D236" s="101"/>
      <c r="E236" s="101"/>
      <c r="F236" s="101"/>
      <c r="G236" s="101"/>
      <c r="H236" s="101"/>
      <c r="I236" s="101"/>
      <c r="J236" s="28">
        <v>1</v>
      </c>
      <c r="AG236" s="67"/>
      <c r="AH236" s="67"/>
    </row>
    <row r="237" spans="1:34" ht="15" customHeight="1">
      <c r="A237" s="31" t="s">
        <v>124</v>
      </c>
      <c r="B237" s="33" t="s">
        <v>109</v>
      </c>
      <c r="C237" s="101" t="str">
        <f t="shared" si="2"/>
        <v>BANCO SANTANDER - BANCO CAJA SOCIAL BCSC</v>
      </c>
      <c r="D237" s="101"/>
      <c r="E237" s="101"/>
      <c r="F237" s="101"/>
      <c r="G237" s="101"/>
      <c r="H237" s="101"/>
      <c r="I237" s="101"/>
      <c r="J237" s="28">
        <v>1</v>
      </c>
      <c r="AG237" s="67"/>
      <c r="AH237" s="67"/>
    </row>
    <row r="238" spans="1:34" ht="15" customHeight="1">
      <c r="A238" s="31" t="s">
        <v>124</v>
      </c>
      <c r="B238" s="33" t="s">
        <v>112</v>
      </c>
      <c r="C238" s="101" t="str">
        <f t="shared" si="2"/>
        <v>BANCO SANTANDER - BANCO COLPATRIA</v>
      </c>
      <c r="D238" s="101"/>
      <c r="E238" s="101"/>
      <c r="F238" s="101"/>
      <c r="G238" s="101"/>
      <c r="H238" s="101"/>
      <c r="I238" s="101"/>
      <c r="J238" s="28">
        <v>1</v>
      </c>
      <c r="AG238" s="67"/>
      <c r="AH238" s="67"/>
    </row>
    <row r="239" spans="1:34" ht="15" customHeight="1">
      <c r="A239" s="31" t="s">
        <v>124</v>
      </c>
      <c r="B239" s="33" t="s">
        <v>115</v>
      </c>
      <c r="C239" s="101" t="str">
        <f t="shared" si="2"/>
        <v>BANCO SANTANDER - BANCO DAVIVIENDA</v>
      </c>
      <c r="D239" s="101"/>
      <c r="E239" s="101"/>
      <c r="F239" s="101"/>
      <c r="G239" s="101"/>
      <c r="H239" s="101"/>
      <c r="I239" s="101"/>
      <c r="J239" s="28">
        <v>1</v>
      </c>
      <c r="AG239" s="67"/>
      <c r="AH239" s="67"/>
    </row>
    <row r="240" spans="1:34" ht="15" customHeight="1">
      <c r="A240" s="31" t="s">
        <v>124</v>
      </c>
      <c r="B240" s="33" t="s">
        <v>142</v>
      </c>
      <c r="C240" s="101" t="str">
        <f t="shared" si="2"/>
        <v xml:space="preserve">BANCO SANTANDER - OTRAS FUNDACIONES / CORPORACIONES </v>
      </c>
      <c r="D240" s="101"/>
      <c r="E240" s="101"/>
      <c r="F240" s="101"/>
      <c r="G240" s="101"/>
      <c r="H240" s="101"/>
      <c r="I240" s="101"/>
      <c r="J240" s="28">
        <v>1</v>
      </c>
      <c r="AG240" s="67"/>
      <c r="AH240" s="67"/>
    </row>
    <row r="241" spans="1:34" ht="15" customHeight="1">
      <c r="A241" s="31" t="s">
        <v>126</v>
      </c>
      <c r="B241" s="33" t="s">
        <v>105</v>
      </c>
      <c r="C241" s="101" t="str">
        <f t="shared" si="2"/>
        <v>BANCOLOMBIA - BANCO AV VILLAS</v>
      </c>
      <c r="D241" s="101"/>
      <c r="E241" s="101"/>
      <c r="F241" s="101"/>
      <c r="G241" s="101"/>
      <c r="H241" s="101"/>
      <c r="I241" s="101"/>
      <c r="J241" s="28">
        <v>1</v>
      </c>
      <c r="AG241" s="67"/>
      <c r="AH241" s="67"/>
    </row>
    <row r="242" spans="1:34" ht="15" customHeight="1">
      <c r="A242" s="31" t="s">
        <v>126</v>
      </c>
      <c r="B242" s="33" t="s">
        <v>109</v>
      </c>
      <c r="C242" s="101" t="str">
        <f t="shared" si="2"/>
        <v>BANCOLOMBIA - BANCO CAJA SOCIAL BCSC</v>
      </c>
      <c r="D242" s="101"/>
      <c r="E242" s="101"/>
      <c r="F242" s="101"/>
      <c r="G242" s="101"/>
      <c r="H242" s="101"/>
      <c r="I242" s="101"/>
      <c r="J242" s="28">
        <v>1</v>
      </c>
      <c r="AG242" s="67"/>
      <c r="AH242" s="67"/>
    </row>
    <row r="243" spans="1:34" ht="15" customHeight="1">
      <c r="A243" s="31" t="s">
        <v>126</v>
      </c>
      <c r="B243" s="33" t="s">
        <v>110</v>
      </c>
      <c r="C243" s="101" t="str">
        <f t="shared" si="2"/>
        <v>BANCOLOMBIA - BANCO CITYBANK</v>
      </c>
      <c r="D243" s="101"/>
      <c r="E243" s="101"/>
      <c r="F243" s="101"/>
      <c r="G243" s="101"/>
      <c r="H243" s="101"/>
      <c r="I243" s="101"/>
      <c r="J243" s="28">
        <v>1</v>
      </c>
      <c r="AG243" s="67"/>
      <c r="AH243" s="67"/>
    </row>
    <row r="244" spans="1:34" ht="15" customHeight="1">
      <c r="A244" s="31" t="s">
        <v>126</v>
      </c>
      <c r="B244" s="33" t="s">
        <v>112</v>
      </c>
      <c r="C244" s="101" t="str">
        <f t="shared" si="2"/>
        <v>BANCOLOMBIA - BANCO COLPATRIA</v>
      </c>
      <c r="D244" s="101"/>
      <c r="E244" s="101"/>
      <c r="F244" s="101"/>
      <c r="G244" s="101"/>
      <c r="H244" s="101"/>
      <c r="I244" s="101"/>
      <c r="J244" s="28">
        <v>1</v>
      </c>
      <c r="AG244" s="67"/>
      <c r="AH244" s="67"/>
    </row>
    <row r="245" spans="1:34" ht="15" customHeight="1">
      <c r="A245" s="31" t="s">
        <v>126</v>
      </c>
      <c r="B245" s="33" t="s">
        <v>116</v>
      </c>
      <c r="C245" s="101" t="str">
        <f t="shared" si="2"/>
        <v>BANCOLOMBIA - BANCO DE CREDITO</v>
      </c>
      <c r="D245" s="101"/>
      <c r="E245" s="101"/>
      <c r="F245" s="101"/>
      <c r="G245" s="101"/>
      <c r="H245" s="101"/>
      <c r="I245" s="101"/>
      <c r="J245" s="28">
        <v>1</v>
      </c>
      <c r="AG245" s="67"/>
      <c r="AH245" s="67"/>
    </row>
    <row r="246" spans="1:34" ht="15" customHeight="1">
      <c r="A246" s="31" t="s">
        <v>126</v>
      </c>
      <c r="B246" s="33" t="s">
        <v>128</v>
      </c>
      <c r="C246" s="101" t="str">
        <f t="shared" si="2"/>
        <v>BANCOLOMBIA - CAVIPETROL</v>
      </c>
      <c r="D246" s="101"/>
      <c r="E246" s="101"/>
      <c r="F246" s="101"/>
      <c r="G246" s="101"/>
      <c r="H246" s="101"/>
      <c r="I246" s="101"/>
      <c r="J246" s="28">
        <v>1</v>
      </c>
      <c r="AG246" s="67"/>
      <c r="AH246" s="67"/>
    </row>
    <row r="247" spans="1:34" ht="15" customHeight="1">
      <c r="A247" s="31" t="s">
        <v>130</v>
      </c>
      <c r="B247" s="33" t="s">
        <v>128</v>
      </c>
      <c r="C247" s="101" t="str">
        <f t="shared" si="2"/>
        <v>COMIPOL - CAVIPETROL</v>
      </c>
      <c r="D247" s="101"/>
      <c r="E247" s="101"/>
      <c r="F247" s="101"/>
      <c r="G247" s="101"/>
      <c r="H247" s="101"/>
      <c r="I247" s="101"/>
      <c r="J247" s="28">
        <v>1</v>
      </c>
      <c r="AG247" s="67"/>
      <c r="AH247" s="67"/>
    </row>
    <row r="248" spans="1:34" ht="15" customHeight="1">
      <c r="A248" s="31" t="s">
        <v>133</v>
      </c>
      <c r="B248" s="33" t="s">
        <v>124</v>
      </c>
      <c r="C248" s="101" t="str">
        <f t="shared" si="2"/>
        <v>F.N.A. - BANCO SANTANDER</v>
      </c>
      <c r="D248" s="101"/>
      <c r="E248" s="101"/>
      <c r="F248" s="101"/>
      <c r="G248" s="101"/>
      <c r="H248" s="101"/>
      <c r="I248" s="101"/>
      <c r="J248" s="28">
        <v>1</v>
      </c>
      <c r="AG248" s="67"/>
      <c r="AH248" s="67"/>
    </row>
    <row r="249" spans="1:34" ht="15" customHeight="1">
      <c r="A249" s="31" t="s">
        <v>133</v>
      </c>
      <c r="B249" s="33" t="s">
        <v>134</v>
      </c>
      <c r="C249" s="101" t="str">
        <f t="shared" si="2"/>
        <v>F.N.A. - FENAVID</v>
      </c>
      <c r="D249" s="101"/>
      <c r="E249" s="101"/>
      <c r="F249" s="101"/>
      <c r="G249" s="101"/>
      <c r="H249" s="101"/>
      <c r="I249" s="101"/>
      <c r="J249" s="28">
        <v>1</v>
      </c>
      <c r="AG249" s="67"/>
      <c r="AH249" s="67"/>
    </row>
    <row r="250" spans="1:34" ht="15" customHeight="1">
      <c r="A250" s="31" t="s">
        <v>134</v>
      </c>
      <c r="B250" s="33" t="s">
        <v>134</v>
      </c>
      <c r="C250" s="101" t="str">
        <f t="shared" si="2"/>
        <v>FENAVID - FENAVID</v>
      </c>
      <c r="D250" s="101"/>
      <c r="E250" s="101"/>
      <c r="F250" s="101"/>
      <c r="G250" s="101"/>
      <c r="H250" s="101"/>
      <c r="I250" s="101"/>
      <c r="J250" s="28">
        <v>1</v>
      </c>
      <c r="AG250" s="67"/>
      <c r="AH250" s="67"/>
    </row>
    <row r="251" spans="1:34" ht="15" customHeight="1">
      <c r="A251" s="68" t="s">
        <v>135</v>
      </c>
      <c r="B251" s="69" t="s">
        <v>111</v>
      </c>
      <c r="C251" s="101" t="str">
        <f t="shared" si="2"/>
        <v>FIDUCIARIA BOGOTA - BANCO COLMENA</v>
      </c>
      <c r="D251" s="101"/>
      <c r="E251" s="101"/>
      <c r="F251" s="101"/>
      <c r="G251" s="101"/>
      <c r="H251" s="101"/>
      <c r="I251" s="101"/>
      <c r="J251" s="70">
        <v>1</v>
      </c>
      <c r="AG251" s="67"/>
      <c r="AH251" s="67"/>
    </row>
    <row r="252" spans="1:34" ht="15" customHeight="1">
      <c r="A252" s="31" t="s">
        <v>135</v>
      </c>
      <c r="B252" s="33" t="s">
        <v>133</v>
      </c>
      <c r="C252" s="101" t="str">
        <f t="shared" si="2"/>
        <v>FIDUCIARIA BOGOTA - F.N.A.</v>
      </c>
      <c r="D252" s="101"/>
      <c r="E252" s="101"/>
      <c r="F252" s="101"/>
      <c r="G252" s="101"/>
      <c r="H252" s="101"/>
      <c r="I252" s="101"/>
      <c r="J252" s="28">
        <v>1</v>
      </c>
      <c r="AG252" s="67"/>
      <c r="AH252" s="67"/>
    </row>
    <row r="253" spans="1:34" ht="15" customHeight="1">
      <c r="A253" s="31" t="s">
        <v>136</v>
      </c>
      <c r="B253" s="33" t="s">
        <v>133</v>
      </c>
      <c r="C253" s="101" t="str">
        <f t="shared" si="2"/>
        <v>FINAMERICA - F.N.A.</v>
      </c>
      <c r="D253" s="101"/>
      <c r="E253" s="101"/>
      <c r="F253" s="101"/>
      <c r="G253" s="101"/>
      <c r="H253" s="101"/>
      <c r="I253" s="101"/>
      <c r="J253" s="28">
        <v>1</v>
      </c>
      <c r="AG253" s="67"/>
      <c r="AH253" s="67"/>
    </row>
    <row r="254" spans="1:34" ht="15" customHeight="1">
      <c r="A254" s="68" t="s">
        <v>137</v>
      </c>
      <c r="B254" s="69" t="s">
        <v>133</v>
      </c>
      <c r="C254" s="101" t="str">
        <f t="shared" si="2"/>
        <v>FINCOMERCIO - F.N.A.</v>
      </c>
      <c r="D254" s="101"/>
      <c r="E254" s="101"/>
      <c r="F254" s="101"/>
      <c r="G254" s="101"/>
      <c r="H254" s="101"/>
      <c r="I254" s="101"/>
      <c r="J254" s="70">
        <v>1</v>
      </c>
      <c r="AG254" s="67"/>
      <c r="AH254" s="67"/>
    </row>
    <row r="255" spans="1:34" ht="15" customHeight="1">
      <c r="A255" s="31" t="s">
        <v>138</v>
      </c>
      <c r="B255" s="33" t="s">
        <v>104</v>
      </c>
      <c r="C255" s="101" t="str">
        <f t="shared" si="2"/>
        <v>FONDOS DE PENSIONES / CESANTIAS - BANCAMIA</v>
      </c>
      <c r="D255" s="101"/>
      <c r="E255" s="101"/>
      <c r="F255" s="101"/>
      <c r="G255" s="101"/>
      <c r="H255" s="101"/>
      <c r="I255" s="101"/>
      <c r="J255" s="28">
        <v>1</v>
      </c>
      <c r="AG255" s="67"/>
      <c r="AH255" s="67"/>
    </row>
    <row r="256" spans="1:34" ht="15" customHeight="1">
      <c r="A256" s="31" t="s">
        <v>138</v>
      </c>
      <c r="B256" s="33" t="s">
        <v>105</v>
      </c>
      <c r="C256" s="101" t="str">
        <f t="shared" si="2"/>
        <v>FONDOS DE PENSIONES / CESANTIAS - BANCO AV VILLAS</v>
      </c>
      <c r="D256" s="101"/>
      <c r="E256" s="101"/>
      <c r="F256" s="101"/>
      <c r="G256" s="101"/>
      <c r="H256" s="101"/>
      <c r="I256" s="101"/>
      <c r="J256" s="28">
        <v>1</v>
      </c>
      <c r="AG256" s="67"/>
      <c r="AH256" s="67"/>
    </row>
    <row r="257" spans="1:34" ht="15" customHeight="1">
      <c r="A257" s="68" t="s">
        <v>138</v>
      </c>
      <c r="B257" s="69" t="s">
        <v>109</v>
      </c>
      <c r="C257" s="101" t="str">
        <f t="shared" si="2"/>
        <v>FONDOS DE PENSIONES / CESANTIAS - BANCO CAJA SOCIAL BCSC</v>
      </c>
      <c r="D257" s="101"/>
      <c r="E257" s="101"/>
      <c r="F257" s="101"/>
      <c r="G257" s="101"/>
      <c r="H257" s="101"/>
      <c r="I257" s="101"/>
      <c r="J257" s="70">
        <v>1</v>
      </c>
      <c r="AG257" s="67"/>
      <c r="AH257" s="67"/>
    </row>
    <row r="258" spans="1:34" ht="15" customHeight="1">
      <c r="A258" s="31" t="s">
        <v>139</v>
      </c>
      <c r="B258" s="33" t="s">
        <v>133</v>
      </c>
      <c r="C258" s="101" t="str">
        <f t="shared" si="2"/>
        <v>MEGABANCO - F.N.A.</v>
      </c>
      <c r="D258" s="101"/>
      <c r="E258" s="101"/>
      <c r="F258" s="101"/>
      <c r="G258" s="101"/>
      <c r="H258" s="101"/>
      <c r="I258" s="101"/>
      <c r="J258" s="28">
        <v>1</v>
      </c>
      <c r="AG258" s="67"/>
      <c r="AH258" s="67"/>
    </row>
    <row r="259" spans="1:34" ht="15" customHeight="1">
      <c r="A259" s="31" t="s">
        <v>140</v>
      </c>
      <c r="B259" s="33" t="s">
        <v>104</v>
      </c>
      <c r="C259" s="101" t="str">
        <f t="shared" si="2"/>
        <v>OTRA COOPERATIVAS / FUNDACIONES - BANCAMIA</v>
      </c>
      <c r="D259" s="101"/>
      <c r="E259" s="101"/>
      <c r="F259" s="101"/>
      <c r="G259" s="101"/>
      <c r="H259" s="101"/>
      <c r="I259" s="101"/>
      <c r="J259" s="28">
        <v>1</v>
      </c>
      <c r="AG259" s="67"/>
      <c r="AH259" s="67"/>
    </row>
    <row r="260" spans="1:34" ht="15" customHeight="1">
      <c r="A260" s="68" t="s">
        <v>140</v>
      </c>
      <c r="B260" s="69" t="s">
        <v>105</v>
      </c>
      <c r="C260" s="101" t="str">
        <f t="shared" si="2"/>
        <v>OTRA COOPERATIVAS / FUNDACIONES - BANCO AV VILLAS</v>
      </c>
      <c r="D260" s="101"/>
      <c r="E260" s="101"/>
      <c r="F260" s="101"/>
      <c r="G260" s="101"/>
      <c r="H260" s="101"/>
      <c r="I260" s="101"/>
      <c r="J260" s="70">
        <v>1</v>
      </c>
      <c r="AG260" s="67"/>
      <c r="AH260" s="67"/>
    </row>
    <row r="261" spans="1:34" ht="15" customHeight="1">
      <c r="A261" s="31" t="s">
        <v>140</v>
      </c>
      <c r="B261" s="33" t="s">
        <v>107</v>
      </c>
      <c r="C261" s="101" t="str">
        <f t="shared" si="2"/>
        <v>OTRA COOPERATIVAS / FUNDACIONES - BANCO BOGOTA</v>
      </c>
      <c r="D261" s="101"/>
      <c r="E261" s="101"/>
      <c r="F261" s="101"/>
      <c r="G261" s="101"/>
      <c r="H261" s="101"/>
      <c r="I261" s="101"/>
      <c r="J261" s="28">
        <v>1</v>
      </c>
      <c r="AG261" s="67"/>
      <c r="AH261" s="67"/>
    </row>
    <row r="262" spans="1:34" ht="15" customHeight="1">
      <c r="A262" s="68" t="s">
        <v>140</v>
      </c>
      <c r="B262" s="69" t="s">
        <v>109</v>
      </c>
      <c r="C262" s="101" t="str">
        <f t="shared" si="2"/>
        <v>OTRA COOPERATIVAS / FUNDACIONES - BANCO CAJA SOCIAL BCSC</v>
      </c>
      <c r="D262" s="101"/>
      <c r="E262" s="101"/>
      <c r="F262" s="101"/>
      <c r="G262" s="101"/>
      <c r="H262" s="101"/>
      <c r="I262" s="101"/>
      <c r="J262" s="70">
        <v>1</v>
      </c>
      <c r="AG262" s="67"/>
      <c r="AH262" s="67"/>
    </row>
    <row r="263" spans="1:34" ht="15" customHeight="1">
      <c r="A263" s="31" t="s">
        <v>140</v>
      </c>
      <c r="B263" s="33" t="s">
        <v>111</v>
      </c>
      <c r="C263" s="101" t="str">
        <f t="shared" si="2"/>
        <v>OTRA COOPERATIVAS / FUNDACIONES - BANCO COLMENA</v>
      </c>
      <c r="D263" s="101"/>
      <c r="E263" s="101"/>
      <c r="F263" s="101"/>
      <c r="G263" s="101"/>
      <c r="H263" s="101"/>
      <c r="I263" s="101"/>
      <c r="J263" s="28">
        <v>1</v>
      </c>
      <c r="AG263" s="67"/>
      <c r="AH263" s="67"/>
    </row>
    <row r="264" spans="1:34" ht="15" customHeight="1">
      <c r="A264" s="31" t="s">
        <v>140</v>
      </c>
      <c r="B264" s="33" t="s">
        <v>112</v>
      </c>
      <c r="C264" s="101" t="str">
        <f t="shared" si="2"/>
        <v>OTRA COOPERATIVAS / FUNDACIONES - BANCO COLPATRIA</v>
      </c>
      <c r="D264" s="101"/>
      <c r="E264" s="101"/>
      <c r="F264" s="101"/>
      <c r="G264" s="101"/>
      <c r="H264" s="101"/>
      <c r="I264" s="101"/>
      <c r="J264" s="28">
        <v>1</v>
      </c>
      <c r="AG264" s="67"/>
      <c r="AH264" s="67"/>
    </row>
    <row r="265" spans="1:34" ht="15" customHeight="1">
      <c r="A265" s="31" t="s">
        <v>140</v>
      </c>
      <c r="B265" s="33" t="s">
        <v>115</v>
      </c>
      <c r="C265" s="101" t="str">
        <f t="shared" si="2"/>
        <v>OTRA COOPERATIVAS / FUNDACIONES - BANCO DAVIVIENDA</v>
      </c>
      <c r="D265" s="101"/>
      <c r="E265" s="101"/>
      <c r="F265" s="101"/>
      <c r="G265" s="101"/>
      <c r="H265" s="101"/>
      <c r="I265" s="101"/>
      <c r="J265" s="28">
        <v>1</v>
      </c>
      <c r="AG265" s="67"/>
      <c r="AH265" s="67"/>
    </row>
    <row r="266" spans="1:34" ht="15" customHeight="1">
      <c r="A266" s="31" t="s">
        <v>141</v>
      </c>
      <c r="B266" s="33" t="s">
        <v>104</v>
      </c>
      <c r="C266" s="101" t="str">
        <f t="shared" si="2"/>
        <v>OTRAS COOPERATIVAS  - BANCAMIA</v>
      </c>
      <c r="D266" s="101"/>
      <c r="E266" s="101"/>
      <c r="F266" s="101"/>
      <c r="G266" s="101"/>
      <c r="H266" s="101"/>
      <c r="I266" s="101"/>
      <c r="J266" s="28">
        <v>1</v>
      </c>
      <c r="AG266" s="67"/>
      <c r="AH266" s="67"/>
    </row>
    <row r="267" spans="1:34" ht="15" customHeight="1">
      <c r="A267" s="31" t="s">
        <v>141</v>
      </c>
      <c r="B267" s="33" t="s">
        <v>107</v>
      </c>
      <c r="C267" s="101" t="str">
        <f t="shared" si="2"/>
        <v>OTRAS COOPERATIVAS  - BANCO BOGOTA</v>
      </c>
      <c r="D267" s="101"/>
      <c r="E267" s="101"/>
      <c r="F267" s="101"/>
      <c r="G267" s="101"/>
      <c r="H267" s="101"/>
      <c r="I267" s="101"/>
      <c r="J267" s="28">
        <v>1</v>
      </c>
      <c r="AG267" s="67"/>
      <c r="AH267" s="67"/>
    </row>
    <row r="268" spans="1:34" ht="15" customHeight="1">
      <c r="A268" s="31" t="s">
        <v>141</v>
      </c>
      <c r="B268" s="33" t="s">
        <v>112</v>
      </c>
      <c r="C268" s="101" t="str">
        <f t="shared" si="2"/>
        <v>OTRAS COOPERATIVAS  - BANCO COLPATRIA</v>
      </c>
      <c r="D268" s="101"/>
      <c r="E268" s="101"/>
      <c r="F268" s="101"/>
      <c r="G268" s="101"/>
      <c r="H268" s="101"/>
      <c r="I268" s="101"/>
      <c r="J268" s="28">
        <v>1</v>
      </c>
      <c r="AG268" s="67"/>
      <c r="AH268" s="67"/>
    </row>
    <row r="269" spans="1:34" ht="15" customHeight="1">
      <c r="A269" s="68" t="s">
        <v>141</v>
      </c>
      <c r="B269" s="69" t="s">
        <v>115</v>
      </c>
      <c r="C269" s="101" t="str">
        <f t="shared" si="2"/>
        <v>OTRAS COOPERATIVAS  - BANCO DAVIVIENDA</v>
      </c>
      <c r="D269" s="101"/>
      <c r="E269" s="101"/>
      <c r="F269" s="101"/>
      <c r="G269" s="101"/>
      <c r="H269" s="101"/>
      <c r="I269" s="101"/>
      <c r="J269" s="70">
        <v>1</v>
      </c>
      <c r="AG269" s="67"/>
      <c r="AH269" s="67"/>
    </row>
    <row r="270" spans="1:34" ht="15" customHeight="1">
      <c r="A270" s="31" t="s">
        <v>141</v>
      </c>
      <c r="B270" s="33" t="s">
        <v>126</v>
      </c>
      <c r="C270" s="101" t="str">
        <f t="shared" si="2"/>
        <v>OTRAS COOPERATIVAS  - BANCOLOMBIA</v>
      </c>
      <c r="D270" s="101"/>
      <c r="E270" s="101"/>
      <c r="F270" s="101"/>
      <c r="G270" s="101"/>
      <c r="H270" s="101"/>
      <c r="I270" s="101"/>
      <c r="J270" s="28">
        <v>1</v>
      </c>
      <c r="AG270" s="67"/>
      <c r="AH270" s="67"/>
    </row>
    <row r="271" spans="1:34" ht="15" customHeight="1">
      <c r="A271" s="68" t="s">
        <v>142</v>
      </c>
      <c r="B271" s="69" t="s">
        <v>105</v>
      </c>
      <c r="C271" s="101" t="str">
        <f t="shared" si="2"/>
        <v>OTRAS FUNDACIONES / CORPORACIONES  - BANCO AV VILLAS</v>
      </c>
      <c r="D271" s="101"/>
      <c r="E271" s="101"/>
      <c r="F271" s="101"/>
      <c r="G271" s="101"/>
      <c r="H271" s="101"/>
      <c r="I271" s="101"/>
      <c r="J271" s="70">
        <v>1</v>
      </c>
      <c r="AG271" s="67"/>
      <c r="AH271" s="67"/>
    </row>
    <row r="272" spans="1:34" ht="15" customHeight="1">
      <c r="A272" s="31" t="s">
        <v>142</v>
      </c>
      <c r="B272" s="33" t="s">
        <v>107</v>
      </c>
      <c r="C272" s="101" t="str">
        <f t="shared" si="2"/>
        <v>OTRAS FUNDACIONES / CORPORACIONES  - BANCO BOGOTA</v>
      </c>
      <c r="D272" s="101"/>
      <c r="E272" s="101"/>
      <c r="F272" s="101"/>
      <c r="G272" s="101"/>
      <c r="H272" s="101"/>
      <c r="I272" s="101"/>
      <c r="J272" s="28">
        <v>1</v>
      </c>
      <c r="AG272" s="67"/>
      <c r="AH272" s="67"/>
    </row>
    <row r="273" spans="1:34" ht="15" customHeight="1">
      <c r="A273" s="31" t="s">
        <v>142</v>
      </c>
      <c r="B273" s="33" t="s">
        <v>115</v>
      </c>
      <c r="C273" s="101" t="str">
        <f t="shared" si="2"/>
        <v>OTRAS FUNDACIONES / CORPORACIONES  - BANCO DAVIVIENDA</v>
      </c>
      <c r="D273" s="101"/>
      <c r="E273" s="101"/>
      <c r="F273" s="101"/>
      <c r="G273" s="101"/>
      <c r="H273" s="101"/>
      <c r="I273" s="101"/>
      <c r="J273" s="28">
        <v>1</v>
      </c>
      <c r="AG273" s="67"/>
      <c r="AH273" s="67"/>
    </row>
    <row r="274" spans="1:34" ht="15" customHeight="1">
      <c r="A274" s="31" t="s">
        <v>142</v>
      </c>
      <c r="B274" s="33" t="s">
        <v>121</v>
      </c>
      <c r="C274" s="101" t="str">
        <f t="shared" si="2"/>
        <v>OTRAS FUNDACIONES / CORPORACIONES  - BANCO POPULAR</v>
      </c>
      <c r="D274" s="101"/>
      <c r="E274" s="101"/>
      <c r="F274" s="101"/>
      <c r="G274" s="101"/>
      <c r="H274" s="101"/>
      <c r="I274" s="101"/>
      <c r="J274" s="28">
        <v>1</v>
      </c>
      <c r="AG274" s="67"/>
      <c r="AH274" s="67"/>
    </row>
    <row r="275" spans="1:34" ht="15" customHeight="1">
      <c r="A275" s="31" t="s">
        <v>142</v>
      </c>
      <c r="B275" s="33" t="s">
        <v>124</v>
      </c>
      <c r="C275" s="101" t="str">
        <f t="shared" si="2"/>
        <v>OTRAS FUNDACIONES / CORPORACIONES  - BANCO SANTANDER</v>
      </c>
      <c r="D275" s="101"/>
      <c r="E275" s="101"/>
      <c r="F275" s="101"/>
      <c r="G275" s="101"/>
      <c r="H275" s="101"/>
      <c r="I275" s="101"/>
      <c r="J275" s="28">
        <v>1</v>
      </c>
      <c r="AG275" s="67"/>
      <c r="AH275" s="67"/>
    </row>
    <row r="276" spans="1:34" ht="15" customHeight="1">
      <c r="A276" s="31" t="s">
        <v>142</v>
      </c>
      <c r="B276" s="33" t="s">
        <v>136</v>
      </c>
      <c r="C276" s="72" t="str">
        <f t="shared" si="2"/>
        <v>OTRAS FUNDACIONES / CORPORACIONES  - FINAMERICA</v>
      </c>
      <c r="D276" s="72"/>
      <c r="E276" s="72"/>
      <c r="F276" s="72"/>
      <c r="G276" s="72"/>
      <c r="H276" s="72"/>
      <c r="I276" s="72"/>
      <c r="J276" s="28">
        <v>1</v>
      </c>
      <c r="AG276" s="67"/>
      <c r="AH276" s="67"/>
    </row>
    <row r="277" spans="1:34" ht="15">
      <c r="A277" s="64"/>
      <c r="B277" s="34" t="s">
        <v>20</v>
      </c>
      <c r="C277" s="72">
        <v>5902</v>
      </c>
      <c r="D277" s="72"/>
      <c r="E277" s="72"/>
      <c r="F277" s="72"/>
      <c r="G277" s="72"/>
      <c r="H277" s="72"/>
      <c r="I277" s="72"/>
      <c r="AG277" s="67"/>
    </row>
  </sheetData>
  <sortState ref="A37:D217">
    <sortCondition descending="1" ref="D37:D217"/>
  </sortState>
  <mergeCells count="180">
    <mergeCell ref="C102:I102"/>
    <mergeCell ref="C103:I103"/>
    <mergeCell ref="C104:I104"/>
    <mergeCell ref="C105:I105"/>
    <mergeCell ref="C106:I106"/>
    <mergeCell ref="C107:I107"/>
    <mergeCell ref="C96:I96"/>
    <mergeCell ref="C97:I97"/>
    <mergeCell ref="C98:I98"/>
    <mergeCell ref="C99:I99"/>
    <mergeCell ref="C100:I100"/>
    <mergeCell ref="C101:I101"/>
    <mergeCell ref="C114:I114"/>
    <mergeCell ref="C115:I115"/>
    <mergeCell ref="C116:I116"/>
    <mergeCell ref="C117:I117"/>
    <mergeCell ref="C118:I118"/>
    <mergeCell ref="C119:I119"/>
    <mergeCell ref="C108:I108"/>
    <mergeCell ref="C109:I109"/>
    <mergeCell ref="C110:I110"/>
    <mergeCell ref="C111:I111"/>
    <mergeCell ref="C112:I112"/>
    <mergeCell ref="C113:I113"/>
    <mergeCell ref="C126:I126"/>
    <mergeCell ref="C127:I127"/>
    <mergeCell ref="C128:I128"/>
    <mergeCell ref="C129:I129"/>
    <mergeCell ref="C130:I130"/>
    <mergeCell ref="C131:I131"/>
    <mergeCell ref="C120:I120"/>
    <mergeCell ref="C121:I121"/>
    <mergeCell ref="C122:I122"/>
    <mergeCell ref="C123:I123"/>
    <mergeCell ref="C124:I124"/>
    <mergeCell ref="C125:I125"/>
    <mergeCell ref="C138:I138"/>
    <mergeCell ref="C139:I139"/>
    <mergeCell ref="C140:I140"/>
    <mergeCell ref="C141:I141"/>
    <mergeCell ref="C142:I142"/>
    <mergeCell ref="C143:I143"/>
    <mergeCell ref="C132:I132"/>
    <mergeCell ref="C133:I133"/>
    <mergeCell ref="C134:I134"/>
    <mergeCell ref="C135:I135"/>
    <mergeCell ref="C136:I136"/>
    <mergeCell ref="C137:I137"/>
    <mergeCell ref="C150:I150"/>
    <mergeCell ref="C151:I151"/>
    <mergeCell ref="C152:I152"/>
    <mergeCell ref="C153:I153"/>
    <mergeCell ref="C154:I154"/>
    <mergeCell ref="C155:I155"/>
    <mergeCell ref="C144:I144"/>
    <mergeCell ref="C145:I145"/>
    <mergeCell ref="C146:I146"/>
    <mergeCell ref="C147:I147"/>
    <mergeCell ref="C148:I148"/>
    <mergeCell ref="C149:I149"/>
    <mergeCell ref="C162:I162"/>
    <mergeCell ref="C163:I163"/>
    <mergeCell ref="C164:I164"/>
    <mergeCell ref="C165:I165"/>
    <mergeCell ref="C166:I166"/>
    <mergeCell ref="C167:I167"/>
    <mergeCell ref="C156:I156"/>
    <mergeCell ref="C157:I157"/>
    <mergeCell ref="C158:I158"/>
    <mergeCell ref="C159:I159"/>
    <mergeCell ref="C160:I160"/>
    <mergeCell ref="C161:I161"/>
    <mergeCell ref="C174:I174"/>
    <mergeCell ref="C175:I175"/>
    <mergeCell ref="C176:I176"/>
    <mergeCell ref="C177:I177"/>
    <mergeCell ref="C178:I178"/>
    <mergeCell ref="C179:I179"/>
    <mergeCell ref="C168:I168"/>
    <mergeCell ref="C169:I169"/>
    <mergeCell ref="C170:I170"/>
    <mergeCell ref="C171:I171"/>
    <mergeCell ref="C172:I172"/>
    <mergeCell ref="C173:I173"/>
    <mergeCell ref="C186:I186"/>
    <mergeCell ref="C187:I187"/>
    <mergeCell ref="C188:I188"/>
    <mergeCell ref="C189:I189"/>
    <mergeCell ref="C190:I190"/>
    <mergeCell ref="C191:I191"/>
    <mergeCell ref="C180:I180"/>
    <mergeCell ref="C181:I181"/>
    <mergeCell ref="C182:I182"/>
    <mergeCell ref="C183:I183"/>
    <mergeCell ref="C184:I184"/>
    <mergeCell ref="C185:I185"/>
    <mergeCell ref="C198:I198"/>
    <mergeCell ref="C199:I199"/>
    <mergeCell ref="C200:I200"/>
    <mergeCell ref="C201:I201"/>
    <mergeCell ref="C202:I202"/>
    <mergeCell ref="C203:I203"/>
    <mergeCell ref="C192:I192"/>
    <mergeCell ref="C193:I193"/>
    <mergeCell ref="C194:I194"/>
    <mergeCell ref="C195:I195"/>
    <mergeCell ref="C196:I196"/>
    <mergeCell ref="C197:I197"/>
    <mergeCell ref="C210:I210"/>
    <mergeCell ref="C211:I211"/>
    <mergeCell ref="C212:I212"/>
    <mergeCell ref="C213:I213"/>
    <mergeCell ref="C214:I214"/>
    <mergeCell ref="C215:I215"/>
    <mergeCell ref="C204:I204"/>
    <mergeCell ref="C205:I205"/>
    <mergeCell ref="C206:I206"/>
    <mergeCell ref="C207:I207"/>
    <mergeCell ref="C208:I208"/>
    <mergeCell ref="C209:I209"/>
    <mergeCell ref="C222:I222"/>
    <mergeCell ref="C223:I223"/>
    <mergeCell ref="C224:I224"/>
    <mergeCell ref="C225:I225"/>
    <mergeCell ref="C226:I226"/>
    <mergeCell ref="C227:I227"/>
    <mergeCell ref="C216:I216"/>
    <mergeCell ref="C217:I217"/>
    <mergeCell ref="C218:I218"/>
    <mergeCell ref="C219:I219"/>
    <mergeCell ref="C220:I220"/>
    <mergeCell ref="C221:I221"/>
    <mergeCell ref="C234:I234"/>
    <mergeCell ref="C235:I235"/>
    <mergeCell ref="C236:I236"/>
    <mergeCell ref="C237:I237"/>
    <mergeCell ref="C238:I238"/>
    <mergeCell ref="C239:I239"/>
    <mergeCell ref="C228:I228"/>
    <mergeCell ref="C229:I229"/>
    <mergeCell ref="C230:I230"/>
    <mergeCell ref="C231:I231"/>
    <mergeCell ref="C232:I232"/>
    <mergeCell ref="C233:I233"/>
    <mergeCell ref="C246:I246"/>
    <mergeCell ref="C247:I247"/>
    <mergeCell ref="C248:I248"/>
    <mergeCell ref="C249:I249"/>
    <mergeCell ref="C250:I250"/>
    <mergeCell ref="C251:I251"/>
    <mergeCell ref="C240:I240"/>
    <mergeCell ref="C241:I241"/>
    <mergeCell ref="C242:I242"/>
    <mergeCell ref="C243:I243"/>
    <mergeCell ref="C244:I244"/>
    <mergeCell ref="C245:I245"/>
    <mergeCell ref="C258:I258"/>
    <mergeCell ref="C259:I259"/>
    <mergeCell ref="C260:I260"/>
    <mergeCell ref="C261:I261"/>
    <mergeCell ref="C262:I262"/>
    <mergeCell ref="C263:I263"/>
    <mergeCell ref="C252:I252"/>
    <mergeCell ref="C253:I253"/>
    <mergeCell ref="C254:I254"/>
    <mergeCell ref="C255:I255"/>
    <mergeCell ref="C256:I256"/>
    <mergeCell ref="C257:I257"/>
    <mergeCell ref="C270:I270"/>
    <mergeCell ref="C271:I271"/>
    <mergeCell ref="C272:I272"/>
    <mergeCell ref="C273:I273"/>
    <mergeCell ref="C274:I274"/>
    <mergeCell ref="C275:I275"/>
    <mergeCell ref="C264:I264"/>
    <mergeCell ref="C265:I265"/>
    <mergeCell ref="C266:I266"/>
    <mergeCell ref="C267:I267"/>
    <mergeCell ref="C268:I268"/>
    <mergeCell ref="C269:I269"/>
  </mergeCells>
  <printOptions horizontalCentered="1" verticalCentered="1"/>
  <pageMargins left="0" right="0" top="0" bottom="0" header="0" footer="0"/>
  <pageSetup paperSize="134" scale="41" fitToHeight="3" orientation="landscape" r:id="rId1"/>
  <rowBreaks count="3" manualBreakCount="3">
    <brk id="32" max="16383" man="1"/>
    <brk id="33" max="16383" man="1"/>
    <brk id="91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2:C10"/>
  <sheetViews>
    <sheetView workbookViewId="0">
      <selection activeCell="A3" sqref="A3:A9"/>
    </sheetView>
  </sheetViews>
  <sheetFormatPr baseColWidth="10" defaultRowHeight="15"/>
  <cols>
    <col min="1" max="1" width="18.140625" bestFit="1" customWidth="1"/>
  </cols>
  <sheetData>
    <row r="2" spans="1:3">
      <c r="A2" s="27">
        <v>0</v>
      </c>
      <c r="B2" s="28">
        <v>53679</v>
      </c>
      <c r="C2" s="4">
        <f>+B2/$B$10</f>
        <v>0.44136292252160397</v>
      </c>
    </row>
    <row r="3" spans="1:3">
      <c r="A3" s="27" t="s">
        <v>47</v>
      </c>
      <c r="B3" s="28">
        <v>31579</v>
      </c>
      <c r="C3" s="4">
        <f t="shared" ref="C3:C9" si="0">+B3/$B$10</f>
        <v>0.25965088266006692</v>
      </c>
    </row>
    <row r="4" spans="1:3">
      <c r="A4" s="27" t="s">
        <v>48</v>
      </c>
      <c r="B4" s="28">
        <v>23365</v>
      </c>
      <c r="C4" s="4">
        <f t="shared" si="0"/>
        <v>0.19211320413415447</v>
      </c>
    </row>
    <row r="5" spans="1:3">
      <c r="A5" s="27" t="s">
        <v>49</v>
      </c>
      <c r="B5" s="28">
        <v>4553</v>
      </c>
      <c r="C5" s="4">
        <f t="shared" si="0"/>
        <v>3.7435969117175491E-2</v>
      </c>
    </row>
    <row r="6" spans="1:3">
      <c r="A6" s="27" t="s">
        <v>50</v>
      </c>
      <c r="B6" s="28">
        <v>1501</v>
      </c>
      <c r="C6" s="4">
        <f t="shared" si="0"/>
        <v>1.234161863493969E-2</v>
      </c>
    </row>
    <row r="7" spans="1:3">
      <c r="A7" s="27" t="s">
        <v>51</v>
      </c>
      <c r="B7" s="28">
        <v>1428</v>
      </c>
      <c r="C7" s="4">
        <f t="shared" si="0"/>
        <v>1.1741393344899318E-2</v>
      </c>
    </row>
    <row r="8" spans="1:3">
      <c r="A8" s="27" t="s">
        <v>52</v>
      </c>
      <c r="B8" s="28">
        <v>584</v>
      </c>
      <c r="C8" s="4">
        <f t="shared" si="0"/>
        <v>4.8018023203229704E-3</v>
      </c>
    </row>
    <row r="9" spans="1:3">
      <c r="A9" s="27" t="s">
        <v>53</v>
      </c>
      <c r="B9" s="28">
        <v>4932</v>
      </c>
      <c r="C9" s="4">
        <f t="shared" si="0"/>
        <v>4.0552207266837142E-2</v>
      </c>
    </row>
    <row r="10" spans="1:3">
      <c r="A10" s="27" t="s">
        <v>20</v>
      </c>
      <c r="B10" s="28">
        <v>121621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1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C27" sqref="C27"/>
    </sheetView>
  </sheetViews>
  <sheetFormatPr baseColWidth="10" defaultRowHeight="15"/>
  <cols>
    <col min="1" max="1" width="18.85546875" bestFit="1" customWidth="1"/>
    <col min="2" max="2" width="19.5703125" customWidth="1"/>
  </cols>
  <sheetData>
    <row r="2" spans="1:2">
      <c r="A2" s="30"/>
      <c r="B2" s="30" t="s">
        <v>185</v>
      </c>
    </row>
    <row r="3" spans="1:2">
      <c r="A3" s="31">
        <v>0</v>
      </c>
      <c r="B3" s="32">
        <v>53679</v>
      </c>
    </row>
    <row r="4" spans="1:2">
      <c r="A4" s="31" t="s">
        <v>186</v>
      </c>
      <c r="B4" s="32">
        <v>59497</v>
      </c>
    </row>
    <row r="5" spans="1:2">
      <c r="A5" s="31" t="s">
        <v>187</v>
      </c>
      <c r="B5" s="32">
        <v>2929</v>
      </c>
    </row>
    <row r="6" spans="1:2">
      <c r="A6" s="31" t="s">
        <v>52</v>
      </c>
      <c r="B6" s="32">
        <v>584</v>
      </c>
    </row>
    <row r="7" spans="1:2">
      <c r="A7" s="31" t="s">
        <v>53</v>
      </c>
      <c r="B7" s="44">
        <v>4932</v>
      </c>
    </row>
    <row r="8" spans="1:2">
      <c r="A8" s="34" t="s">
        <v>20</v>
      </c>
      <c r="B8" s="35">
        <v>121621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A5" sqref="A5"/>
    </sheetView>
  </sheetViews>
  <sheetFormatPr baseColWidth="10" defaultRowHeight="15"/>
  <cols>
    <col min="1" max="1" width="18.85546875" bestFit="1" customWidth="1"/>
  </cols>
  <sheetData>
    <row r="2" spans="1:2">
      <c r="A2" s="30" t="s">
        <v>54</v>
      </c>
      <c r="B2" s="30" t="s">
        <v>185</v>
      </c>
    </row>
    <row r="3" spans="1:2">
      <c r="A3" s="31">
        <v>0</v>
      </c>
      <c r="B3" s="32">
        <v>54834</v>
      </c>
    </row>
    <row r="4" spans="1:2">
      <c r="A4" s="31" t="s">
        <v>194</v>
      </c>
      <c r="B4" s="32">
        <v>63638</v>
      </c>
    </row>
    <row r="5" spans="1:2">
      <c r="A5" s="31" t="s">
        <v>195</v>
      </c>
      <c r="B5" s="32">
        <v>2602</v>
      </c>
    </row>
    <row r="6" spans="1:2">
      <c r="A6" s="31" t="s">
        <v>196</v>
      </c>
      <c r="B6" s="32">
        <v>130</v>
      </c>
    </row>
    <row r="7" spans="1:2">
      <c r="A7" s="31" t="s">
        <v>197</v>
      </c>
      <c r="B7" s="44">
        <v>417</v>
      </c>
    </row>
    <row r="8" spans="1:2">
      <c r="A8" s="34" t="s">
        <v>20</v>
      </c>
      <c r="B8" s="35">
        <v>121621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baseColWidth="10" defaultRowHeight="15"/>
  <cols>
    <col min="1" max="1" width="17.42578125" bestFit="1" customWidth="1"/>
  </cols>
  <sheetData>
    <row r="1" spans="1:2">
      <c r="A1" s="30" t="s">
        <v>188</v>
      </c>
      <c r="B1" s="30" t="s">
        <v>189</v>
      </c>
    </row>
    <row r="2" spans="1:2">
      <c r="A2" s="31">
        <v>0</v>
      </c>
      <c r="B2" s="32">
        <v>114259</v>
      </c>
    </row>
    <row r="3" spans="1:2">
      <c r="A3" s="31" t="s">
        <v>190</v>
      </c>
      <c r="B3" s="32">
        <v>2042</v>
      </c>
    </row>
    <row r="4" spans="1:2">
      <c r="A4" s="31" t="s">
        <v>191</v>
      </c>
      <c r="B4" s="32">
        <v>514</v>
      </c>
    </row>
    <row r="5" spans="1:2">
      <c r="A5" s="31" t="s">
        <v>192</v>
      </c>
      <c r="B5" s="32">
        <v>554</v>
      </c>
    </row>
    <row r="6" spans="1:2">
      <c r="A6" s="31" t="s">
        <v>193</v>
      </c>
      <c r="B6" s="44">
        <v>4252</v>
      </c>
    </row>
    <row r="7" spans="1:2">
      <c r="A7" s="34" t="s">
        <v>20</v>
      </c>
      <c r="B7" s="35">
        <v>121621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11" sqref="D11"/>
    </sheetView>
  </sheetViews>
  <sheetFormatPr baseColWidth="10" defaultRowHeight="15"/>
  <cols>
    <col min="1" max="1" width="21.85546875" bestFit="1" customWidth="1"/>
  </cols>
  <sheetData>
    <row r="1" spans="1:2">
      <c r="A1" s="30" t="s">
        <v>54</v>
      </c>
      <c r="B1" s="30" t="s">
        <v>185</v>
      </c>
    </row>
    <row r="2" spans="1:2">
      <c r="A2" s="27">
        <v>0</v>
      </c>
      <c r="B2" s="32">
        <v>14764</v>
      </c>
    </row>
    <row r="3" spans="1:2">
      <c r="A3" s="27" t="s">
        <v>47</v>
      </c>
      <c r="B3" s="32">
        <v>2364</v>
      </c>
    </row>
    <row r="4" spans="1:2">
      <c r="A4" s="27" t="s">
        <v>48</v>
      </c>
      <c r="B4" s="32">
        <v>1140</v>
      </c>
    </row>
    <row r="5" spans="1:2">
      <c r="A5" s="27" t="s">
        <v>49</v>
      </c>
      <c r="B5" s="32">
        <v>237</v>
      </c>
    </row>
    <row r="6" spans="1:2">
      <c r="A6" s="27" t="s">
        <v>50</v>
      </c>
      <c r="B6" s="32">
        <v>83</v>
      </c>
    </row>
    <row r="7" spans="1:2">
      <c r="A7" s="27" t="s">
        <v>51</v>
      </c>
      <c r="B7" s="32">
        <v>76</v>
      </c>
    </row>
    <row r="8" spans="1:2">
      <c r="A8" s="27" t="s">
        <v>52</v>
      </c>
      <c r="B8" s="32">
        <v>32</v>
      </c>
    </row>
    <row r="9" spans="1:2">
      <c r="A9" s="27" t="s">
        <v>53</v>
      </c>
      <c r="B9" s="44">
        <v>235</v>
      </c>
    </row>
    <row r="10" spans="1:2">
      <c r="A10" s="34" t="s">
        <v>20</v>
      </c>
      <c r="B10" s="35">
        <v>18931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C8"/>
  <sheetViews>
    <sheetView workbookViewId="0">
      <selection activeCell="H26" sqref="H26"/>
    </sheetView>
  </sheetViews>
  <sheetFormatPr baseColWidth="10" defaultRowHeight="15"/>
  <cols>
    <col min="1" max="1" width="17.42578125" bestFit="1" customWidth="1"/>
  </cols>
  <sheetData>
    <row r="2" spans="1:3">
      <c r="A2" s="30" t="s">
        <v>54</v>
      </c>
      <c r="B2" s="30" t="s">
        <v>185</v>
      </c>
    </row>
    <row r="3" spans="1:3">
      <c r="A3" s="31">
        <v>0</v>
      </c>
      <c r="B3" s="32">
        <v>15227</v>
      </c>
      <c r="C3" s="4">
        <f>+B3/$B$8</f>
        <v>0.80434208441181132</v>
      </c>
    </row>
    <row r="4" spans="1:3">
      <c r="A4" s="31" t="s">
        <v>190</v>
      </c>
      <c r="B4" s="32">
        <v>3625</v>
      </c>
      <c r="C4" s="4">
        <f>+B4/$B$8</f>
        <v>0.19148486609265225</v>
      </c>
    </row>
    <row r="5" spans="1:3">
      <c r="A5" s="31" t="s">
        <v>191</v>
      </c>
      <c r="B5" s="32">
        <v>71</v>
      </c>
      <c r="C5" s="4">
        <f>+B5/$B$8</f>
        <v>3.7504622048491892E-3</v>
      </c>
    </row>
    <row r="6" spans="1:3">
      <c r="A6" s="31" t="s">
        <v>192</v>
      </c>
      <c r="B6" s="32">
        <v>5</v>
      </c>
      <c r="C6" s="4">
        <f>+B6/$B$8</f>
        <v>2.6411705667952036E-4</v>
      </c>
    </row>
    <row r="7" spans="1:3">
      <c r="A7" s="31" t="s">
        <v>193</v>
      </c>
      <c r="B7" s="44">
        <v>3</v>
      </c>
      <c r="C7" s="4">
        <f>+B7/$B$8</f>
        <v>1.5847023400771221E-4</v>
      </c>
    </row>
    <row r="8" spans="1:3">
      <c r="A8" s="34" t="s">
        <v>20</v>
      </c>
      <c r="B8" s="35">
        <v>18931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2" sqref="A2:B6"/>
    </sheetView>
  </sheetViews>
  <sheetFormatPr baseColWidth="10" defaultRowHeight="15"/>
  <cols>
    <col min="1" max="1" width="17.42578125" bestFit="1" customWidth="1"/>
  </cols>
  <sheetData>
    <row r="1" spans="1:2">
      <c r="A1" s="30" t="s">
        <v>54</v>
      </c>
      <c r="B1" s="30" t="s">
        <v>185</v>
      </c>
    </row>
    <row r="2" spans="1:2">
      <c r="A2" s="31">
        <v>0</v>
      </c>
      <c r="B2" s="32">
        <v>18210</v>
      </c>
    </row>
    <row r="3" spans="1:2">
      <c r="A3" s="31" t="s">
        <v>190</v>
      </c>
      <c r="B3" s="32">
        <v>393</v>
      </c>
    </row>
    <row r="4" spans="1:2">
      <c r="A4" s="31" t="s">
        <v>191</v>
      </c>
      <c r="B4" s="32">
        <v>77</v>
      </c>
    </row>
    <row r="5" spans="1:2">
      <c r="A5" s="31" t="s">
        <v>192</v>
      </c>
      <c r="B5" s="32">
        <v>30</v>
      </c>
    </row>
    <row r="6" spans="1:2">
      <c r="A6" s="31" t="s">
        <v>193</v>
      </c>
      <c r="B6" s="44">
        <v>221</v>
      </c>
    </row>
    <row r="7" spans="1:2">
      <c r="A7" s="34" t="s">
        <v>20</v>
      </c>
      <c r="B7" s="35">
        <v>18931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G9"/>
  <sheetViews>
    <sheetView workbookViewId="0">
      <selection activeCell="G75" sqref="G75"/>
    </sheetView>
  </sheetViews>
  <sheetFormatPr baseColWidth="10" defaultRowHeight="15"/>
  <sheetData>
    <row r="2" spans="1:7">
      <c r="B2" s="73"/>
      <c r="C2" s="73"/>
      <c r="D2" s="73"/>
      <c r="E2" s="73"/>
      <c r="F2" s="73"/>
      <c r="G2" s="73"/>
    </row>
    <row r="3" spans="1:7" ht="36">
      <c r="A3" s="74"/>
      <c r="B3" s="102" t="s">
        <v>30</v>
      </c>
      <c r="C3" s="102"/>
      <c r="D3" s="75" t="s">
        <v>198</v>
      </c>
      <c r="E3" s="76" t="s">
        <v>32</v>
      </c>
      <c r="F3" s="76" t="s">
        <v>33</v>
      </c>
      <c r="G3" s="76" t="s">
        <v>20</v>
      </c>
    </row>
    <row r="4" spans="1:7" ht="24">
      <c r="A4" s="30" t="s">
        <v>54</v>
      </c>
      <c r="B4" s="77" t="s">
        <v>91</v>
      </c>
      <c r="C4" s="77" t="s">
        <v>73</v>
      </c>
      <c r="D4" s="78"/>
      <c r="E4" s="77" t="s">
        <v>55</v>
      </c>
      <c r="F4" s="77" t="s">
        <v>55</v>
      </c>
      <c r="G4" s="77"/>
    </row>
    <row r="5" spans="1:7">
      <c r="A5" s="31" t="s">
        <v>199</v>
      </c>
      <c r="B5" s="79">
        <v>6866</v>
      </c>
      <c r="C5" s="79">
        <v>872</v>
      </c>
      <c r="D5" s="80">
        <v>7738</v>
      </c>
      <c r="E5" s="79">
        <v>812</v>
      </c>
      <c r="F5" s="79">
        <v>1</v>
      </c>
      <c r="G5" s="79">
        <v>8551</v>
      </c>
    </row>
    <row r="6" spans="1:7">
      <c r="A6" s="31" t="s">
        <v>200</v>
      </c>
      <c r="B6" s="79">
        <v>2243</v>
      </c>
      <c r="C6" s="79">
        <v>278</v>
      </c>
      <c r="D6" s="80">
        <v>2521</v>
      </c>
      <c r="E6" s="79">
        <v>147</v>
      </c>
      <c r="F6" s="79">
        <v>1</v>
      </c>
      <c r="G6" s="79">
        <v>2669</v>
      </c>
    </row>
    <row r="7" spans="1:7">
      <c r="A7" s="31" t="s">
        <v>201</v>
      </c>
      <c r="B7" s="79">
        <v>1463</v>
      </c>
      <c r="C7" s="79">
        <v>4</v>
      </c>
      <c r="D7" s="80">
        <v>1467</v>
      </c>
      <c r="E7" s="79">
        <v>349</v>
      </c>
      <c r="F7" s="79"/>
      <c r="G7" s="79">
        <v>1816</v>
      </c>
    </row>
    <row r="8" spans="1:7">
      <c r="A8" s="37" t="s">
        <v>202</v>
      </c>
      <c r="B8" s="81">
        <v>7</v>
      </c>
      <c r="C8" s="81"/>
      <c r="D8" s="82">
        <v>7</v>
      </c>
      <c r="E8" s="81"/>
      <c r="F8" s="81"/>
      <c r="G8" s="81">
        <v>7</v>
      </c>
    </row>
    <row r="9" spans="1:7">
      <c r="A9" s="34" t="s">
        <v>20</v>
      </c>
      <c r="B9" s="83">
        <v>10579</v>
      </c>
      <c r="C9" s="83">
        <v>1154</v>
      </c>
      <c r="D9" s="83">
        <v>11733</v>
      </c>
      <c r="E9" s="83">
        <v>1308</v>
      </c>
      <c r="F9" s="83">
        <v>2</v>
      </c>
      <c r="G9" s="83">
        <v>13043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J8"/>
  <sheetViews>
    <sheetView workbookViewId="0">
      <selection activeCell="J25" sqref="J25"/>
    </sheetView>
  </sheetViews>
  <sheetFormatPr baseColWidth="10" defaultRowHeight="15"/>
  <sheetData>
    <row r="2" spans="1:10" s="73" customFormat="1" ht="36">
      <c r="A2" s="84"/>
      <c r="B2" s="102" t="s">
        <v>91</v>
      </c>
      <c r="C2" s="102"/>
      <c r="D2" s="75" t="s">
        <v>203</v>
      </c>
      <c r="E2" s="102" t="s">
        <v>73</v>
      </c>
      <c r="F2" s="102"/>
      <c r="G2" s="75" t="s">
        <v>204</v>
      </c>
      <c r="H2" s="88" t="s">
        <v>205</v>
      </c>
      <c r="I2" s="88" t="s">
        <v>206</v>
      </c>
      <c r="J2" s="84" t="s">
        <v>20</v>
      </c>
    </row>
    <row r="3" spans="1:10">
      <c r="A3" s="30" t="s">
        <v>54</v>
      </c>
      <c r="B3" s="30" t="s">
        <v>57</v>
      </c>
      <c r="C3" s="30" t="s">
        <v>58</v>
      </c>
      <c r="D3" s="85"/>
      <c r="E3" s="30" t="s">
        <v>57</v>
      </c>
      <c r="F3" s="30" t="s">
        <v>58</v>
      </c>
      <c r="G3" s="85"/>
      <c r="H3" s="89"/>
      <c r="I3" s="89"/>
      <c r="J3" s="30"/>
    </row>
    <row r="4" spans="1:10">
      <c r="A4" s="31" t="s">
        <v>199</v>
      </c>
      <c r="B4" s="32">
        <v>11628</v>
      </c>
      <c r="C4" s="32">
        <v>8406</v>
      </c>
      <c r="D4" s="86">
        <v>20034</v>
      </c>
      <c r="E4" s="32">
        <v>2217</v>
      </c>
      <c r="F4" s="32">
        <v>1763</v>
      </c>
      <c r="G4" s="86">
        <v>3980</v>
      </c>
      <c r="H4" s="90">
        <f t="shared" ref="H4:I7" si="0">+B4+E4</f>
        <v>13845</v>
      </c>
      <c r="I4" s="90">
        <f t="shared" si="0"/>
        <v>10169</v>
      </c>
      <c r="J4" s="32">
        <v>24014</v>
      </c>
    </row>
    <row r="5" spans="1:10">
      <c r="A5" s="31" t="s">
        <v>200</v>
      </c>
      <c r="B5" s="32">
        <v>3517</v>
      </c>
      <c r="C5" s="32">
        <v>2541</v>
      </c>
      <c r="D5" s="86">
        <v>6058</v>
      </c>
      <c r="E5" s="32">
        <v>648</v>
      </c>
      <c r="F5" s="32">
        <v>554</v>
      </c>
      <c r="G5" s="86">
        <v>1202</v>
      </c>
      <c r="H5" s="90">
        <f t="shared" si="0"/>
        <v>4165</v>
      </c>
      <c r="I5" s="90">
        <f t="shared" si="0"/>
        <v>3095</v>
      </c>
      <c r="J5" s="32">
        <v>7260</v>
      </c>
    </row>
    <row r="6" spans="1:10">
      <c r="A6" s="31" t="s">
        <v>201</v>
      </c>
      <c r="B6" s="32">
        <v>2801</v>
      </c>
      <c r="C6" s="32">
        <v>2184</v>
      </c>
      <c r="D6" s="86">
        <v>4985</v>
      </c>
      <c r="E6" s="32">
        <v>15</v>
      </c>
      <c r="F6" s="32">
        <v>10</v>
      </c>
      <c r="G6" s="86">
        <v>25</v>
      </c>
      <c r="H6" s="90">
        <f t="shared" si="0"/>
        <v>2816</v>
      </c>
      <c r="I6" s="90">
        <f t="shared" si="0"/>
        <v>2194</v>
      </c>
      <c r="J6" s="32">
        <v>5010</v>
      </c>
    </row>
    <row r="7" spans="1:10">
      <c r="A7" s="37" t="s">
        <v>202</v>
      </c>
      <c r="B7" s="44">
        <v>11</v>
      </c>
      <c r="C7" s="44">
        <v>8</v>
      </c>
      <c r="D7" s="87">
        <v>19</v>
      </c>
      <c r="E7" s="44"/>
      <c r="F7" s="44"/>
      <c r="G7" s="87"/>
      <c r="H7" s="90">
        <f t="shared" si="0"/>
        <v>11</v>
      </c>
      <c r="I7" s="90">
        <f t="shared" si="0"/>
        <v>8</v>
      </c>
      <c r="J7" s="44">
        <v>19</v>
      </c>
    </row>
    <row r="8" spans="1:10">
      <c r="A8" s="34" t="s">
        <v>20</v>
      </c>
      <c r="B8" s="35">
        <v>17957</v>
      </c>
      <c r="C8" s="35">
        <v>13139</v>
      </c>
      <c r="D8" s="35">
        <v>31096</v>
      </c>
      <c r="E8" s="35">
        <v>2880</v>
      </c>
      <c r="F8" s="35">
        <v>2327</v>
      </c>
      <c r="G8" s="35">
        <v>5207</v>
      </c>
      <c r="H8" s="35">
        <f>SUM(H4:H7)</f>
        <v>20837</v>
      </c>
      <c r="I8" s="35">
        <f>SUM(I4:I7)</f>
        <v>15466</v>
      </c>
      <c r="J8" s="35">
        <v>36303</v>
      </c>
    </row>
  </sheetData>
  <mergeCells count="2">
    <mergeCell ref="E2:F2"/>
    <mergeCell ref="B2:C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14" sqref="B14"/>
    </sheetView>
  </sheetViews>
  <sheetFormatPr baseColWidth="10" defaultRowHeight="15"/>
  <cols>
    <col min="1" max="1" width="30.42578125" bestFit="1" customWidth="1"/>
    <col min="2" max="2" width="13.5703125" style="36" bestFit="1" customWidth="1"/>
    <col min="3" max="3" width="13.5703125" style="36" customWidth="1"/>
    <col min="4" max="4" width="11.42578125" style="36" bestFit="1" customWidth="1"/>
    <col min="5" max="5" width="11.42578125" style="36" customWidth="1"/>
    <col min="6" max="6" width="10.28515625" style="36" bestFit="1" customWidth="1"/>
  </cols>
  <sheetData>
    <row r="1" spans="1:6" ht="15.75" thickBot="1"/>
    <row r="2" spans="1:6" ht="15.75" thickBot="1">
      <c r="A2" s="37"/>
      <c r="B2" s="91" t="s">
        <v>42</v>
      </c>
      <c r="C2" s="92"/>
      <c r="D2" s="93" t="s">
        <v>43</v>
      </c>
      <c r="E2" s="94"/>
      <c r="F2" s="38" t="s">
        <v>20</v>
      </c>
    </row>
    <row r="3" spans="1:6" ht="15.75" thickBot="1">
      <c r="A3" s="31" t="s">
        <v>57</v>
      </c>
      <c r="B3" s="32">
        <v>110259</v>
      </c>
      <c r="C3" s="42">
        <f>+B3/$B$13</f>
        <v>0.75896225116330296</v>
      </c>
      <c r="D3" s="32">
        <v>2108</v>
      </c>
      <c r="E3" s="42">
        <f>+D3/$D$13</f>
        <v>0.6902423051735429</v>
      </c>
      <c r="F3" s="32">
        <v>112367</v>
      </c>
    </row>
    <row r="4" spans="1:6" ht="15.75" hidden="1" thickBot="1">
      <c r="A4" s="33" t="s">
        <v>30</v>
      </c>
      <c r="B4" s="28">
        <v>93211</v>
      </c>
      <c r="D4" s="28">
        <v>1725</v>
      </c>
      <c r="E4" s="39"/>
      <c r="F4" s="28">
        <v>94936</v>
      </c>
    </row>
    <row r="5" spans="1:6" ht="15.75" hidden="1" thickBot="1">
      <c r="A5" s="33" t="s">
        <v>31</v>
      </c>
      <c r="B5" s="28">
        <v>3322</v>
      </c>
      <c r="D5" s="28">
        <v>37</v>
      </c>
      <c r="E5" s="40"/>
      <c r="F5" s="28">
        <v>3359</v>
      </c>
    </row>
    <row r="6" spans="1:6" ht="15.75" hidden="1" thickBot="1">
      <c r="A6" s="33" t="s">
        <v>32</v>
      </c>
      <c r="B6" s="28">
        <v>7116</v>
      </c>
      <c r="D6" s="28">
        <v>171</v>
      </c>
      <c r="E6" s="40"/>
      <c r="F6" s="28">
        <v>7287</v>
      </c>
    </row>
    <row r="7" spans="1:6" ht="15.75" hidden="1" thickBot="1">
      <c r="A7" s="33" t="s">
        <v>33</v>
      </c>
      <c r="B7" s="28">
        <v>6610</v>
      </c>
      <c r="D7" s="28">
        <v>175</v>
      </c>
      <c r="E7" s="40"/>
      <c r="F7" s="28">
        <v>6785</v>
      </c>
    </row>
    <row r="8" spans="1:6" ht="15.75" thickBot="1">
      <c r="A8" s="31" t="s">
        <v>58</v>
      </c>
      <c r="B8" s="32">
        <v>35017</v>
      </c>
      <c r="C8" s="42">
        <f>+B8/$B$13</f>
        <v>0.24103774883669704</v>
      </c>
      <c r="D8" s="32">
        <v>946</v>
      </c>
      <c r="E8" s="42">
        <f>+D8/$D$13</f>
        <v>0.3097576948264571</v>
      </c>
      <c r="F8" s="32">
        <v>35963</v>
      </c>
    </row>
    <row r="9" spans="1:6">
      <c r="A9" s="33" t="s">
        <v>30</v>
      </c>
      <c r="B9" s="28">
        <v>28410</v>
      </c>
      <c r="D9" s="28">
        <v>708</v>
      </c>
      <c r="E9" s="39"/>
      <c r="F9" s="28">
        <v>29118</v>
      </c>
    </row>
    <row r="10" spans="1:6">
      <c r="A10" s="33" t="s">
        <v>31</v>
      </c>
      <c r="B10" s="28">
        <v>1402</v>
      </c>
      <c r="D10" s="28">
        <v>35</v>
      </c>
      <c r="E10" s="40"/>
      <c r="F10" s="28">
        <v>1437</v>
      </c>
    </row>
    <row r="11" spans="1:6">
      <c r="A11" s="33" t="s">
        <v>32</v>
      </c>
      <c r="B11" s="28">
        <v>2479</v>
      </c>
      <c r="D11" s="28">
        <v>91</v>
      </c>
      <c r="E11" s="40"/>
      <c r="F11" s="28">
        <v>2570</v>
      </c>
    </row>
    <row r="12" spans="1:6">
      <c r="A12" s="33" t="s">
        <v>33</v>
      </c>
      <c r="B12" s="28">
        <v>2726</v>
      </c>
      <c r="D12" s="28">
        <v>112</v>
      </c>
      <c r="E12" s="40"/>
      <c r="F12" s="28">
        <v>2838</v>
      </c>
    </row>
    <row r="13" spans="1:6" ht="15.75" thickBot="1">
      <c r="A13" s="34" t="s">
        <v>20</v>
      </c>
      <c r="B13" s="35">
        <v>145276</v>
      </c>
      <c r="D13" s="35">
        <v>3054</v>
      </c>
      <c r="E13" s="41"/>
      <c r="F13" s="35">
        <v>148330</v>
      </c>
    </row>
  </sheetData>
  <mergeCells count="2">
    <mergeCell ref="B2:C2"/>
    <mergeCell ref="D2:E2"/>
  </mergeCells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13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2:D9"/>
  <sheetViews>
    <sheetView topLeftCell="A7" workbookViewId="0">
      <selection activeCell="G38" sqref="G38"/>
    </sheetView>
  </sheetViews>
  <sheetFormatPr baseColWidth="10" defaultRowHeight="15"/>
  <cols>
    <col min="1" max="1" width="30.28515625" bestFit="1" customWidth="1"/>
  </cols>
  <sheetData>
    <row r="2" spans="1:4">
      <c r="A2" s="74" t="s">
        <v>207</v>
      </c>
      <c r="B2" s="74" t="s">
        <v>208</v>
      </c>
      <c r="C2" s="74"/>
      <c r="D2" s="74"/>
    </row>
    <row r="3" spans="1:4">
      <c r="A3" s="30" t="s">
        <v>54</v>
      </c>
      <c r="B3" s="30" t="s">
        <v>91</v>
      </c>
      <c r="C3" s="30" t="s">
        <v>73</v>
      </c>
      <c r="D3" s="30" t="s">
        <v>20</v>
      </c>
    </row>
    <row r="4" spans="1:4">
      <c r="A4" s="27" t="s">
        <v>59</v>
      </c>
      <c r="B4" s="28">
        <v>5478</v>
      </c>
      <c r="C4" s="28">
        <v>484</v>
      </c>
      <c r="D4" s="28">
        <v>5962</v>
      </c>
    </row>
    <row r="5" spans="1:4">
      <c r="A5" s="27" t="s">
        <v>60</v>
      </c>
      <c r="B5" s="28">
        <v>171</v>
      </c>
      <c r="C5" s="28">
        <v>5</v>
      </c>
      <c r="D5" s="28">
        <v>176</v>
      </c>
    </row>
    <row r="6" spans="1:4">
      <c r="A6" s="27" t="s">
        <v>61</v>
      </c>
      <c r="B6" s="28">
        <v>920</v>
      </c>
      <c r="C6" s="28">
        <v>105</v>
      </c>
      <c r="D6" s="28">
        <v>1025</v>
      </c>
    </row>
    <row r="7" spans="1:4">
      <c r="A7" s="27" t="s">
        <v>62</v>
      </c>
      <c r="B7" s="28">
        <v>4929</v>
      </c>
      <c r="C7" s="28">
        <v>461</v>
      </c>
      <c r="D7" s="28">
        <v>5390</v>
      </c>
    </row>
    <row r="8" spans="1:4">
      <c r="A8" s="27" t="s">
        <v>63</v>
      </c>
      <c r="B8" s="28">
        <v>391</v>
      </c>
      <c r="C8" s="28">
        <v>99</v>
      </c>
      <c r="D8" s="28">
        <v>490</v>
      </c>
    </row>
    <row r="9" spans="1:4">
      <c r="A9" s="34" t="s">
        <v>20</v>
      </c>
      <c r="B9" s="35">
        <v>11889</v>
      </c>
      <c r="C9" s="35">
        <v>1154</v>
      </c>
      <c r="D9" s="35">
        <v>13043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D6"/>
  <sheetViews>
    <sheetView topLeftCell="A13" workbookViewId="0">
      <selection activeCell="G46" sqref="G46"/>
    </sheetView>
  </sheetViews>
  <sheetFormatPr baseColWidth="10" defaultRowHeight="15"/>
  <cols>
    <col min="1" max="1" width="15.28515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67</v>
      </c>
      <c r="B3" s="28">
        <v>136</v>
      </c>
      <c r="C3" s="28">
        <v>63</v>
      </c>
      <c r="D3" s="28">
        <v>199</v>
      </c>
    </row>
    <row r="4" spans="1:4">
      <c r="A4" s="27" t="s">
        <v>68</v>
      </c>
      <c r="B4" s="28">
        <v>20</v>
      </c>
      <c r="C4" s="28">
        <v>22</v>
      </c>
      <c r="D4" s="28">
        <v>42</v>
      </c>
    </row>
    <row r="5" spans="1:4">
      <c r="A5" s="27" t="s">
        <v>69</v>
      </c>
      <c r="B5" s="28">
        <v>30940</v>
      </c>
      <c r="C5" s="28">
        <v>5122</v>
      </c>
      <c r="D5" s="28">
        <v>36062</v>
      </c>
    </row>
    <row r="6" spans="1:4">
      <c r="A6" s="34" t="s">
        <v>20</v>
      </c>
      <c r="B6" s="35">
        <v>31096</v>
      </c>
      <c r="C6" s="35">
        <v>5207</v>
      </c>
      <c r="D6" s="35">
        <v>36303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D6"/>
  <sheetViews>
    <sheetView tabSelected="1" workbookViewId="0">
      <selection activeCell="F37" sqref="F37"/>
    </sheetView>
  </sheetViews>
  <sheetFormatPr baseColWidth="10" defaultRowHeight="15"/>
  <cols>
    <col min="1" max="1" width="32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74</v>
      </c>
      <c r="B3" s="28">
        <v>220</v>
      </c>
      <c r="C3" s="28">
        <v>24</v>
      </c>
      <c r="D3" s="28">
        <v>244</v>
      </c>
    </row>
    <row r="4" spans="1:4">
      <c r="A4" s="27" t="s">
        <v>75</v>
      </c>
      <c r="B4" s="28">
        <v>705</v>
      </c>
      <c r="C4" s="28">
        <v>94</v>
      </c>
      <c r="D4" s="28">
        <v>799</v>
      </c>
    </row>
    <row r="5" spans="1:4">
      <c r="A5" s="27" t="s">
        <v>76</v>
      </c>
      <c r="B5" s="28">
        <v>3387</v>
      </c>
      <c r="C5" s="28">
        <v>306</v>
      </c>
      <c r="D5" s="28">
        <v>3693</v>
      </c>
    </row>
    <row r="6" spans="1:4">
      <c r="A6" s="30" t="s">
        <v>20</v>
      </c>
      <c r="B6" s="30">
        <f>SUM(B3:B5)</f>
        <v>4312</v>
      </c>
      <c r="C6" s="30">
        <f>SUM(C3:C5)</f>
        <v>424</v>
      </c>
      <c r="D6" s="30">
        <f>SUM(D3:D5)</f>
        <v>4736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12"/>
  <sheetViews>
    <sheetView topLeftCell="A25" workbookViewId="0">
      <selection activeCell="A39" sqref="A39"/>
    </sheetView>
  </sheetViews>
  <sheetFormatPr baseColWidth="10" defaultRowHeight="15"/>
  <cols>
    <col min="1" max="1" width="22.42578125" bestFit="1" customWidth="1"/>
  </cols>
  <sheetData>
    <row r="1" spans="1:4">
      <c r="A1" s="30" t="s">
        <v>54</v>
      </c>
      <c r="B1" s="30" t="s">
        <v>91</v>
      </c>
      <c r="C1" s="30" t="s">
        <v>73</v>
      </c>
      <c r="D1" s="30" t="s">
        <v>20</v>
      </c>
    </row>
    <row r="2" spans="1:4">
      <c r="A2" s="27" t="s">
        <v>82</v>
      </c>
      <c r="B2" s="28">
        <v>2686</v>
      </c>
      <c r="C2" s="28">
        <v>48</v>
      </c>
      <c r="D2" s="28">
        <v>2734</v>
      </c>
    </row>
    <row r="3" spans="1:4">
      <c r="A3" s="27" t="s">
        <v>83</v>
      </c>
      <c r="B3" s="28">
        <v>2524</v>
      </c>
      <c r="C3" s="28">
        <v>79</v>
      </c>
      <c r="D3" s="28">
        <v>2603</v>
      </c>
    </row>
    <row r="4" spans="1:4">
      <c r="A4" s="27" t="s">
        <v>77</v>
      </c>
      <c r="B4" s="28">
        <v>2166</v>
      </c>
      <c r="C4" s="28">
        <v>825</v>
      </c>
      <c r="D4" s="28">
        <v>2991</v>
      </c>
    </row>
    <row r="5" spans="1:4">
      <c r="A5" s="27" t="s">
        <v>84</v>
      </c>
      <c r="B5" s="28">
        <v>1</v>
      </c>
      <c r="C5" s="28"/>
      <c r="D5" s="28">
        <v>1</v>
      </c>
    </row>
    <row r="6" spans="1:4">
      <c r="A6" s="27" t="s">
        <v>85</v>
      </c>
      <c r="B6" s="28">
        <v>2275</v>
      </c>
      <c r="C6" s="28">
        <v>101</v>
      </c>
      <c r="D6" s="28">
        <v>2376</v>
      </c>
    </row>
    <row r="7" spans="1:4">
      <c r="A7" s="27" t="s">
        <v>86</v>
      </c>
      <c r="B7" s="28">
        <v>1225</v>
      </c>
      <c r="C7" s="28">
        <v>92</v>
      </c>
      <c r="D7" s="28">
        <v>1317</v>
      </c>
    </row>
    <row r="8" spans="1:4">
      <c r="A8" s="27" t="s">
        <v>87</v>
      </c>
      <c r="B8" s="28">
        <v>186</v>
      </c>
      <c r="C8" s="28">
        <v>2</v>
      </c>
      <c r="D8" s="28">
        <v>188</v>
      </c>
    </row>
    <row r="9" spans="1:4">
      <c r="A9" s="27" t="s">
        <v>88</v>
      </c>
      <c r="B9" s="28">
        <v>128</v>
      </c>
      <c r="C9" s="28">
        <v>3</v>
      </c>
      <c r="D9" s="28">
        <v>131</v>
      </c>
    </row>
    <row r="10" spans="1:4">
      <c r="A10" s="27" t="s">
        <v>89</v>
      </c>
      <c r="B10" s="28">
        <v>665</v>
      </c>
      <c r="C10" s="28">
        <v>4</v>
      </c>
      <c r="D10" s="28">
        <v>669</v>
      </c>
    </row>
    <row r="11" spans="1:4">
      <c r="A11" s="27" t="s">
        <v>90</v>
      </c>
      <c r="B11" s="28">
        <v>33</v>
      </c>
      <c r="C11" s="28"/>
      <c r="D11" s="28">
        <v>33</v>
      </c>
    </row>
    <row r="12" spans="1:4">
      <c r="A12" s="34" t="s">
        <v>20</v>
      </c>
      <c r="B12" s="35">
        <v>11889</v>
      </c>
      <c r="C12" s="35">
        <v>1154</v>
      </c>
      <c r="D12" s="35">
        <v>13043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2:D8"/>
  <sheetViews>
    <sheetView topLeftCell="A26" workbookViewId="0">
      <selection activeCell="A37" sqref="A37"/>
    </sheetView>
  </sheetViews>
  <sheetFormatPr baseColWidth="10" defaultRowHeight="15"/>
  <cols>
    <col min="1" max="1" width="11.140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77</v>
      </c>
      <c r="B3" s="28">
        <v>3395</v>
      </c>
      <c r="C3" s="28">
        <v>1051</v>
      </c>
      <c r="D3" s="28">
        <v>4446</v>
      </c>
    </row>
    <row r="4" spans="1:4">
      <c r="A4" s="27" t="s">
        <v>92</v>
      </c>
      <c r="B4" s="28">
        <v>3190</v>
      </c>
      <c r="C4" s="28">
        <v>58</v>
      </c>
      <c r="D4" s="28">
        <v>3248</v>
      </c>
    </row>
    <row r="5" spans="1:4">
      <c r="A5" s="27" t="s">
        <v>93</v>
      </c>
      <c r="B5" s="28">
        <v>4226</v>
      </c>
      <c r="C5" s="28">
        <v>41</v>
      </c>
      <c r="D5" s="28">
        <v>4267</v>
      </c>
    </row>
    <row r="6" spans="1:4">
      <c r="A6" s="27" t="s">
        <v>94</v>
      </c>
      <c r="B6" s="28">
        <v>1077</v>
      </c>
      <c r="C6" s="28">
        <v>4</v>
      </c>
      <c r="D6" s="28">
        <v>1081</v>
      </c>
    </row>
    <row r="7" spans="1:4">
      <c r="A7" s="27" t="s">
        <v>95</v>
      </c>
      <c r="B7" s="28">
        <v>1</v>
      </c>
      <c r="C7" s="28"/>
      <c r="D7" s="28">
        <v>1</v>
      </c>
    </row>
    <row r="8" spans="1:4">
      <c r="A8" s="34" t="s">
        <v>20</v>
      </c>
      <c r="B8" s="35">
        <v>11889</v>
      </c>
      <c r="C8" s="35">
        <v>1154</v>
      </c>
      <c r="D8" s="35">
        <v>13043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2:D23"/>
  <sheetViews>
    <sheetView topLeftCell="A50" workbookViewId="0">
      <selection activeCell="B80" sqref="B80"/>
    </sheetView>
  </sheetViews>
  <sheetFormatPr baseColWidth="10" defaultRowHeight="15"/>
  <cols>
    <col min="1" max="1" width="64.140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155</v>
      </c>
      <c r="B3" s="28">
        <v>203</v>
      </c>
      <c r="C3" s="28">
        <v>5</v>
      </c>
      <c r="D3" s="28">
        <v>208</v>
      </c>
    </row>
    <row r="4" spans="1:4">
      <c r="A4" s="27" t="s">
        <v>156</v>
      </c>
      <c r="B4" s="28">
        <v>1735</v>
      </c>
      <c r="C4" s="28">
        <v>115</v>
      </c>
      <c r="D4" s="28">
        <v>1850</v>
      </c>
    </row>
    <row r="5" spans="1:4">
      <c r="A5" s="27" t="s">
        <v>157</v>
      </c>
      <c r="B5" s="28">
        <v>597</v>
      </c>
      <c r="C5" s="28">
        <v>5</v>
      </c>
      <c r="D5" s="28">
        <v>602</v>
      </c>
    </row>
    <row r="6" spans="1:4">
      <c r="A6" s="27" t="s">
        <v>158</v>
      </c>
      <c r="B6" s="28">
        <v>185</v>
      </c>
      <c r="C6" s="28">
        <v>12</v>
      </c>
      <c r="D6" s="28">
        <v>197</v>
      </c>
    </row>
    <row r="7" spans="1:4">
      <c r="A7" s="27" t="s">
        <v>159</v>
      </c>
      <c r="B7" s="28">
        <v>674</v>
      </c>
      <c r="C7" s="28">
        <v>18</v>
      </c>
      <c r="D7" s="28">
        <v>692</v>
      </c>
    </row>
    <row r="8" spans="1:4">
      <c r="A8" s="27" t="s">
        <v>160</v>
      </c>
      <c r="B8" s="28">
        <v>196</v>
      </c>
      <c r="C8" s="28">
        <v>2</v>
      </c>
      <c r="D8" s="28">
        <v>198</v>
      </c>
    </row>
    <row r="9" spans="1:4">
      <c r="A9" s="27" t="s">
        <v>161</v>
      </c>
      <c r="B9" s="28">
        <v>1505</v>
      </c>
      <c r="C9" s="28">
        <v>130</v>
      </c>
      <c r="D9" s="28">
        <v>1635</v>
      </c>
    </row>
    <row r="10" spans="1:4">
      <c r="A10" s="27" t="s">
        <v>162</v>
      </c>
      <c r="B10" s="28">
        <v>64</v>
      </c>
      <c r="C10" s="28">
        <v>4</v>
      </c>
      <c r="D10" s="28">
        <v>68</v>
      </c>
    </row>
    <row r="11" spans="1:4">
      <c r="A11" s="27" t="s">
        <v>163</v>
      </c>
      <c r="B11" s="28">
        <v>1152</v>
      </c>
      <c r="C11" s="28">
        <v>23</v>
      </c>
      <c r="D11" s="28">
        <v>1175</v>
      </c>
    </row>
    <row r="12" spans="1:4">
      <c r="A12" s="27" t="s">
        <v>164</v>
      </c>
      <c r="B12" s="28">
        <v>296</v>
      </c>
      <c r="C12" s="28">
        <v>1</v>
      </c>
      <c r="D12" s="28">
        <v>297</v>
      </c>
    </row>
    <row r="13" spans="1:4">
      <c r="A13" s="27" t="s">
        <v>165</v>
      </c>
      <c r="B13" s="28">
        <v>206</v>
      </c>
      <c r="C13" s="28">
        <v>761</v>
      </c>
      <c r="D13" s="28">
        <v>967</v>
      </c>
    </row>
    <row r="14" spans="1:4">
      <c r="A14" s="27" t="s">
        <v>166</v>
      </c>
      <c r="B14" s="28">
        <v>69</v>
      </c>
      <c r="C14" s="28"/>
      <c r="D14" s="28">
        <v>69</v>
      </c>
    </row>
    <row r="15" spans="1:4">
      <c r="A15" s="27" t="s">
        <v>167</v>
      </c>
      <c r="B15" s="28">
        <v>475</v>
      </c>
      <c r="C15" s="28">
        <v>10</v>
      </c>
      <c r="D15" s="28">
        <v>485</v>
      </c>
    </row>
    <row r="16" spans="1:4">
      <c r="A16" s="27" t="s">
        <v>168</v>
      </c>
      <c r="B16" s="28">
        <v>205</v>
      </c>
      <c r="C16" s="28">
        <v>3</v>
      </c>
      <c r="D16" s="28">
        <v>208</v>
      </c>
    </row>
    <row r="17" spans="1:4">
      <c r="A17" s="27" t="s">
        <v>169</v>
      </c>
      <c r="B17" s="28">
        <v>83</v>
      </c>
      <c r="C17" s="28">
        <v>3</v>
      </c>
      <c r="D17" s="28">
        <v>86</v>
      </c>
    </row>
    <row r="18" spans="1:4">
      <c r="A18" s="27" t="s">
        <v>170</v>
      </c>
      <c r="B18" s="28">
        <v>365</v>
      </c>
      <c r="C18" s="28">
        <v>9</v>
      </c>
      <c r="D18" s="28">
        <v>374</v>
      </c>
    </row>
    <row r="19" spans="1:4">
      <c r="A19" s="27" t="s">
        <v>171</v>
      </c>
      <c r="B19" s="28">
        <v>221</v>
      </c>
      <c r="C19" s="28">
        <v>1</v>
      </c>
      <c r="D19" s="28">
        <v>222</v>
      </c>
    </row>
    <row r="20" spans="1:4">
      <c r="A20" s="27" t="s">
        <v>172</v>
      </c>
      <c r="B20" s="28">
        <v>20</v>
      </c>
      <c r="C20" s="28"/>
      <c r="D20" s="28">
        <v>20</v>
      </c>
    </row>
    <row r="21" spans="1:4">
      <c r="A21" s="27" t="s">
        <v>173</v>
      </c>
      <c r="B21" s="28">
        <v>421</v>
      </c>
      <c r="C21" s="28">
        <v>1</v>
      </c>
      <c r="D21" s="28">
        <v>422</v>
      </c>
    </row>
    <row r="22" spans="1:4">
      <c r="A22" s="27" t="s">
        <v>174</v>
      </c>
      <c r="B22" s="28">
        <v>3217</v>
      </c>
      <c r="C22" s="28">
        <v>51</v>
      </c>
      <c r="D22" s="28">
        <v>3268</v>
      </c>
    </row>
    <row r="23" spans="1:4">
      <c r="A23" s="34" t="s">
        <v>20</v>
      </c>
      <c r="B23" s="35">
        <v>11889</v>
      </c>
      <c r="C23" s="35">
        <v>1154</v>
      </c>
      <c r="D23" s="35">
        <v>13043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5:D14"/>
  <sheetViews>
    <sheetView topLeftCell="A29" workbookViewId="0">
      <selection activeCell="I61" sqref="I61"/>
    </sheetView>
  </sheetViews>
  <sheetFormatPr baseColWidth="10" defaultRowHeight="15"/>
  <cols>
    <col min="1" max="1" width="20.85546875" bestFit="1" customWidth="1"/>
  </cols>
  <sheetData>
    <row r="5" spans="1:4">
      <c r="A5" s="30" t="s">
        <v>54</v>
      </c>
      <c r="B5" s="30" t="s">
        <v>91</v>
      </c>
      <c r="C5" s="30" t="s">
        <v>73</v>
      </c>
      <c r="D5" s="30" t="s">
        <v>20</v>
      </c>
    </row>
    <row r="6" spans="1:4">
      <c r="A6" s="31">
        <v>0</v>
      </c>
      <c r="B6" s="32">
        <v>11</v>
      </c>
      <c r="C6" s="32">
        <v>717</v>
      </c>
      <c r="D6" s="32">
        <v>728</v>
      </c>
    </row>
    <row r="7" spans="1:4">
      <c r="A7" s="31" t="s">
        <v>35</v>
      </c>
      <c r="B7" s="32">
        <v>2449</v>
      </c>
      <c r="C7" s="32">
        <v>298</v>
      </c>
      <c r="D7" s="32">
        <v>2747</v>
      </c>
    </row>
    <row r="8" spans="1:4">
      <c r="A8" s="31" t="s">
        <v>36</v>
      </c>
      <c r="B8" s="32">
        <v>2153</v>
      </c>
      <c r="C8" s="32">
        <v>56</v>
      </c>
      <c r="D8" s="32">
        <v>2209</v>
      </c>
    </row>
    <row r="9" spans="1:4">
      <c r="A9" s="31" t="s">
        <v>37</v>
      </c>
      <c r="B9" s="32">
        <v>3512</v>
      </c>
      <c r="C9" s="32">
        <v>65</v>
      </c>
      <c r="D9" s="32">
        <v>3577</v>
      </c>
    </row>
    <row r="10" spans="1:4">
      <c r="A10" s="31" t="s">
        <v>38</v>
      </c>
      <c r="B10" s="32">
        <v>1725</v>
      </c>
      <c r="C10" s="32">
        <v>11</v>
      </c>
      <c r="D10" s="32">
        <v>1736</v>
      </c>
    </row>
    <row r="11" spans="1:4">
      <c r="A11" s="31" t="s">
        <v>39</v>
      </c>
      <c r="B11" s="32">
        <v>1647</v>
      </c>
      <c r="C11" s="32">
        <v>4</v>
      </c>
      <c r="D11" s="32">
        <v>1651</v>
      </c>
    </row>
    <row r="12" spans="1:4">
      <c r="A12" s="31" t="s">
        <v>40</v>
      </c>
      <c r="B12" s="32">
        <v>385</v>
      </c>
      <c r="C12" s="32">
        <v>3</v>
      </c>
      <c r="D12" s="32">
        <v>388</v>
      </c>
    </row>
    <row r="13" spans="1:4">
      <c r="A13" s="31" t="s">
        <v>41</v>
      </c>
      <c r="B13" s="44">
        <v>7</v>
      </c>
      <c r="C13" s="44"/>
      <c r="D13" s="44">
        <v>7</v>
      </c>
    </row>
    <row r="14" spans="1:4">
      <c r="A14" s="34" t="s">
        <v>20</v>
      </c>
      <c r="B14" s="35">
        <v>11889</v>
      </c>
      <c r="C14" s="35">
        <v>1154</v>
      </c>
      <c r="D14" s="35">
        <v>13043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2:D9"/>
  <sheetViews>
    <sheetView topLeftCell="A31" workbookViewId="0">
      <selection activeCell="I19" sqref="I19"/>
    </sheetView>
  </sheetViews>
  <sheetFormatPr baseColWidth="10" defaultRowHeight="15"/>
  <cols>
    <col min="1" max="1" width="16.57031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24</v>
      </c>
      <c r="B3" s="28">
        <v>9469</v>
      </c>
      <c r="C3" s="28">
        <v>385</v>
      </c>
      <c r="D3" s="28">
        <v>9854</v>
      </c>
    </row>
    <row r="4" spans="1:4">
      <c r="A4" s="27" t="s">
        <v>25</v>
      </c>
      <c r="B4" s="28">
        <v>1223</v>
      </c>
      <c r="C4" s="28"/>
      <c r="D4" s="28">
        <v>1223</v>
      </c>
    </row>
    <row r="5" spans="1:4">
      <c r="A5" s="27" t="s">
        <v>26</v>
      </c>
      <c r="B5" s="28">
        <v>38</v>
      </c>
      <c r="C5" s="28">
        <v>1</v>
      </c>
      <c r="D5" s="28">
        <v>39</v>
      </c>
    </row>
    <row r="6" spans="1:4">
      <c r="A6" s="27" t="s">
        <v>27</v>
      </c>
      <c r="B6" s="28">
        <v>35</v>
      </c>
      <c r="C6" s="28">
        <v>755</v>
      </c>
      <c r="D6" s="28">
        <v>790</v>
      </c>
    </row>
    <row r="7" spans="1:4">
      <c r="A7" s="27" t="s">
        <v>28</v>
      </c>
      <c r="B7" s="28">
        <v>133</v>
      </c>
      <c r="C7" s="28"/>
      <c r="D7" s="28">
        <v>133</v>
      </c>
    </row>
    <row r="8" spans="1:4">
      <c r="A8" s="27" t="s">
        <v>29</v>
      </c>
      <c r="B8" s="28">
        <v>991</v>
      </c>
      <c r="C8" s="28">
        <v>13</v>
      </c>
      <c r="D8" s="28">
        <v>1004</v>
      </c>
    </row>
    <row r="9" spans="1:4">
      <c r="A9" s="34" t="s">
        <v>20</v>
      </c>
      <c r="B9" s="35">
        <v>11889</v>
      </c>
      <c r="C9" s="35">
        <v>1154</v>
      </c>
      <c r="D9" s="35">
        <v>13043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2:D24"/>
  <sheetViews>
    <sheetView topLeftCell="A24" workbookViewId="0">
      <selection activeCell="L48" sqref="L48"/>
    </sheetView>
  </sheetViews>
  <sheetFormatPr baseColWidth="10" defaultRowHeight="15"/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209</v>
      </c>
      <c r="B3" s="28">
        <v>207</v>
      </c>
      <c r="C3" s="28">
        <v>7</v>
      </c>
      <c r="D3" s="28">
        <v>214</v>
      </c>
    </row>
    <row r="4" spans="1:4">
      <c r="A4" s="27" t="s">
        <v>210</v>
      </c>
      <c r="B4" s="28">
        <v>745</v>
      </c>
      <c r="C4" s="28">
        <v>45</v>
      </c>
      <c r="D4" s="28">
        <v>790</v>
      </c>
    </row>
    <row r="5" spans="1:4">
      <c r="A5" s="27" t="s">
        <v>211</v>
      </c>
      <c r="B5" s="28">
        <v>911</v>
      </c>
      <c r="C5" s="28">
        <v>64</v>
      </c>
      <c r="D5" s="28">
        <v>975</v>
      </c>
    </row>
    <row r="6" spans="1:4">
      <c r="A6" s="27" t="s">
        <v>212</v>
      </c>
      <c r="B6" s="28">
        <v>105</v>
      </c>
      <c r="C6" s="28">
        <v>7</v>
      </c>
      <c r="D6" s="28">
        <v>112</v>
      </c>
    </row>
    <row r="7" spans="1:4">
      <c r="A7" s="27" t="s">
        <v>213</v>
      </c>
      <c r="B7" s="28">
        <v>25</v>
      </c>
      <c r="C7" s="28"/>
      <c r="D7" s="28">
        <v>25</v>
      </c>
    </row>
    <row r="8" spans="1:4">
      <c r="A8" s="27" t="s">
        <v>214</v>
      </c>
      <c r="B8" s="28">
        <v>121</v>
      </c>
      <c r="C8" s="28">
        <v>8</v>
      </c>
      <c r="D8" s="28">
        <v>129</v>
      </c>
    </row>
    <row r="9" spans="1:4">
      <c r="A9" s="27" t="s">
        <v>215</v>
      </c>
      <c r="B9" s="28">
        <v>108</v>
      </c>
      <c r="C9" s="28">
        <v>9</v>
      </c>
      <c r="D9" s="28">
        <v>117</v>
      </c>
    </row>
    <row r="10" spans="1:4">
      <c r="A10" s="27" t="s">
        <v>216</v>
      </c>
      <c r="B10" s="28">
        <v>333</v>
      </c>
      <c r="C10" s="28">
        <v>15</v>
      </c>
      <c r="D10" s="28">
        <v>348</v>
      </c>
    </row>
    <row r="11" spans="1:4">
      <c r="A11" s="27" t="s">
        <v>217</v>
      </c>
      <c r="B11" s="28">
        <v>46</v>
      </c>
      <c r="C11" s="28">
        <v>8</v>
      </c>
      <c r="D11" s="28">
        <v>54</v>
      </c>
    </row>
    <row r="12" spans="1:4">
      <c r="A12" s="27" t="s">
        <v>218</v>
      </c>
      <c r="B12" s="28">
        <v>881</v>
      </c>
      <c r="C12" s="28">
        <v>60</v>
      </c>
      <c r="D12" s="28">
        <v>941</v>
      </c>
    </row>
    <row r="13" spans="1:4">
      <c r="A13" s="27" t="s">
        <v>219</v>
      </c>
      <c r="B13" s="28">
        <v>1049</v>
      </c>
      <c r="C13" s="28">
        <v>313</v>
      </c>
      <c r="D13" s="28">
        <v>1362</v>
      </c>
    </row>
    <row r="14" spans="1:4">
      <c r="A14" s="27" t="s">
        <v>220</v>
      </c>
      <c r="B14" s="28">
        <v>46</v>
      </c>
      <c r="C14" s="28">
        <v>5</v>
      </c>
      <c r="D14" s="28">
        <v>51</v>
      </c>
    </row>
    <row r="15" spans="1:4">
      <c r="A15" s="27" t="s">
        <v>221</v>
      </c>
      <c r="B15" s="28">
        <v>1</v>
      </c>
      <c r="C15" s="28"/>
      <c r="D15" s="28">
        <v>1</v>
      </c>
    </row>
    <row r="16" spans="1:4">
      <c r="A16" s="27" t="s">
        <v>222</v>
      </c>
      <c r="B16" s="28">
        <v>147</v>
      </c>
      <c r="C16" s="28">
        <v>11</v>
      </c>
      <c r="D16" s="28">
        <v>158</v>
      </c>
    </row>
    <row r="17" spans="1:4">
      <c r="A17" s="27" t="s">
        <v>223</v>
      </c>
      <c r="B17" s="28">
        <v>753</v>
      </c>
      <c r="C17" s="28">
        <v>56</v>
      </c>
      <c r="D17" s="28">
        <v>809</v>
      </c>
    </row>
    <row r="18" spans="1:4">
      <c r="A18" s="27" t="s">
        <v>224</v>
      </c>
      <c r="B18" s="28">
        <v>656</v>
      </c>
      <c r="C18" s="28">
        <v>84</v>
      </c>
      <c r="D18" s="28">
        <v>740</v>
      </c>
    </row>
    <row r="19" spans="1:4">
      <c r="A19" s="27" t="s">
        <v>225</v>
      </c>
      <c r="B19" s="28">
        <v>438</v>
      </c>
      <c r="C19" s="28">
        <v>37</v>
      </c>
      <c r="D19" s="28">
        <v>475</v>
      </c>
    </row>
    <row r="20" spans="1:4">
      <c r="A20" s="27" t="s">
        <v>226</v>
      </c>
      <c r="B20" s="28">
        <v>1173</v>
      </c>
      <c r="C20" s="28">
        <v>207</v>
      </c>
      <c r="D20" s="28">
        <v>1380</v>
      </c>
    </row>
    <row r="21" spans="1:4">
      <c r="A21" s="27" t="s">
        <v>227</v>
      </c>
      <c r="B21" s="28">
        <v>2563</v>
      </c>
      <c r="C21" s="28">
        <v>144</v>
      </c>
      <c r="D21" s="28">
        <v>2707</v>
      </c>
    </row>
    <row r="22" spans="1:4">
      <c r="A22" s="27" t="s">
        <v>228</v>
      </c>
      <c r="B22" s="28">
        <v>278</v>
      </c>
      <c r="C22" s="28">
        <v>15</v>
      </c>
      <c r="D22" s="28">
        <v>293</v>
      </c>
    </row>
    <row r="23" spans="1:4">
      <c r="A23" s="27" t="s">
        <v>229</v>
      </c>
      <c r="B23" s="28">
        <v>1303</v>
      </c>
      <c r="C23" s="28">
        <v>59</v>
      </c>
      <c r="D23" s="28">
        <v>1362</v>
      </c>
    </row>
    <row r="24" spans="1:4">
      <c r="A24" s="34" t="s">
        <v>20</v>
      </c>
      <c r="B24" s="35">
        <v>11889</v>
      </c>
      <c r="C24" s="35">
        <v>1154</v>
      </c>
      <c r="D24" s="35">
        <v>13043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2:D6"/>
  <sheetViews>
    <sheetView workbookViewId="0">
      <selection activeCell="F32" sqref="F32"/>
    </sheetView>
  </sheetViews>
  <sheetFormatPr baseColWidth="10" defaultRowHeight="15"/>
  <cols>
    <col min="1" max="1" width="29.140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30</v>
      </c>
      <c r="B3" s="28">
        <v>10579</v>
      </c>
      <c r="C3" s="28">
        <v>1154</v>
      </c>
      <c r="D3" s="28">
        <v>11733</v>
      </c>
    </row>
    <row r="4" spans="1:4">
      <c r="A4" s="27" t="s">
        <v>32</v>
      </c>
      <c r="B4" s="28">
        <v>1308</v>
      </c>
      <c r="C4" s="28"/>
      <c r="D4" s="28">
        <v>1308</v>
      </c>
    </row>
    <row r="5" spans="1:4">
      <c r="A5" s="27" t="s">
        <v>33</v>
      </c>
      <c r="B5" s="28">
        <v>2</v>
      </c>
      <c r="C5" s="28"/>
      <c r="D5" s="28">
        <v>2</v>
      </c>
    </row>
    <row r="6" spans="1:4">
      <c r="A6" s="34" t="s">
        <v>20</v>
      </c>
      <c r="B6" s="35">
        <v>11889</v>
      </c>
      <c r="C6" s="35">
        <v>1154</v>
      </c>
      <c r="D6" s="35">
        <v>13043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1"/>
  <sheetViews>
    <sheetView workbookViewId="0">
      <selection activeCell="A11" sqref="A11"/>
    </sheetView>
  </sheetViews>
  <sheetFormatPr baseColWidth="10" defaultRowHeight="15"/>
  <cols>
    <col min="1" max="1" width="30.28515625" bestFit="1" customWidth="1"/>
    <col min="2" max="2" width="11" bestFit="1" customWidth="1"/>
    <col min="3" max="3" width="9.140625" bestFit="1" customWidth="1"/>
    <col min="4" max="4" width="10.28515625" bestFit="1" customWidth="1"/>
  </cols>
  <sheetData>
    <row r="2" spans="1:4">
      <c r="A2" s="30" t="s">
        <v>54</v>
      </c>
      <c r="B2" s="30" t="s">
        <v>65</v>
      </c>
      <c r="C2" s="30" t="s">
        <v>66</v>
      </c>
      <c r="D2" s="30" t="s">
        <v>20</v>
      </c>
    </row>
    <row r="3" spans="1:4">
      <c r="A3" s="27" t="s">
        <v>64</v>
      </c>
      <c r="B3" s="28">
        <v>70979</v>
      </c>
      <c r="C3" s="28">
        <v>1611</v>
      </c>
      <c r="D3" s="28">
        <v>72590</v>
      </c>
    </row>
    <row r="4" spans="1:4">
      <c r="A4" s="27" t="s">
        <v>60</v>
      </c>
      <c r="B4" s="28">
        <v>877</v>
      </c>
      <c r="C4" s="28">
        <v>16</v>
      </c>
      <c r="D4" s="28">
        <v>893</v>
      </c>
    </row>
    <row r="5" spans="1:4">
      <c r="A5" s="27" t="s">
        <v>61</v>
      </c>
      <c r="B5" s="28">
        <v>21481</v>
      </c>
      <c r="C5" s="28">
        <v>409</v>
      </c>
      <c r="D5" s="28">
        <v>21890</v>
      </c>
    </row>
    <row r="6" spans="1:4">
      <c r="A6" s="27" t="s">
        <v>62</v>
      </c>
      <c r="B6" s="28">
        <v>47008</v>
      </c>
      <c r="C6" s="28">
        <v>859</v>
      </c>
      <c r="D6" s="28">
        <v>47867</v>
      </c>
    </row>
    <row r="7" spans="1:4">
      <c r="A7" s="27" t="s">
        <v>63</v>
      </c>
      <c r="B7" s="28">
        <v>4931</v>
      </c>
      <c r="C7" s="28">
        <v>159</v>
      </c>
      <c r="D7" s="28">
        <v>5090</v>
      </c>
    </row>
    <row r="8" spans="1:4">
      <c r="A8" s="34" t="s">
        <v>20</v>
      </c>
      <c r="B8" s="35">
        <v>145276</v>
      </c>
      <c r="C8" s="35">
        <v>3054</v>
      </c>
      <c r="D8" s="35">
        <v>148330</v>
      </c>
    </row>
    <row r="55" spans="1:4">
      <c r="A55" s="30" t="s">
        <v>54</v>
      </c>
      <c r="B55" s="30" t="s">
        <v>55</v>
      </c>
      <c r="C55" s="30" t="s">
        <v>56</v>
      </c>
      <c r="D55" s="30" t="s">
        <v>20</v>
      </c>
    </row>
    <row r="56" spans="1:4">
      <c r="A56" s="31" t="s">
        <v>59</v>
      </c>
      <c r="B56" s="32">
        <v>70979</v>
      </c>
      <c r="C56" s="32">
        <v>1611</v>
      </c>
      <c r="D56" s="32">
        <v>72590</v>
      </c>
    </row>
    <row r="57" spans="1:4">
      <c r="A57" s="33" t="s">
        <v>30</v>
      </c>
      <c r="B57" s="28">
        <v>57651</v>
      </c>
      <c r="C57" s="28">
        <v>1246</v>
      </c>
      <c r="D57" s="28">
        <v>58897</v>
      </c>
    </row>
    <row r="58" spans="1:4">
      <c r="A58" s="33" t="s">
        <v>31</v>
      </c>
      <c r="B58" s="28">
        <v>2597</v>
      </c>
      <c r="C58" s="28">
        <v>36</v>
      </c>
      <c r="D58" s="28">
        <v>2633</v>
      </c>
    </row>
    <row r="59" spans="1:4">
      <c r="A59" s="33" t="s">
        <v>32</v>
      </c>
      <c r="B59" s="28">
        <v>5423</v>
      </c>
      <c r="C59" s="28">
        <v>159</v>
      </c>
      <c r="D59" s="28">
        <v>5582</v>
      </c>
    </row>
    <row r="60" spans="1:4">
      <c r="A60" s="33" t="s">
        <v>33</v>
      </c>
      <c r="B60" s="28">
        <v>5308</v>
      </c>
      <c r="C60" s="28">
        <v>170</v>
      </c>
      <c r="D60" s="28">
        <v>5478</v>
      </c>
    </row>
    <row r="61" spans="1:4">
      <c r="A61" s="31" t="s">
        <v>60</v>
      </c>
      <c r="B61" s="32">
        <v>877</v>
      </c>
      <c r="C61" s="32">
        <v>16</v>
      </c>
      <c r="D61" s="32">
        <v>893</v>
      </c>
    </row>
    <row r="62" spans="1:4">
      <c r="A62" s="33" t="s">
        <v>30</v>
      </c>
      <c r="B62" s="28">
        <v>682</v>
      </c>
      <c r="C62" s="28">
        <v>14</v>
      </c>
      <c r="D62" s="28">
        <v>696</v>
      </c>
    </row>
    <row r="63" spans="1:4">
      <c r="A63" s="33" t="s">
        <v>31</v>
      </c>
      <c r="B63" s="28">
        <v>37</v>
      </c>
      <c r="C63" s="28"/>
      <c r="D63" s="28">
        <v>37</v>
      </c>
    </row>
    <row r="64" spans="1:4">
      <c r="A64" s="33" t="s">
        <v>32</v>
      </c>
      <c r="B64" s="28">
        <v>96</v>
      </c>
      <c r="C64" s="28"/>
      <c r="D64" s="28">
        <v>96</v>
      </c>
    </row>
    <row r="65" spans="1:4">
      <c r="A65" s="33" t="s">
        <v>33</v>
      </c>
      <c r="B65" s="28">
        <v>62</v>
      </c>
      <c r="C65" s="28">
        <v>2</v>
      </c>
      <c r="D65" s="28">
        <v>64</v>
      </c>
    </row>
    <row r="66" spans="1:4">
      <c r="A66" s="31" t="s">
        <v>61</v>
      </c>
      <c r="B66" s="32">
        <v>21481</v>
      </c>
      <c r="C66" s="32">
        <v>409</v>
      </c>
      <c r="D66" s="32">
        <v>21890</v>
      </c>
    </row>
    <row r="67" spans="1:4">
      <c r="A67" s="33" t="s">
        <v>30</v>
      </c>
      <c r="B67" s="28">
        <v>18651</v>
      </c>
      <c r="C67" s="28">
        <v>334</v>
      </c>
      <c r="D67" s="28">
        <v>18985</v>
      </c>
    </row>
    <row r="68" spans="1:4">
      <c r="A68" s="33" t="s">
        <v>31</v>
      </c>
      <c r="B68" s="28">
        <v>633</v>
      </c>
      <c r="C68" s="28">
        <v>10</v>
      </c>
      <c r="D68" s="28">
        <v>643</v>
      </c>
    </row>
    <row r="69" spans="1:4">
      <c r="A69" s="33" t="s">
        <v>32</v>
      </c>
      <c r="B69" s="28">
        <v>1131</v>
      </c>
      <c r="C69" s="28">
        <v>30</v>
      </c>
      <c r="D69" s="28">
        <v>1161</v>
      </c>
    </row>
    <row r="70" spans="1:4">
      <c r="A70" s="33" t="s">
        <v>33</v>
      </c>
      <c r="B70" s="28">
        <v>1066</v>
      </c>
      <c r="C70" s="28">
        <v>35</v>
      </c>
      <c r="D70" s="28">
        <v>1101</v>
      </c>
    </row>
    <row r="71" spans="1:4">
      <c r="A71" s="31" t="s">
        <v>62</v>
      </c>
      <c r="B71" s="32">
        <v>47008</v>
      </c>
      <c r="C71" s="32">
        <v>859</v>
      </c>
      <c r="D71" s="32">
        <v>47867</v>
      </c>
    </row>
    <row r="72" spans="1:4">
      <c r="A72" s="33" t="s">
        <v>30</v>
      </c>
      <c r="B72" s="28">
        <v>41635</v>
      </c>
      <c r="C72" s="28">
        <v>721</v>
      </c>
      <c r="D72" s="28">
        <v>42356</v>
      </c>
    </row>
    <row r="73" spans="1:4">
      <c r="A73" s="33" t="s">
        <v>31</v>
      </c>
      <c r="B73" s="28">
        <v>1174</v>
      </c>
      <c r="C73" s="28">
        <v>17</v>
      </c>
      <c r="D73" s="28">
        <v>1191</v>
      </c>
    </row>
    <row r="74" spans="1:4">
      <c r="A74" s="33" t="s">
        <v>32</v>
      </c>
      <c r="B74" s="28">
        <v>2185</v>
      </c>
      <c r="C74" s="28">
        <v>60</v>
      </c>
      <c r="D74" s="28">
        <v>2245</v>
      </c>
    </row>
    <row r="75" spans="1:4">
      <c r="A75" s="33" t="s">
        <v>33</v>
      </c>
      <c r="B75" s="28">
        <v>2014</v>
      </c>
      <c r="C75" s="28">
        <v>61</v>
      </c>
      <c r="D75" s="28">
        <v>2075</v>
      </c>
    </row>
    <row r="76" spans="1:4">
      <c r="A76" s="31" t="s">
        <v>63</v>
      </c>
      <c r="B76" s="32">
        <v>4931</v>
      </c>
      <c r="C76" s="32">
        <v>159</v>
      </c>
      <c r="D76" s="32">
        <v>5090</v>
      </c>
    </row>
    <row r="77" spans="1:4">
      <c r="A77" s="33" t="s">
        <v>30</v>
      </c>
      <c r="B77" s="28">
        <v>3002</v>
      </c>
      <c r="C77" s="28">
        <v>118</v>
      </c>
      <c r="D77" s="28">
        <v>3120</v>
      </c>
    </row>
    <row r="78" spans="1:4">
      <c r="A78" s="33" t="s">
        <v>31</v>
      </c>
      <c r="B78" s="28">
        <v>283</v>
      </c>
      <c r="C78" s="28">
        <v>9</v>
      </c>
      <c r="D78" s="28">
        <v>292</v>
      </c>
    </row>
    <row r="79" spans="1:4">
      <c r="A79" s="33" t="s">
        <v>32</v>
      </c>
      <c r="B79" s="28">
        <v>760</v>
      </c>
      <c r="C79" s="28">
        <v>13</v>
      </c>
      <c r="D79" s="28">
        <v>773</v>
      </c>
    </row>
    <row r="80" spans="1:4">
      <c r="A80" s="33" t="s">
        <v>33</v>
      </c>
      <c r="B80" s="28">
        <v>886</v>
      </c>
      <c r="C80" s="28">
        <v>19</v>
      </c>
      <c r="D80" s="28">
        <v>905</v>
      </c>
    </row>
    <row r="81" spans="1:4">
      <c r="A81" s="34" t="s">
        <v>20</v>
      </c>
      <c r="B81" s="35">
        <v>145276</v>
      </c>
      <c r="C81" s="35">
        <v>3054</v>
      </c>
      <c r="D81" s="35">
        <v>148330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9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2:D6"/>
  <sheetViews>
    <sheetView workbookViewId="0">
      <selection activeCell="H31" sqref="H31"/>
    </sheetView>
  </sheetViews>
  <sheetFormatPr baseColWidth="10" defaultRowHeight="15"/>
  <cols>
    <col min="1" max="1" width="11.1406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100</v>
      </c>
      <c r="B3" s="28">
        <v>1836</v>
      </c>
      <c r="C3" s="28">
        <v>894</v>
      </c>
      <c r="D3" s="28">
        <v>2730</v>
      </c>
    </row>
    <row r="4" spans="1:4">
      <c r="A4" s="27" t="s">
        <v>101</v>
      </c>
      <c r="B4" s="28">
        <v>6070</v>
      </c>
      <c r="C4" s="28">
        <v>259</v>
      </c>
      <c r="D4" s="28">
        <v>6329</v>
      </c>
    </row>
    <row r="5" spans="1:4">
      <c r="A5" s="27" t="s">
        <v>102</v>
      </c>
      <c r="B5" s="28">
        <v>2673</v>
      </c>
      <c r="C5" s="28">
        <v>1</v>
      </c>
      <c r="D5" s="28">
        <v>2674</v>
      </c>
    </row>
    <row r="6" spans="1:4">
      <c r="A6" s="34" t="s">
        <v>20</v>
      </c>
      <c r="B6" s="35">
        <v>10579</v>
      </c>
      <c r="C6" s="35">
        <v>1154</v>
      </c>
      <c r="D6" s="35">
        <v>11733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2:D5"/>
  <sheetViews>
    <sheetView workbookViewId="0">
      <selection activeCell="D32" sqref="D32"/>
    </sheetView>
  </sheetViews>
  <sheetFormatPr baseColWidth="10" defaultRowHeight="15"/>
  <cols>
    <col min="1" max="1" width="24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230</v>
      </c>
      <c r="B3" s="28">
        <v>10510</v>
      </c>
      <c r="C3" s="28">
        <v>1154</v>
      </c>
      <c r="D3" s="28">
        <v>11664</v>
      </c>
    </row>
    <row r="4" spans="1:4">
      <c r="A4" s="27" t="s">
        <v>231</v>
      </c>
      <c r="B4" s="28">
        <v>69</v>
      </c>
      <c r="C4" s="28"/>
      <c r="D4" s="28">
        <v>69</v>
      </c>
    </row>
    <row r="5" spans="1:4">
      <c r="A5" s="34" t="s">
        <v>20</v>
      </c>
      <c r="B5" s="35">
        <v>10579</v>
      </c>
      <c r="C5" s="35">
        <v>1154</v>
      </c>
      <c r="D5" s="35">
        <v>11733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3:D23"/>
  <sheetViews>
    <sheetView topLeftCell="A7" workbookViewId="0">
      <selection activeCell="J41" sqref="J41"/>
    </sheetView>
  </sheetViews>
  <sheetFormatPr baseColWidth="10" defaultRowHeight="15"/>
  <cols>
    <col min="1" max="1" width="38.28515625" bestFit="1" customWidth="1"/>
  </cols>
  <sheetData>
    <row r="3" spans="1:4">
      <c r="A3" s="30" t="s">
        <v>54</v>
      </c>
      <c r="B3" s="30" t="s">
        <v>91</v>
      </c>
      <c r="C3" s="30" t="s">
        <v>73</v>
      </c>
      <c r="D3" s="30" t="s">
        <v>20</v>
      </c>
    </row>
    <row r="4" spans="1:4">
      <c r="A4" s="27" t="s">
        <v>103</v>
      </c>
      <c r="B4" s="28">
        <v>7</v>
      </c>
      <c r="C4" s="28">
        <v>1</v>
      </c>
      <c r="D4" s="28">
        <v>8</v>
      </c>
    </row>
    <row r="5" spans="1:4">
      <c r="A5" s="27" t="s">
        <v>105</v>
      </c>
      <c r="B5" s="28">
        <v>144</v>
      </c>
      <c r="C5" s="28"/>
      <c r="D5" s="28">
        <v>144</v>
      </c>
    </row>
    <row r="6" spans="1:4">
      <c r="A6" s="27" t="s">
        <v>106</v>
      </c>
      <c r="B6" s="28">
        <v>60</v>
      </c>
      <c r="C6" s="28"/>
      <c r="D6" s="28">
        <v>60</v>
      </c>
    </row>
    <row r="7" spans="1:4">
      <c r="A7" s="27" t="s">
        <v>107</v>
      </c>
      <c r="B7" s="28">
        <v>6</v>
      </c>
      <c r="C7" s="28"/>
      <c r="D7" s="28">
        <v>6</v>
      </c>
    </row>
    <row r="8" spans="1:4">
      <c r="A8" s="27" t="s">
        <v>109</v>
      </c>
      <c r="B8" s="28">
        <v>574</v>
      </c>
      <c r="C8" s="28"/>
      <c r="D8" s="28">
        <v>574</v>
      </c>
    </row>
    <row r="9" spans="1:4">
      <c r="A9" s="27" t="s">
        <v>111</v>
      </c>
      <c r="B9" s="28">
        <v>275</v>
      </c>
      <c r="C9" s="28"/>
      <c r="D9" s="28">
        <v>275</v>
      </c>
    </row>
    <row r="10" spans="1:4">
      <c r="A10" s="27" t="s">
        <v>112</v>
      </c>
      <c r="B10" s="28">
        <v>41</v>
      </c>
      <c r="C10" s="28"/>
      <c r="D10" s="28">
        <v>41</v>
      </c>
    </row>
    <row r="11" spans="1:4">
      <c r="A11" s="27" t="s">
        <v>113</v>
      </c>
      <c r="B11" s="28">
        <v>1</v>
      </c>
      <c r="C11" s="28"/>
      <c r="D11" s="28">
        <v>1</v>
      </c>
    </row>
    <row r="12" spans="1:4">
      <c r="A12" s="27" t="s">
        <v>115</v>
      </c>
      <c r="B12" s="28">
        <v>198</v>
      </c>
      <c r="C12" s="28">
        <v>1</v>
      </c>
      <c r="D12" s="28">
        <v>199</v>
      </c>
    </row>
    <row r="13" spans="1:4">
      <c r="A13" s="27" t="s">
        <v>116</v>
      </c>
      <c r="B13" s="28">
        <v>1</v>
      </c>
      <c r="C13" s="28"/>
      <c r="D13" s="28">
        <v>1</v>
      </c>
    </row>
    <row r="14" spans="1:4">
      <c r="A14" s="27" t="s">
        <v>121</v>
      </c>
      <c r="B14" s="28">
        <v>3</v>
      </c>
      <c r="C14" s="28"/>
      <c r="D14" s="28">
        <v>3</v>
      </c>
    </row>
    <row r="15" spans="1:4">
      <c r="A15" s="27" t="s">
        <v>126</v>
      </c>
      <c r="B15" s="28">
        <v>122</v>
      </c>
      <c r="C15" s="28"/>
      <c r="D15" s="28">
        <v>122</v>
      </c>
    </row>
    <row r="16" spans="1:4">
      <c r="A16" s="27" t="s">
        <v>133</v>
      </c>
      <c r="B16" s="28">
        <v>8213</v>
      </c>
      <c r="C16" s="28">
        <v>4</v>
      </c>
      <c r="D16" s="28">
        <v>8217</v>
      </c>
    </row>
    <row r="17" spans="1:4">
      <c r="A17" s="27" t="s">
        <v>138</v>
      </c>
      <c r="B17" s="28">
        <v>1</v>
      </c>
      <c r="C17" s="28"/>
      <c r="D17" s="28">
        <v>1</v>
      </c>
    </row>
    <row r="18" spans="1:4">
      <c r="A18" s="27" t="s">
        <v>77</v>
      </c>
      <c r="B18" s="28">
        <v>847</v>
      </c>
      <c r="C18" s="28">
        <v>1147</v>
      </c>
      <c r="D18" s="28">
        <v>1994</v>
      </c>
    </row>
    <row r="19" spans="1:4">
      <c r="A19" s="27" t="s">
        <v>140</v>
      </c>
      <c r="B19" s="28">
        <v>6</v>
      </c>
      <c r="C19" s="28">
        <v>1</v>
      </c>
      <c r="D19" s="28">
        <v>7</v>
      </c>
    </row>
    <row r="20" spans="1:4">
      <c r="A20" s="27" t="s">
        <v>141</v>
      </c>
      <c r="B20" s="28">
        <v>5</v>
      </c>
      <c r="C20" s="28"/>
      <c r="D20" s="28">
        <v>5</v>
      </c>
    </row>
    <row r="21" spans="1:4">
      <c r="A21" s="27" t="s">
        <v>142</v>
      </c>
      <c r="B21" s="28">
        <v>13</v>
      </c>
      <c r="C21" s="28"/>
      <c r="D21" s="28">
        <v>13</v>
      </c>
    </row>
    <row r="22" spans="1:4">
      <c r="A22" s="27" t="s">
        <v>143</v>
      </c>
      <c r="B22" s="28">
        <v>62</v>
      </c>
      <c r="C22" s="28"/>
      <c r="D22" s="28">
        <v>62</v>
      </c>
    </row>
    <row r="23" spans="1:4">
      <c r="A23" s="34" t="s">
        <v>20</v>
      </c>
      <c r="B23" s="35">
        <v>10579</v>
      </c>
      <c r="C23" s="35">
        <v>1154</v>
      </c>
      <c r="D23" s="35">
        <v>11733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A2" sqref="A2:C2"/>
    </sheetView>
  </sheetViews>
  <sheetFormatPr baseColWidth="10" defaultRowHeight="15"/>
  <cols>
    <col min="1" max="1" width="20.85546875" bestFit="1" customWidth="1"/>
  </cols>
  <sheetData>
    <row r="2" spans="1:3">
      <c r="A2" s="30" t="s">
        <v>54</v>
      </c>
      <c r="B2" s="30" t="s">
        <v>91</v>
      </c>
      <c r="C2" s="30" t="s">
        <v>20</v>
      </c>
    </row>
    <row r="3" spans="1:3">
      <c r="A3" s="27" t="s">
        <v>218</v>
      </c>
      <c r="B3" s="28">
        <v>99</v>
      </c>
      <c r="C3" s="28">
        <v>99</v>
      </c>
    </row>
    <row r="4" spans="1:3">
      <c r="A4" s="27" t="s">
        <v>219</v>
      </c>
      <c r="B4" s="28">
        <v>65</v>
      </c>
      <c r="C4" s="28">
        <v>65</v>
      </c>
    </row>
    <row r="5" spans="1:3">
      <c r="A5" s="27" t="s">
        <v>224</v>
      </c>
      <c r="B5" s="28">
        <v>32</v>
      </c>
      <c r="C5" s="28">
        <v>32</v>
      </c>
    </row>
    <row r="6" spans="1:3">
      <c r="A6" s="27" t="s">
        <v>226</v>
      </c>
      <c r="B6" s="28">
        <v>1</v>
      </c>
      <c r="C6" s="28">
        <v>1</v>
      </c>
    </row>
    <row r="7" spans="1:3">
      <c r="A7" s="27" t="s">
        <v>227</v>
      </c>
      <c r="B7" s="28">
        <v>1085</v>
      </c>
      <c r="C7" s="28">
        <v>1085</v>
      </c>
    </row>
    <row r="8" spans="1:3">
      <c r="A8" s="27" t="s">
        <v>229</v>
      </c>
      <c r="B8" s="28">
        <v>28</v>
      </c>
      <c r="C8" s="28">
        <v>28</v>
      </c>
    </row>
    <row r="9" spans="1:3">
      <c r="A9" s="34" t="s">
        <v>20</v>
      </c>
      <c r="B9" s="35">
        <v>1310</v>
      </c>
      <c r="C9" s="35">
        <v>1310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F59"/>
  <sheetViews>
    <sheetView topLeftCell="A10" workbookViewId="0">
      <selection activeCell="D11" sqref="D11"/>
    </sheetView>
  </sheetViews>
  <sheetFormatPr baseColWidth="10" defaultRowHeight="15"/>
  <cols>
    <col min="1" max="1" width="15.85546875" customWidth="1"/>
  </cols>
  <sheetData>
    <row r="2" spans="1:6">
      <c r="A2" s="30" t="s">
        <v>54</v>
      </c>
      <c r="B2" s="30" t="s">
        <v>72</v>
      </c>
      <c r="C2" s="30"/>
      <c r="D2" s="30" t="s">
        <v>73</v>
      </c>
      <c r="E2" s="30"/>
      <c r="F2" s="30" t="s">
        <v>20</v>
      </c>
    </row>
    <row r="3" spans="1:6">
      <c r="A3" s="27" t="s">
        <v>67</v>
      </c>
      <c r="B3" s="28">
        <v>45</v>
      </c>
      <c r="C3" s="4">
        <f>+B3/$B$8</f>
        <v>3.0975522453812056E-4</v>
      </c>
      <c r="D3" s="28">
        <v>8</v>
      </c>
      <c r="E3" s="4">
        <f>+D3/$D$8</f>
        <v>2.6195153896529143E-3</v>
      </c>
      <c r="F3" s="28">
        <v>53</v>
      </c>
    </row>
    <row r="4" spans="1:6">
      <c r="A4" s="27" t="s">
        <v>68</v>
      </c>
      <c r="B4" s="28">
        <v>197</v>
      </c>
      <c r="C4" s="4">
        <f>+B4/$B$8</f>
        <v>1.3560395385335499E-3</v>
      </c>
      <c r="D4" s="28">
        <v>2</v>
      </c>
      <c r="E4" s="4">
        <f>+D4/$D$8</f>
        <v>6.5487884741322858E-4</v>
      </c>
      <c r="F4" s="28">
        <v>199</v>
      </c>
    </row>
    <row r="5" spans="1:6">
      <c r="A5" s="27" t="s">
        <v>69</v>
      </c>
      <c r="B5" s="28">
        <v>145032</v>
      </c>
      <c r="C5" s="4">
        <f>+B5/$B$8</f>
        <v>0.99832043833805995</v>
      </c>
      <c r="D5" s="28">
        <v>3044</v>
      </c>
      <c r="E5" s="4">
        <f>+D5/$D$8</f>
        <v>0.9967256057629339</v>
      </c>
      <c r="F5" s="28">
        <v>148076</v>
      </c>
    </row>
    <row r="6" spans="1:6">
      <c r="A6" s="27" t="s">
        <v>70</v>
      </c>
      <c r="B6" s="28">
        <v>1</v>
      </c>
      <c r="C6" s="4">
        <f>+B6/$B$8</f>
        <v>6.8834494341804565E-6</v>
      </c>
      <c r="D6" s="28"/>
      <c r="E6" s="4">
        <f>+D6/$D$8</f>
        <v>0</v>
      </c>
      <c r="F6" s="28">
        <v>1</v>
      </c>
    </row>
    <row r="7" spans="1:6">
      <c r="A7" s="27" t="s">
        <v>71</v>
      </c>
      <c r="B7" s="28">
        <v>1</v>
      </c>
      <c r="C7" s="4">
        <f>+B7/$B$8</f>
        <v>6.8834494341804565E-6</v>
      </c>
      <c r="D7" s="28"/>
      <c r="E7" s="4">
        <f>+D7/$D$8</f>
        <v>0</v>
      </c>
      <c r="F7" s="28">
        <v>1</v>
      </c>
    </row>
    <row r="8" spans="1:6">
      <c r="A8" s="34" t="s">
        <v>20</v>
      </c>
      <c r="B8" s="35">
        <v>145276</v>
      </c>
      <c r="C8" s="35"/>
      <c r="D8" s="35">
        <v>3054</v>
      </c>
      <c r="E8" s="35"/>
      <c r="F8" s="35">
        <v>148330</v>
      </c>
    </row>
    <row r="40" spans="1:5">
      <c r="A40" s="30" t="s">
        <v>54</v>
      </c>
      <c r="B40" s="30" t="s">
        <v>55</v>
      </c>
      <c r="C40" s="30" t="s">
        <v>56</v>
      </c>
      <c r="D40" s="30" t="s">
        <v>20</v>
      </c>
      <c r="E40" s="43"/>
    </row>
    <row r="41" spans="1:5">
      <c r="A41" s="31" t="s">
        <v>67</v>
      </c>
      <c r="B41" s="32">
        <v>45</v>
      </c>
      <c r="C41" s="32">
        <v>8</v>
      </c>
      <c r="D41" s="32">
        <v>53</v>
      </c>
      <c r="E41" s="44"/>
    </row>
    <row r="42" spans="1:5">
      <c r="A42" s="33" t="s">
        <v>30</v>
      </c>
      <c r="B42" s="28">
        <v>43</v>
      </c>
      <c r="C42" s="28">
        <v>5</v>
      </c>
      <c r="D42" s="28">
        <v>48</v>
      </c>
      <c r="E42" s="28"/>
    </row>
    <row r="43" spans="1:5">
      <c r="A43" s="33" t="s">
        <v>32</v>
      </c>
      <c r="B43" s="28">
        <v>1</v>
      </c>
      <c r="C43" s="28">
        <v>1</v>
      </c>
      <c r="D43" s="28">
        <v>2</v>
      </c>
      <c r="E43" s="28"/>
    </row>
    <row r="44" spans="1:5">
      <c r="A44" s="33" t="s">
        <v>33</v>
      </c>
      <c r="B44" s="28">
        <v>1</v>
      </c>
      <c r="C44" s="28">
        <v>2</v>
      </c>
      <c r="D44" s="28">
        <v>3</v>
      </c>
      <c r="E44" s="28"/>
    </row>
    <row r="45" spans="1:5">
      <c r="A45" s="31" t="s">
        <v>68</v>
      </c>
      <c r="B45" s="32">
        <v>197</v>
      </c>
      <c r="C45" s="32">
        <v>2</v>
      </c>
      <c r="D45" s="32">
        <v>199</v>
      </c>
      <c r="E45" s="44"/>
    </row>
    <row r="46" spans="1:5">
      <c r="A46" s="33" t="s">
        <v>30</v>
      </c>
      <c r="B46" s="28">
        <v>171</v>
      </c>
      <c r="C46" s="28">
        <v>2</v>
      </c>
      <c r="D46" s="28">
        <v>173</v>
      </c>
      <c r="E46" s="28"/>
    </row>
    <row r="47" spans="1:5">
      <c r="A47" s="33" t="s">
        <v>31</v>
      </c>
      <c r="B47" s="28">
        <v>3</v>
      </c>
      <c r="C47" s="28"/>
      <c r="D47" s="28">
        <v>3</v>
      </c>
      <c r="E47" s="28"/>
    </row>
    <row r="48" spans="1:5">
      <c r="A48" s="33" t="s">
        <v>32</v>
      </c>
      <c r="B48" s="28">
        <v>18</v>
      </c>
      <c r="C48" s="28"/>
      <c r="D48" s="28">
        <v>18</v>
      </c>
      <c r="E48" s="28"/>
    </row>
    <row r="49" spans="1:5">
      <c r="A49" s="33" t="s">
        <v>33</v>
      </c>
      <c r="B49" s="28">
        <v>5</v>
      </c>
      <c r="C49" s="28"/>
      <c r="D49" s="28">
        <v>5</v>
      </c>
      <c r="E49" s="28"/>
    </row>
    <row r="50" spans="1:5">
      <c r="A50" s="31" t="s">
        <v>69</v>
      </c>
      <c r="B50" s="32">
        <v>145032</v>
      </c>
      <c r="C50" s="32">
        <v>3044</v>
      </c>
      <c r="D50" s="32">
        <v>148076</v>
      </c>
      <c r="E50" s="44"/>
    </row>
    <row r="51" spans="1:5">
      <c r="A51" s="33" t="s">
        <v>30</v>
      </c>
      <c r="B51" s="28">
        <v>121405</v>
      </c>
      <c r="C51" s="28">
        <v>2426</v>
      </c>
      <c r="D51" s="28">
        <v>123831</v>
      </c>
      <c r="E51" s="28"/>
    </row>
    <row r="52" spans="1:5">
      <c r="A52" s="33" t="s">
        <v>31</v>
      </c>
      <c r="B52" s="28">
        <v>4721</v>
      </c>
      <c r="C52" s="28">
        <v>72</v>
      </c>
      <c r="D52" s="28">
        <v>4793</v>
      </c>
      <c r="E52" s="28"/>
    </row>
    <row r="53" spans="1:5">
      <c r="A53" s="33" t="s">
        <v>32</v>
      </c>
      <c r="B53" s="28">
        <v>9576</v>
      </c>
      <c r="C53" s="28">
        <v>261</v>
      </c>
      <c r="D53" s="28">
        <v>9837</v>
      </c>
      <c r="E53" s="28"/>
    </row>
    <row r="54" spans="1:5">
      <c r="A54" s="33" t="s">
        <v>33</v>
      </c>
      <c r="B54" s="28">
        <v>9330</v>
      </c>
      <c r="C54" s="28">
        <v>285</v>
      </c>
      <c r="D54" s="28">
        <v>9615</v>
      </c>
      <c r="E54" s="28"/>
    </row>
    <row r="55" spans="1:5">
      <c r="A55" s="31" t="s">
        <v>70</v>
      </c>
      <c r="B55" s="32">
        <v>1</v>
      </c>
      <c r="C55" s="32"/>
      <c r="D55" s="32">
        <v>1</v>
      </c>
      <c r="E55" s="44"/>
    </row>
    <row r="56" spans="1:5">
      <c r="A56" s="33" t="s">
        <v>30</v>
      </c>
      <c r="B56" s="28">
        <v>1</v>
      </c>
      <c r="C56" s="28"/>
      <c r="D56" s="28">
        <v>1</v>
      </c>
      <c r="E56" s="28"/>
    </row>
    <row r="57" spans="1:5">
      <c r="A57" s="31" t="s">
        <v>71</v>
      </c>
      <c r="B57" s="32">
        <v>1</v>
      </c>
      <c r="C57" s="32"/>
      <c r="D57" s="32">
        <v>1</v>
      </c>
      <c r="E57" s="44"/>
    </row>
    <row r="58" spans="1:5">
      <c r="A58" s="33" t="s">
        <v>30</v>
      </c>
      <c r="B58" s="28">
        <v>1</v>
      </c>
      <c r="C58" s="28"/>
      <c r="D58" s="28">
        <v>1</v>
      </c>
      <c r="E58" s="28"/>
    </row>
    <row r="59" spans="1:5">
      <c r="A59" s="34" t="s">
        <v>20</v>
      </c>
      <c r="B59" s="35">
        <v>145276</v>
      </c>
      <c r="C59" s="35">
        <v>3054</v>
      </c>
      <c r="D59" s="35">
        <v>148330</v>
      </c>
      <c r="E59" s="4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E30" sqref="E30"/>
    </sheetView>
  </sheetViews>
  <sheetFormatPr baseColWidth="10" defaultRowHeight="15"/>
  <sheetData>
    <row r="2" spans="1:5">
      <c r="A2" s="30" t="s">
        <v>54</v>
      </c>
      <c r="B2" s="30" t="s">
        <v>78</v>
      </c>
      <c r="C2" t="s">
        <v>79</v>
      </c>
      <c r="D2" t="s">
        <v>80</v>
      </c>
      <c r="E2" t="s">
        <v>81</v>
      </c>
    </row>
    <row r="3" spans="1:5">
      <c r="A3" s="27" t="s">
        <v>74</v>
      </c>
      <c r="B3" s="28">
        <v>82</v>
      </c>
      <c r="C3" s="28">
        <v>55</v>
      </c>
      <c r="D3" s="28">
        <v>28</v>
      </c>
      <c r="E3">
        <v>165</v>
      </c>
    </row>
    <row r="4" spans="1:5">
      <c r="A4" s="27" t="s">
        <v>75</v>
      </c>
      <c r="B4" s="28">
        <v>102</v>
      </c>
      <c r="C4" s="28">
        <v>78</v>
      </c>
      <c r="D4" s="28">
        <v>35</v>
      </c>
      <c r="E4">
        <v>215</v>
      </c>
    </row>
    <row r="5" spans="1:5">
      <c r="A5" s="27" t="s">
        <v>76</v>
      </c>
      <c r="B5" s="28">
        <v>2639</v>
      </c>
      <c r="C5" s="28">
        <v>1049</v>
      </c>
      <c r="D5" s="28">
        <v>622</v>
      </c>
      <c r="E5">
        <v>4310</v>
      </c>
    </row>
    <row r="6" spans="1:5">
      <c r="A6" s="27" t="s">
        <v>77</v>
      </c>
      <c r="B6" s="28"/>
      <c r="C6" s="28"/>
      <c r="D6" s="28"/>
      <c r="E6">
        <v>143640</v>
      </c>
    </row>
    <row r="7" spans="1:5">
      <c r="A7" s="34" t="s">
        <v>20</v>
      </c>
      <c r="B7" s="35">
        <v>145276</v>
      </c>
      <c r="E7">
        <v>148330</v>
      </c>
    </row>
    <row r="9" spans="1:5">
      <c r="A9" s="27"/>
    </row>
    <row r="10" spans="1:5">
      <c r="A10" s="27"/>
    </row>
    <row r="11" spans="1:5">
      <c r="A11" s="27"/>
    </row>
    <row r="12" spans="1:5">
      <c r="A12" s="2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3"/>
  <sheetViews>
    <sheetView workbookViewId="0">
      <selection activeCell="D35" sqref="D35"/>
    </sheetView>
  </sheetViews>
  <sheetFormatPr baseColWidth="10" defaultRowHeight="15"/>
  <cols>
    <col min="1" max="1" width="22.42578125" bestFit="1" customWidth="1"/>
  </cols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 t="s">
        <v>77</v>
      </c>
      <c r="B3" s="28">
        <v>131728</v>
      </c>
      <c r="C3" s="28">
        <v>2772</v>
      </c>
      <c r="D3" s="28">
        <v>134500</v>
      </c>
    </row>
    <row r="4" spans="1:4">
      <c r="A4" s="27" t="s">
        <v>86</v>
      </c>
      <c r="B4" s="28">
        <v>1751</v>
      </c>
      <c r="C4" s="28">
        <v>71</v>
      </c>
      <c r="D4" s="28">
        <v>1822</v>
      </c>
    </row>
    <row r="5" spans="1:4">
      <c r="A5" s="27" t="s">
        <v>85</v>
      </c>
      <c r="B5" s="28">
        <v>2824</v>
      </c>
      <c r="C5" s="28">
        <v>81</v>
      </c>
      <c r="D5" s="28">
        <v>2905</v>
      </c>
    </row>
    <row r="6" spans="1:4">
      <c r="A6" s="27" t="s">
        <v>83</v>
      </c>
      <c r="B6" s="28">
        <v>3189</v>
      </c>
      <c r="C6" s="28">
        <v>61</v>
      </c>
      <c r="D6" s="28">
        <v>3250</v>
      </c>
    </row>
    <row r="7" spans="1:4">
      <c r="A7" s="27" t="s">
        <v>82</v>
      </c>
      <c r="B7" s="28">
        <v>4052</v>
      </c>
      <c r="C7" s="28">
        <v>60</v>
      </c>
      <c r="D7" s="28">
        <v>4112</v>
      </c>
    </row>
    <row r="8" spans="1:4">
      <c r="A8" s="27" t="s">
        <v>89</v>
      </c>
      <c r="B8" s="28">
        <v>1078</v>
      </c>
      <c r="C8" s="28">
        <v>5</v>
      </c>
      <c r="D8" s="28">
        <v>1083</v>
      </c>
    </row>
    <row r="9" spans="1:4">
      <c r="A9" s="27" t="s">
        <v>90</v>
      </c>
      <c r="B9" s="28">
        <v>58</v>
      </c>
      <c r="C9" s="28">
        <v>2</v>
      </c>
      <c r="D9" s="28">
        <v>60</v>
      </c>
    </row>
    <row r="10" spans="1:4">
      <c r="A10" s="27" t="s">
        <v>88</v>
      </c>
      <c r="B10" s="28">
        <v>254</v>
      </c>
      <c r="C10" s="28">
        <v>1</v>
      </c>
      <c r="D10" s="28">
        <v>255</v>
      </c>
    </row>
    <row r="11" spans="1:4">
      <c r="A11" s="27" t="s">
        <v>87</v>
      </c>
      <c r="B11" s="28">
        <v>336</v>
      </c>
      <c r="C11" s="28">
        <v>1</v>
      </c>
      <c r="D11" s="28">
        <v>337</v>
      </c>
    </row>
    <row r="12" spans="1:4">
      <c r="A12" s="27" t="s">
        <v>84</v>
      </c>
      <c r="B12" s="28">
        <v>6</v>
      </c>
      <c r="C12" s="28"/>
      <c r="D12" s="28">
        <v>6</v>
      </c>
    </row>
    <row r="13" spans="1:4">
      <c r="A13" s="34" t="s">
        <v>20</v>
      </c>
      <c r="B13" s="35">
        <v>145276</v>
      </c>
      <c r="C13" s="35">
        <v>3054</v>
      </c>
      <c r="D13" s="35">
        <v>148330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F35" sqref="F35"/>
    </sheetView>
  </sheetViews>
  <sheetFormatPr baseColWidth="10" defaultRowHeight="15"/>
  <sheetData>
    <row r="2" spans="1:6">
      <c r="A2" s="30" t="s">
        <v>54</v>
      </c>
      <c r="B2" s="30" t="s">
        <v>91</v>
      </c>
      <c r="C2" s="30"/>
      <c r="D2" s="30" t="s">
        <v>73</v>
      </c>
      <c r="E2" s="30"/>
      <c r="F2" s="30" t="s">
        <v>20</v>
      </c>
    </row>
    <row r="3" spans="1:6">
      <c r="A3" s="27" t="s">
        <v>77</v>
      </c>
      <c r="B3" s="28">
        <v>45894</v>
      </c>
      <c r="C3" s="29">
        <f>+B3/$B$11</f>
        <v>0.31590902833227785</v>
      </c>
      <c r="D3" s="28">
        <v>1519</v>
      </c>
      <c r="E3" s="29">
        <f>+D3/$D$11</f>
        <v>0.49738048461034706</v>
      </c>
      <c r="F3" s="28">
        <v>47413</v>
      </c>
    </row>
    <row r="4" spans="1:6">
      <c r="A4" s="27" t="s">
        <v>92</v>
      </c>
      <c r="B4" s="28">
        <v>49453</v>
      </c>
      <c r="C4" s="29">
        <f t="shared" ref="C4:C10" si="0">+B4/$B$11</f>
        <v>0.34040722486852609</v>
      </c>
      <c r="D4" s="28">
        <v>996</v>
      </c>
      <c r="E4" s="29">
        <f t="shared" ref="E4:E10" si="1">+D4/$D$11</f>
        <v>0.32612966601178783</v>
      </c>
      <c r="F4" s="28">
        <v>50449</v>
      </c>
    </row>
    <row r="5" spans="1:6">
      <c r="A5" s="27" t="s">
        <v>93</v>
      </c>
      <c r="B5" s="28">
        <v>42070</v>
      </c>
      <c r="C5" s="29">
        <f t="shared" si="0"/>
        <v>0.28958671769597183</v>
      </c>
      <c r="D5" s="28">
        <v>231</v>
      </c>
      <c r="E5" s="29">
        <f t="shared" si="1"/>
        <v>7.5638506876227904E-2</v>
      </c>
      <c r="F5" s="28">
        <v>42301</v>
      </c>
    </row>
    <row r="6" spans="1:6">
      <c r="A6" s="27" t="s">
        <v>94</v>
      </c>
      <c r="B6" s="28">
        <v>6084</v>
      </c>
      <c r="C6" s="29">
        <f t="shared" si="0"/>
        <v>4.1878906357553897E-2</v>
      </c>
      <c r="D6" s="28">
        <v>27</v>
      </c>
      <c r="E6" s="29">
        <f t="shared" si="1"/>
        <v>8.840864440078585E-3</v>
      </c>
      <c r="F6" s="28">
        <v>6111</v>
      </c>
    </row>
    <row r="7" spans="1:6">
      <c r="A7" s="27" t="s">
        <v>95</v>
      </c>
      <c r="B7" s="28">
        <v>27</v>
      </c>
      <c r="C7" s="29">
        <f t="shared" si="0"/>
        <v>1.8585313472287233E-4</v>
      </c>
      <c r="D7" s="28"/>
      <c r="E7" s="29">
        <f t="shared" si="1"/>
        <v>0</v>
      </c>
      <c r="F7" s="28">
        <v>27</v>
      </c>
    </row>
    <row r="8" spans="1:6">
      <c r="A8" s="27" t="s">
        <v>96</v>
      </c>
      <c r="B8" s="28">
        <v>10</v>
      </c>
      <c r="C8" s="29">
        <f t="shared" si="0"/>
        <v>6.8834494341804564E-5</v>
      </c>
      <c r="D8" s="28"/>
      <c r="E8" s="29">
        <f t="shared" si="1"/>
        <v>0</v>
      </c>
      <c r="F8" s="28">
        <v>10</v>
      </c>
    </row>
    <row r="9" spans="1:6">
      <c r="A9" s="27" t="s">
        <v>97</v>
      </c>
      <c r="B9" s="28">
        <v>9</v>
      </c>
      <c r="C9" s="29">
        <f t="shared" si="0"/>
        <v>6.1951044907624105E-5</v>
      </c>
      <c r="D9" s="28"/>
      <c r="E9" s="29">
        <f t="shared" si="1"/>
        <v>0</v>
      </c>
      <c r="F9" s="28">
        <v>9</v>
      </c>
    </row>
    <row r="10" spans="1:6">
      <c r="A10" s="27" t="s">
        <v>98</v>
      </c>
      <c r="B10" s="28">
        <v>1729</v>
      </c>
      <c r="C10" s="29">
        <f t="shared" si="0"/>
        <v>1.1901484071698009E-2</v>
      </c>
      <c r="D10" s="28">
        <v>281</v>
      </c>
      <c r="E10" s="29">
        <f t="shared" si="1"/>
        <v>9.2010478061558612E-2</v>
      </c>
      <c r="F10" s="28">
        <v>2010</v>
      </c>
    </row>
    <row r="11" spans="1:6">
      <c r="A11" s="34" t="s">
        <v>20</v>
      </c>
      <c r="B11" s="35">
        <v>145276</v>
      </c>
      <c r="C11" s="35"/>
      <c r="D11" s="35">
        <v>3054</v>
      </c>
      <c r="E11" s="35"/>
      <c r="F11" s="35">
        <v>148330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25"/>
  <sheetViews>
    <sheetView workbookViewId="0">
      <selection activeCell="B2" sqref="B2:C2"/>
    </sheetView>
  </sheetViews>
  <sheetFormatPr baseColWidth="10" defaultRowHeight="15"/>
  <sheetData>
    <row r="2" spans="1:4">
      <c r="A2" s="30" t="s">
        <v>54</v>
      </c>
      <c r="B2" s="30" t="s">
        <v>91</v>
      </c>
      <c r="C2" s="30" t="s">
        <v>73</v>
      </c>
      <c r="D2" s="30" t="s">
        <v>20</v>
      </c>
    </row>
    <row r="3" spans="1:4">
      <c r="A3" s="27">
        <v>0</v>
      </c>
      <c r="B3" s="28">
        <v>1289</v>
      </c>
      <c r="C3" s="28">
        <v>29</v>
      </c>
      <c r="D3" s="28">
        <v>1318</v>
      </c>
    </row>
    <row r="4" spans="1:4">
      <c r="A4" s="27">
        <v>1</v>
      </c>
      <c r="B4" s="28">
        <v>54400</v>
      </c>
      <c r="C4" s="28">
        <v>1022</v>
      </c>
      <c r="D4" s="28">
        <v>55422</v>
      </c>
    </row>
    <row r="5" spans="1:4">
      <c r="A5" s="27">
        <v>2</v>
      </c>
      <c r="B5" s="28">
        <v>70836</v>
      </c>
      <c r="C5" s="28">
        <v>1434</v>
      </c>
      <c r="D5" s="28">
        <v>72270</v>
      </c>
    </row>
    <row r="6" spans="1:4">
      <c r="A6" s="27">
        <v>3</v>
      </c>
      <c r="B6" s="28">
        <v>12356</v>
      </c>
      <c r="C6" s="28">
        <v>335</v>
      </c>
      <c r="D6" s="28">
        <v>12691</v>
      </c>
    </row>
    <row r="7" spans="1:4">
      <c r="A7" s="27">
        <v>4</v>
      </c>
      <c r="B7" s="28">
        <v>4422</v>
      </c>
      <c r="C7" s="28">
        <v>134</v>
      </c>
      <c r="D7" s="28">
        <v>4556</v>
      </c>
    </row>
    <row r="8" spans="1:4">
      <c r="A8" s="27">
        <v>5</v>
      </c>
      <c r="B8" s="28">
        <v>1346</v>
      </c>
      <c r="C8" s="28">
        <v>64</v>
      </c>
      <c r="D8" s="28">
        <v>1410</v>
      </c>
    </row>
    <row r="9" spans="1:4">
      <c r="A9" s="27">
        <v>6</v>
      </c>
      <c r="B9" s="28">
        <v>410</v>
      </c>
      <c r="C9" s="28">
        <v>21</v>
      </c>
      <c r="D9" s="28">
        <v>431</v>
      </c>
    </row>
    <row r="10" spans="1:4">
      <c r="A10" s="27">
        <v>7</v>
      </c>
      <c r="B10" s="28">
        <v>117</v>
      </c>
      <c r="C10" s="28">
        <v>8</v>
      </c>
      <c r="D10" s="28">
        <v>125</v>
      </c>
    </row>
    <row r="11" spans="1:4">
      <c r="A11" s="27">
        <v>8</v>
      </c>
      <c r="B11" s="28">
        <v>55</v>
      </c>
      <c r="C11" s="28">
        <v>3</v>
      </c>
      <c r="D11" s="28">
        <v>58</v>
      </c>
    </row>
    <row r="12" spans="1:4">
      <c r="A12" s="27">
        <v>9</v>
      </c>
      <c r="B12" s="28">
        <v>21</v>
      </c>
      <c r="C12" s="28">
        <v>3</v>
      </c>
      <c r="D12" s="28">
        <v>24</v>
      </c>
    </row>
    <row r="13" spans="1:4">
      <c r="A13" s="27">
        <v>10</v>
      </c>
      <c r="B13" s="28">
        <v>7</v>
      </c>
      <c r="C13" s="28"/>
      <c r="D13" s="28">
        <v>7</v>
      </c>
    </row>
    <row r="14" spans="1:4">
      <c r="A14" s="27">
        <v>11</v>
      </c>
      <c r="B14" s="28">
        <v>3</v>
      </c>
      <c r="C14" s="28"/>
      <c r="D14" s="28">
        <v>3</v>
      </c>
    </row>
    <row r="15" spans="1:4">
      <c r="A15" s="27">
        <v>12</v>
      </c>
      <c r="B15" s="28">
        <v>3</v>
      </c>
      <c r="C15" s="28"/>
      <c r="D15" s="28">
        <v>3</v>
      </c>
    </row>
    <row r="16" spans="1:4">
      <c r="A16" s="27">
        <v>15</v>
      </c>
      <c r="B16" s="28"/>
      <c r="C16" s="28">
        <v>1</v>
      </c>
      <c r="D16" s="28">
        <v>1</v>
      </c>
    </row>
    <row r="17" spans="1:4">
      <c r="A17" s="27">
        <v>18</v>
      </c>
      <c r="B17" s="28">
        <v>1</v>
      </c>
      <c r="C17" s="28"/>
      <c r="D17" s="28">
        <v>1</v>
      </c>
    </row>
    <row r="18" spans="1:4">
      <c r="A18" s="27">
        <v>20</v>
      </c>
      <c r="B18" s="28">
        <v>1</v>
      </c>
      <c r="C18" s="28"/>
      <c r="D18" s="28">
        <v>1</v>
      </c>
    </row>
    <row r="19" spans="1:4">
      <c r="A19" s="27">
        <v>21</v>
      </c>
      <c r="B19" s="28">
        <v>2</v>
      </c>
      <c r="C19" s="28"/>
      <c r="D19" s="28">
        <v>2</v>
      </c>
    </row>
    <row r="20" spans="1:4">
      <c r="A20" s="27">
        <v>22</v>
      </c>
      <c r="B20" s="28">
        <v>2</v>
      </c>
      <c r="C20" s="28"/>
      <c r="D20" s="28">
        <v>2</v>
      </c>
    </row>
    <row r="21" spans="1:4">
      <c r="A21" s="27">
        <v>25</v>
      </c>
      <c r="B21" s="28">
        <v>1</v>
      </c>
      <c r="C21" s="28"/>
      <c r="D21" s="28">
        <v>1</v>
      </c>
    </row>
    <row r="22" spans="1:4">
      <c r="A22" s="27">
        <v>32</v>
      </c>
      <c r="B22" s="28">
        <v>2</v>
      </c>
      <c r="C22" s="28"/>
      <c r="D22" s="28">
        <v>2</v>
      </c>
    </row>
    <row r="23" spans="1:4">
      <c r="A23" s="27">
        <v>41</v>
      </c>
      <c r="B23" s="28">
        <v>1</v>
      </c>
      <c r="C23" s="28"/>
      <c r="D23" s="28">
        <v>1</v>
      </c>
    </row>
    <row r="24" spans="1:4">
      <c r="A24" s="27">
        <v>63</v>
      </c>
      <c r="B24" s="28">
        <v>1</v>
      </c>
      <c r="C24" s="28"/>
      <c r="D24" s="28">
        <v>1</v>
      </c>
    </row>
    <row r="25" spans="1:4">
      <c r="A25" s="34" t="s">
        <v>20</v>
      </c>
      <c r="B25" s="35">
        <v>145276</v>
      </c>
      <c r="C25" s="35">
        <v>3054</v>
      </c>
      <c r="D25" s="35">
        <v>148330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3</vt:i4>
      </vt:variant>
    </vt:vector>
  </HeadingPairs>
  <TitlesOfParts>
    <vt:vector size="46" baseType="lpstr">
      <vt:lpstr>RESUMEN SDV</vt:lpstr>
      <vt:lpstr>INS-PTO AT</vt:lpstr>
      <vt:lpstr>INS-SEXO</vt:lpstr>
      <vt:lpstr>INS-EC</vt:lpstr>
      <vt:lpstr>INS-ETNIA</vt:lpstr>
      <vt:lpstr>INS-COND ESP</vt:lpstr>
      <vt:lpstr>INS-EDU</vt:lpstr>
      <vt:lpstr>INS-SISBEN</vt:lpstr>
      <vt:lpstr>INS-ADUL</vt:lpstr>
      <vt:lpstr>INS-NIÑ</vt:lpstr>
      <vt:lpstr>INS-ADULvsNIÑ</vt:lpstr>
      <vt:lpstr>INS-OCUPACION</vt:lpstr>
      <vt:lpstr>INS-V-ACT</vt:lpstr>
      <vt:lpstr>INS-MOD</vt:lpstr>
      <vt:lpstr>INS-ING</vt:lpstr>
      <vt:lpstr>INS-MOD-IND-DESP</vt:lpstr>
      <vt:lpstr>INS-ADQ-TIPO</vt:lpstr>
      <vt:lpstr>INS-ADQ-AHORRO</vt:lpstr>
      <vt:lpstr>INS-ADQ-CREDITO</vt:lpstr>
      <vt:lpstr>IND-INS-ADQ-AHORRO Y CRED</vt:lpstr>
      <vt:lpstr>IND-INS-ADQ-RECURSOS1</vt:lpstr>
      <vt:lpstr>IND-INS-ADQ-RECURSOS2</vt:lpstr>
      <vt:lpstr>IND-INS-ADQ-AHORRO</vt:lpstr>
      <vt:lpstr>IND-INS-ADQ-CREDIT</vt:lpstr>
      <vt:lpstr>IND-INS-MEJ-RECURSOS</vt:lpstr>
      <vt:lpstr>IND-INS-MEJ-CREDITO</vt:lpstr>
      <vt:lpstr>IND-INS-MEJ-AHORRO</vt:lpstr>
      <vt:lpstr>TODOS HOGARES POSTULADOS</vt:lpstr>
      <vt:lpstr>POSTULADOS TODOS SEXO</vt:lpstr>
      <vt:lpstr>POSTULADOS PP EC</vt:lpstr>
      <vt:lpstr>POSTULADOS TODOS ETNIA</vt:lpstr>
      <vt:lpstr>POSTULADOS TODOS COND ESP</vt:lpstr>
      <vt:lpstr>POSTULADOS PP EDU</vt:lpstr>
      <vt:lpstr>POSTULADOS PP SISBEN</vt:lpstr>
      <vt:lpstr>POSTULADOS PP OCUPACION</vt:lpstr>
      <vt:lpstr>POSTULADOS PP ING</vt:lpstr>
      <vt:lpstr>POSTULADOS PP VA</vt:lpstr>
      <vt:lpstr>POSTULADOS PP LOCALIDAD VA</vt:lpstr>
      <vt:lpstr>POSTULADOS PP MODALIDAD</vt:lpstr>
      <vt:lpstr>POSTULADOS PP ADQ TIPO</vt:lpstr>
      <vt:lpstr>POSTULADOS PP ADQ SOL IDENT</vt:lpstr>
      <vt:lpstr>POSTULADOS PP ADQ ENT AHORRO</vt:lpstr>
      <vt:lpstr>POSTULADOS PP MEJ LOC</vt:lpstr>
      <vt:lpstr>'IND-INS-ADQ-AHORRO Y CRED'!Área_de_impresión</vt:lpstr>
      <vt:lpstr>'INS-ADULvsNIÑ'!Área_de_impresión</vt:lpstr>
      <vt:lpstr>'INS-PTO AT'!Área_de_impresión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hmatamorosr</cp:lastModifiedBy>
  <cp:lastPrinted>2010-04-20T14:56:54Z</cp:lastPrinted>
  <dcterms:created xsi:type="dcterms:W3CDTF">2010-04-16T09:44:05Z</dcterms:created>
  <dcterms:modified xsi:type="dcterms:W3CDTF">2010-04-20T22:34:20Z</dcterms:modified>
</cp:coreProperties>
</file>