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hard\SkyDrive\Documents\Teaching\Winter 2015\AdvStats\BU-adv-stats\Class3\"/>
    </mc:Choice>
  </mc:AlternateContent>
  <bookViews>
    <workbookView xWindow="0" yWindow="0" windowWidth="19200" windowHeight="809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6" i="1"/>
  <c r="H15" i="1"/>
  <c r="I15" i="1"/>
  <c r="G15" i="1"/>
  <c r="H14" i="1"/>
  <c r="I14" i="1"/>
  <c r="G14" i="1"/>
  <c r="H13" i="1"/>
  <c r="I13" i="1"/>
  <c r="G13" i="1"/>
  <c r="I12" i="1"/>
  <c r="I3" i="1"/>
  <c r="I4" i="1"/>
  <c r="I5" i="1"/>
  <c r="I6" i="1"/>
  <c r="I7" i="1"/>
  <c r="I8" i="1"/>
  <c r="I9" i="1"/>
  <c r="I10" i="1"/>
  <c r="I11" i="1"/>
  <c r="I2" i="1"/>
  <c r="H2" i="1"/>
  <c r="H3" i="1"/>
  <c r="H4" i="1"/>
  <c r="H5" i="1"/>
  <c r="H12" i="1" s="1"/>
  <c r="H6" i="1"/>
  <c r="H7" i="1"/>
  <c r="H8" i="1"/>
  <c r="H9" i="1"/>
  <c r="H10" i="1"/>
  <c r="H11" i="1"/>
  <c r="G12" i="1"/>
  <c r="G3" i="1"/>
  <c r="G4" i="1"/>
  <c r="G5" i="1"/>
  <c r="G6" i="1"/>
  <c r="G7" i="1"/>
  <c r="G8" i="1"/>
  <c r="G9" i="1"/>
  <c r="G10" i="1"/>
  <c r="G11" i="1"/>
  <c r="G2" i="1"/>
  <c r="F16" i="1"/>
  <c r="E16" i="1"/>
  <c r="D17" i="1"/>
  <c r="D16" i="1"/>
  <c r="B17" i="1"/>
  <c r="B18" i="1"/>
  <c r="B20" i="1"/>
  <c r="B19" i="1"/>
  <c r="B16" i="1"/>
  <c r="E12" i="1"/>
  <c r="E3" i="1"/>
  <c r="E4" i="1"/>
  <c r="E5" i="1"/>
  <c r="E6" i="1"/>
  <c r="E7" i="1"/>
  <c r="E8" i="1"/>
  <c r="E9" i="1"/>
  <c r="E10" i="1"/>
  <c r="E11" i="1"/>
  <c r="E2" i="1"/>
  <c r="C12" i="1"/>
  <c r="D12" i="1"/>
  <c r="B12" i="1"/>
</calcChain>
</file>

<file path=xl/sharedStrings.xml><?xml version="1.0" encoding="utf-8"?>
<sst xmlns="http://schemas.openxmlformats.org/spreadsheetml/2006/main" count="29" uniqueCount="29">
  <si>
    <t>Subject</t>
  </si>
  <si>
    <t>Whiskers</t>
  </si>
  <si>
    <t>Paws</t>
  </si>
  <si>
    <t>Industrial Waste</t>
  </si>
  <si>
    <t>Cali</t>
  </si>
  <si>
    <t>Callie</t>
  </si>
  <si>
    <t>Casper</t>
  </si>
  <si>
    <t>Charlie</t>
  </si>
  <si>
    <t>Chester</t>
  </si>
  <si>
    <t>Chloe</t>
  </si>
  <si>
    <t>Cleo</t>
  </si>
  <si>
    <t>Coco</t>
  </si>
  <si>
    <t>Cookie</t>
  </si>
  <si>
    <t>Cuddles</t>
  </si>
  <si>
    <t>A_bar</t>
  </si>
  <si>
    <t>P_bar</t>
  </si>
  <si>
    <t>SS</t>
  </si>
  <si>
    <t>df</t>
  </si>
  <si>
    <t>MS</t>
  </si>
  <si>
    <t>F</t>
  </si>
  <si>
    <t>p</t>
  </si>
  <si>
    <t>Model</t>
  </si>
  <si>
    <t>WithinParticipants</t>
  </si>
  <si>
    <t>BetweenParticipants</t>
  </si>
  <si>
    <t>Residual</t>
  </si>
  <si>
    <t>Total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</si>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</sst>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16" sqref="H16"/>
    </sheetView>
  </sheetViews>
  <sheetFormatPr defaultRowHeight="14.4" x14ac:dyDescent="0.55000000000000004"/>
  <cols>
    <col min="1" max="1" width="16.9453125" bestFit="1" customWidth="1"/>
    <col min="4" max="4" width="13.47265625" bestFit="1" customWidth="1"/>
    <col min="6" max="6" width="11.5781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15</v>
      </c>
      <c r="G1" t="s">
        <v>26</v>
      </c>
      <c r="H1" t="s">
        <v>27</v>
      </c>
      <c r="I1" t="s">
        <v>28</v>
      </c>
    </row>
    <row r="2" spans="1:9" x14ac:dyDescent="0.55000000000000004">
      <c r="A2" t="s">
        <v>4</v>
      </c>
      <c r="B2">
        <v>105</v>
      </c>
      <c r="C2">
        <v>105</v>
      </c>
      <c r="D2">
        <v>28</v>
      </c>
      <c r="E2">
        <f>AVERAGE(B2:D2)</f>
        <v>79.333333333333329</v>
      </c>
      <c r="G2">
        <f>B2-C2</f>
        <v>0</v>
      </c>
      <c r="H2">
        <f>C2-D2</f>
        <v>77</v>
      </c>
      <c r="I2">
        <f>B2-D2</f>
        <v>77</v>
      </c>
    </row>
    <row r="3" spans="1:9" x14ac:dyDescent="0.55000000000000004">
      <c r="A3" t="s">
        <v>5</v>
      </c>
      <c r="B3">
        <v>124</v>
      </c>
      <c r="C3">
        <v>113</v>
      </c>
      <c r="D3">
        <v>48</v>
      </c>
      <c r="E3">
        <f t="shared" ref="E3:E11" si="0">AVERAGE(B3:D3)</f>
        <v>95</v>
      </c>
      <c r="G3">
        <f t="shared" ref="G3:H11" si="1">B3-C3</f>
        <v>11</v>
      </c>
      <c r="H3">
        <f t="shared" si="1"/>
        <v>65</v>
      </c>
      <c r="I3">
        <f t="shared" ref="I3:I12" si="2">B3-D3</f>
        <v>76</v>
      </c>
    </row>
    <row r="4" spans="1:9" x14ac:dyDescent="0.55000000000000004">
      <c r="A4" t="s">
        <v>6</v>
      </c>
      <c r="B4">
        <v>146</v>
      </c>
      <c r="C4">
        <v>133</v>
      </c>
      <c r="D4">
        <v>48</v>
      </c>
      <c r="E4">
        <f t="shared" si="0"/>
        <v>109</v>
      </c>
      <c r="G4">
        <f t="shared" si="1"/>
        <v>13</v>
      </c>
      <c r="H4">
        <f t="shared" si="1"/>
        <v>85</v>
      </c>
      <c r="I4">
        <f t="shared" si="2"/>
        <v>98</v>
      </c>
    </row>
    <row r="5" spans="1:9" x14ac:dyDescent="0.55000000000000004">
      <c r="A5" t="s">
        <v>7</v>
      </c>
      <c r="B5">
        <v>98</v>
      </c>
      <c r="C5">
        <v>98</v>
      </c>
      <c r="D5">
        <v>12</v>
      </c>
      <c r="E5">
        <f t="shared" si="0"/>
        <v>69.333333333333329</v>
      </c>
      <c r="G5">
        <f t="shared" si="1"/>
        <v>0</v>
      </c>
      <c r="H5">
        <f t="shared" si="1"/>
        <v>86</v>
      </c>
      <c r="I5">
        <f t="shared" si="2"/>
        <v>86</v>
      </c>
    </row>
    <row r="6" spans="1:9" x14ac:dyDescent="0.55000000000000004">
      <c r="A6" t="s">
        <v>8</v>
      </c>
      <c r="B6">
        <v>148</v>
      </c>
      <c r="C6">
        <v>123</v>
      </c>
      <c r="D6">
        <v>59</v>
      </c>
      <c r="E6">
        <f t="shared" si="0"/>
        <v>110</v>
      </c>
      <c r="G6">
        <f t="shared" si="1"/>
        <v>25</v>
      </c>
      <c r="H6">
        <f t="shared" si="1"/>
        <v>64</v>
      </c>
      <c r="I6">
        <f t="shared" si="2"/>
        <v>89</v>
      </c>
    </row>
    <row r="7" spans="1:9" x14ac:dyDescent="0.55000000000000004">
      <c r="A7" t="s">
        <v>9</v>
      </c>
      <c r="B7">
        <v>103</v>
      </c>
      <c r="C7">
        <v>124</v>
      </c>
      <c r="D7">
        <v>62</v>
      </c>
      <c r="E7">
        <f t="shared" si="0"/>
        <v>96.333333333333329</v>
      </c>
      <c r="G7">
        <f t="shared" si="1"/>
        <v>-21</v>
      </c>
      <c r="H7">
        <f t="shared" si="1"/>
        <v>62</v>
      </c>
      <c r="I7">
        <f t="shared" si="2"/>
        <v>41</v>
      </c>
    </row>
    <row r="8" spans="1:9" x14ac:dyDescent="0.55000000000000004">
      <c r="A8" t="s">
        <v>10</v>
      </c>
      <c r="B8">
        <v>123</v>
      </c>
      <c r="C8">
        <v>119</v>
      </c>
      <c r="D8">
        <v>60</v>
      </c>
      <c r="E8">
        <f t="shared" si="0"/>
        <v>100.66666666666667</v>
      </c>
      <c r="G8">
        <f t="shared" si="1"/>
        <v>4</v>
      </c>
      <c r="H8">
        <f t="shared" si="1"/>
        <v>59</v>
      </c>
      <c r="I8">
        <f t="shared" si="2"/>
        <v>63</v>
      </c>
    </row>
    <row r="9" spans="1:9" x14ac:dyDescent="0.55000000000000004">
      <c r="A9" t="s">
        <v>11</v>
      </c>
      <c r="B9">
        <v>150</v>
      </c>
      <c r="C9">
        <v>161</v>
      </c>
      <c r="D9">
        <v>66</v>
      </c>
      <c r="E9">
        <f t="shared" si="0"/>
        <v>125.66666666666667</v>
      </c>
      <c r="G9">
        <f t="shared" si="1"/>
        <v>-11</v>
      </c>
      <c r="H9">
        <f t="shared" si="1"/>
        <v>95</v>
      </c>
      <c r="I9">
        <f t="shared" si="2"/>
        <v>84</v>
      </c>
    </row>
    <row r="10" spans="1:9" x14ac:dyDescent="0.55000000000000004">
      <c r="A10" t="s">
        <v>12</v>
      </c>
      <c r="B10">
        <v>74</v>
      </c>
      <c r="C10">
        <v>84</v>
      </c>
      <c r="D10">
        <v>3</v>
      </c>
      <c r="E10">
        <f t="shared" si="0"/>
        <v>53.666666666666664</v>
      </c>
      <c r="G10">
        <f t="shared" si="1"/>
        <v>-10</v>
      </c>
      <c r="H10">
        <f t="shared" si="1"/>
        <v>81</v>
      </c>
      <c r="I10">
        <f t="shared" si="2"/>
        <v>71</v>
      </c>
    </row>
    <row r="11" spans="1:9" x14ac:dyDescent="0.55000000000000004">
      <c r="A11" t="s">
        <v>13</v>
      </c>
      <c r="B11">
        <v>177</v>
      </c>
      <c r="C11">
        <v>172</v>
      </c>
      <c r="D11">
        <v>80</v>
      </c>
      <c r="E11">
        <f t="shared" si="0"/>
        <v>143</v>
      </c>
      <c r="G11">
        <f t="shared" si="1"/>
        <v>5</v>
      </c>
      <c r="H11">
        <f t="shared" si="1"/>
        <v>92</v>
      </c>
      <c r="I11">
        <f t="shared" si="2"/>
        <v>97</v>
      </c>
    </row>
    <row r="12" spans="1:9" x14ac:dyDescent="0.55000000000000004">
      <c r="A12" t="s">
        <v>14</v>
      </c>
      <c r="B12">
        <f>AVERAGE(B2:B11)</f>
        <v>124.8</v>
      </c>
      <c r="C12">
        <f t="shared" ref="C12:E12" si="3">AVERAGE(C2:C11)</f>
        <v>123.2</v>
      </c>
      <c r="D12">
        <f t="shared" si="3"/>
        <v>46.6</v>
      </c>
      <c r="E12" s="1">
        <f t="shared" si="3"/>
        <v>98.199999999999989</v>
      </c>
      <c r="G12">
        <f>AVERAGE(G2:G11)</f>
        <v>1.6</v>
      </c>
      <c r="H12">
        <f>AVERAGE(H2:H11)</f>
        <v>76.599999999999994</v>
      </c>
      <c r="I12">
        <f>AVERAGE(I2:I11)</f>
        <v>78.2</v>
      </c>
    </row>
    <row r="13" spans="1:9" x14ac:dyDescent="0.55000000000000004">
      <c r="G13">
        <f>_xlfn.STDEV.S(G2:G11)</f>
        <v>13.30162897292408</v>
      </c>
      <c r="H13">
        <f t="shared" ref="H13:I13" si="4">_xlfn.STDEV.S(H2:H11)</f>
        <v>13.209424245170153</v>
      </c>
      <c r="I13">
        <f t="shared" si="4"/>
        <v>17.093208527885501</v>
      </c>
    </row>
    <row r="14" spans="1:9" x14ac:dyDescent="0.55000000000000004">
      <c r="G14">
        <f>G12/(G13/SQRT(10))</f>
        <v>0.38037779181546005</v>
      </c>
      <c r="H14">
        <f t="shared" ref="H14:I14" si="5">H12/(H13/SQRT(10))</f>
        <v>18.337700741004372</v>
      </c>
      <c r="I14">
        <f t="shared" si="5"/>
        <v>14.467155924631903</v>
      </c>
    </row>
    <row r="15" spans="1:9" x14ac:dyDescent="0.55000000000000004"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>
        <f>_xlfn.T.DIST.2T(ABS(G14), 9)</f>
        <v>0.71248693972997912</v>
      </c>
      <c r="H15">
        <f t="shared" ref="H15:I15" si="6">_xlfn.T.DIST.2T(ABS(H14), 9)</f>
        <v>1.9490936375822095E-8</v>
      </c>
      <c r="I15">
        <f t="shared" si="6"/>
        <v>1.5438300266599474E-7</v>
      </c>
    </row>
    <row r="16" spans="1:9" x14ac:dyDescent="0.55000000000000004">
      <c r="A16" t="s">
        <v>21</v>
      </c>
      <c r="B16">
        <f>10*DEVSQ(B12:D12)</f>
        <v>39951.199999999997</v>
      </c>
      <c r="C16">
        <v>2</v>
      </c>
      <c r="D16">
        <f>B16/C16</f>
        <v>19975.599999999999</v>
      </c>
      <c r="E16">
        <f>D16/D17</f>
        <v>186.22374145431917</v>
      </c>
      <c r="F16">
        <f>_xlfn.F.DIST.RT(E16,C16,C17)</f>
        <v>9.4056518476040947E-13</v>
      </c>
      <c r="G16">
        <v>1</v>
      </c>
      <c r="H16">
        <f t="shared" ref="H16:I16" si="7">H15*3</f>
        <v>5.8472809127466288E-8</v>
      </c>
      <c r="I16">
        <f t="shared" si="7"/>
        <v>4.6314900799798424E-7</v>
      </c>
    </row>
    <row r="17" spans="1:4" x14ac:dyDescent="0.55000000000000004">
      <c r="A17" t="s">
        <v>24</v>
      </c>
      <c r="B17">
        <f>B18-B16</f>
        <v>1930.8000000000029</v>
      </c>
      <c r="C17">
        <v>18</v>
      </c>
      <c r="D17">
        <f>B17/C17</f>
        <v>107.26666666666682</v>
      </c>
    </row>
    <row r="18" spans="1:4" x14ac:dyDescent="0.55000000000000004">
      <c r="A18" t="s">
        <v>22</v>
      </c>
      <c r="B18">
        <f>B20-B19</f>
        <v>41882</v>
      </c>
      <c r="C18">
        <v>20</v>
      </c>
    </row>
    <row r="19" spans="1:4" x14ac:dyDescent="0.55000000000000004">
      <c r="A19" t="s">
        <v>23</v>
      </c>
      <c r="B19">
        <f>3*DEVSQ(E2:E11)</f>
        <v>18628.800000000003</v>
      </c>
      <c r="C19">
        <v>9</v>
      </c>
    </row>
    <row r="20" spans="1:4" x14ac:dyDescent="0.55000000000000004">
      <c r="A20" t="s">
        <v>25</v>
      </c>
      <c r="B20">
        <f>DEVSQ(B2:D11)</f>
        <v>60510.8</v>
      </c>
      <c r="C20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Angele</dc:creator>
  <cp:lastModifiedBy>Bernhard Angele</cp:lastModifiedBy>
  <dcterms:created xsi:type="dcterms:W3CDTF">2015-10-20T18:50:30Z</dcterms:created>
  <dcterms:modified xsi:type="dcterms:W3CDTF">2015-10-21T00:05:43Z</dcterms:modified>
</cp:coreProperties>
</file>