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rnhard\Documents\Teaching\Winter 2015\AdvStats\BU-adv-stats\Class3\"/>
    </mc:Choice>
  </mc:AlternateContent>
  <bookViews>
    <workbookView xWindow="0" yWindow="0" windowWidth="3816" windowHeight="3276" activeTab="1"/>
  </bookViews>
  <sheets>
    <sheet name="ANOVA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G19" i="1"/>
  <c r="G18" i="1"/>
  <c r="B19" i="1" l="1"/>
  <c r="B18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9" i="1"/>
  <c r="B10" i="1"/>
  <c r="B11" i="1"/>
  <c r="B3" i="1"/>
  <c r="B4" i="1"/>
  <c r="B5" i="1"/>
  <c r="B6" i="1"/>
  <c r="B7" i="1"/>
  <c r="B8" i="1"/>
  <c r="B2" i="1"/>
  <c r="K21" i="1" l="1"/>
  <c r="B13" i="1"/>
  <c r="F21" i="1"/>
  <c r="C13" i="1"/>
  <c r="B23" i="1"/>
  <c r="B24" i="1"/>
  <c r="D24" i="1" s="1"/>
  <c r="A21" i="1"/>
  <c r="B21" i="1" s="1"/>
  <c r="D13" i="1"/>
  <c r="B12" i="1"/>
  <c r="D12" i="1"/>
  <c r="C12" i="1"/>
  <c r="D23" i="1" l="1"/>
  <c r="B25" i="1"/>
  <c r="D25" i="1" s="1"/>
  <c r="E23" i="1" s="1"/>
  <c r="L17" i="1"/>
  <c r="M17" i="1" s="1"/>
  <c r="G17" i="1"/>
  <c r="B17" i="1"/>
  <c r="B26" i="1" l="1"/>
  <c r="E25" i="1"/>
  <c r="F25" i="1" s="1"/>
  <c r="N17" i="1"/>
  <c r="I17" i="1"/>
  <c r="H17" i="1"/>
  <c r="C17" i="1"/>
  <c r="D17" i="1"/>
  <c r="G25" i="1" l="1"/>
  <c r="F23" i="1"/>
</calcChain>
</file>

<file path=xl/sharedStrings.xml><?xml version="1.0" encoding="utf-8"?>
<sst xmlns="http://schemas.openxmlformats.org/spreadsheetml/2006/main" count="57" uniqueCount="44">
  <si>
    <t>BU</t>
  </si>
  <si>
    <t>Soton</t>
  </si>
  <si>
    <t>Oxford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</si>
  <si>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</si>
  <si>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</si>
  <si>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</si>
  <si>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</si>
  <si>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</si>
  <si>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</si>
  <si>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</si>
  <si>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</si>
  <si>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</si>
  <si>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</si>
  <si>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x_bar</t>
  </si>
  <si>
    <t>s</t>
  </si>
  <si>
    <t>T-test: BU-Soton</t>
  </si>
  <si>
    <t>t</t>
  </si>
  <si>
    <t>t_crit_lower</t>
  </si>
  <si>
    <t>t_crit_upper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</si>
  <si>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</si>
  <si>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</si>
  <si>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</si>
  <si>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</si>
  <si>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</si>
  <si>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</si>
  <si>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</si>
  <si>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</si>
  <si>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</si>
  <si>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</si>
  <si>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</si>
  <si>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</si>
  <si>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</si>
  <si>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</si>
  <si>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</si>
  <si>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</si>
  <si>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</si>
  <si>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</si>
  <si>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ERROR</t>
  </si>
  <si>
    <t>TOTAL</t>
  </si>
  <si>
    <t>MODEL</t>
  </si>
  <si>
    <t>p</t>
  </si>
  <si>
    <t>T-test: BU-Oxford</t>
  </si>
  <si>
    <t>T-test: Soton-Oxford</t>
  </si>
  <si>
    <t>ERROR+MODEL=TOTAL?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</si>
</sst>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rgb="FF000000"/>
      <name val="Source Code Pro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7" sqref="C7"/>
    </sheetView>
  </sheetViews>
  <sheetFormatPr defaultRowHeight="14.4" x14ac:dyDescent="0.55000000000000004"/>
  <cols>
    <col min="6" max="6" width="10.26171875" customWidth="1"/>
  </cols>
  <sheetData>
    <row r="1" spans="1:7" x14ac:dyDescent="0.55000000000000004">
      <c r="A1" t="s">
        <v>19</v>
      </c>
    </row>
    <row r="3" spans="1:7" ht="14.7" thickBot="1" x14ac:dyDescent="0.6">
      <c r="A3" t="s">
        <v>20</v>
      </c>
    </row>
    <row r="4" spans="1:7" x14ac:dyDescent="0.55000000000000004">
      <c r="A4" s="4" t="s">
        <v>21</v>
      </c>
      <c r="B4" s="4" t="s">
        <v>22</v>
      </c>
      <c r="C4" s="4" t="s">
        <v>23</v>
      </c>
      <c r="D4" s="4" t="s">
        <v>24</v>
      </c>
      <c r="E4" s="4" t="s">
        <v>25</v>
      </c>
    </row>
    <row r="5" spans="1:7" x14ac:dyDescent="0.55000000000000004">
      <c r="A5" s="2" t="s">
        <v>0</v>
      </c>
      <c r="B5" s="2">
        <v>12</v>
      </c>
      <c r="C5" s="2">
        <v>1105.2250326183496</v>
      </c>
      <c r="D5" s="2">
        <v>92.102086051529128</v>
      </c>
      <c r="E5" s="2">
        <v>779.91923460115504</v>
      </c>
    </row>
    <row r="6" spans="1:7" x14ac:dyDescent="0.55000000000000004">
      <c r="A6" s="2" t="s">
        <v>1</v>
      </c>
      <c r="B6" s="2">
        <v>12</v>
      </c>
      <c r="C6" s="2">
        <v>1178.3588407360528</v>
      </c>
      <c r="D6" s="2">
        <v>98.196570061337738</v>
      </c>
      <c r="E6" s="2">
        <v>873.54638431863248</v>
      </c>
    </row>
    <row r="7" spans="1:7" ht="14.7" thickBot="1" x14ac:dyDescent="0.6">
      <c r="A7" s="3" t="s">
        <v>2</v>
      </c>
      <c r="B7" s="3">
        <v>12</v>
      </c>
      <c r="C7" s="3">
        <v>1143.0105951436665</v>
      </c>
      <c r="D7" s="3">
        <v>95.250882928638873</v>
      </c>
      <c r="E7" s="3">
        <v>822.33272821544563</v>
      </c>
    </row>
    <row r="10" spans="1:7" ht="14.7" thickBot="1" x14ac:dyDescent="0.6">
      <c r="A10" t="s">
        <v>26</v>
      </c>
    </row>
    <row r="11" spans="1:7" x14ac:dyDescent="0.55000000000000004">
      <c r="A11" s="4" t="s">
        <v>27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</row>
    <row r="12" spans="1:7" x14ac:dyDescent="0.55000000000000004">
      <c r="A12" s="2" t="s">
        <v>34</v>
      </c>
      <c r="B12" s="2">
        <v>-206.92300623711708</v>
      </c>
      <c r="C12" s="2">
        <v>2</v>
      </c>
      <c r="D12" s="2">
        <v>-103.46150311855854</v>
      </c>
      <c r="E12" s="2">
        <v>-0.12536744348134177</v>
      </c>
      <c r="F12" s="2" t="e">
        <v>#NUM!</v>
      </c>
      <c r="G12" s="2">
        <v>3.2849176510382869</v>
      </c>
    </row>
    <row r="13" spans="1:7" x14ac:dyDescent="0.55000000000000004">
      <c r="A13" s="2" t="s">
        <v>35</v>
      </c>
      <c r="B13" s="2">
        <v>27233.781818487554</v>
      </c>
      <c r="C13" s="2">
        <v>33</v>
      </c>
      <c r="D13" s="2">
        <v>825.26611571174408</v>
      </c>
      <c r="E13" s="2"/>
      <c r="F13" s="2"/>
      <c r="G13" s="2"/>
    </row>
    <row r="14" spans="1:7" x14ac:dyDescent="0.55000000000000004">
      <c r="A14" s="2"/>
      <c r="B14" s="2"/>
      <c r="C14" s="2"/>
      <c r="D14" s="2"/>
      <c r="E14" s="2"/>
      <c r="F14" s="2"/>
      <c r="G14" s="2"/>
    </row>
    <row r="15" spans="1:7" ht="14.7" thickBot="1" x14ac:dyDescent="0.6">
      <c r="A15" s="3" t="s">
        <v>36</v>
      </c>
      <c r="B15" s="3">
        <v>27026.858812250437</v>
      </c>
      <c r="C15" s="3">
        <v>35</v>
      </c>
      <c r="D15" s="3"/>
      <c r="E15" s="3"/>
      <c r="F15" s="3"/>
      <c r="G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2" workbookViewId="0">
      <selection activeCell="G25" sqref="G25"/>
    </sheetView>
  </sheetViews>
  <sheetFormatPr defaultRowHeight="14.4" x14ac:dyDescent="0.55000000000000004"/>
  <cols>
    <col min="1" max="1" width="13.68359375" bestFit="1" customWidth="1"/>
  </cols>
  <sheetData>
    <row r="1" spans="1:11" x14ac:dyDescent="0.55000000000000004">
      <c r="B1" t="s">
        <v>0</v>
      </c>
      <c r="C1" t="s">
        <v>1</v>
      </c>
      <c r="D1" t="s">
        <v>2</v>
      </c>
    </row>
    <row r="2" spans="1:11" x14ac:dyDescent="0.55000000000000004">
      <c r="A2" t="s">
        <v>3</v>
      </c>
      <c r="B2">
        <f ca="1">_xlfn.NORM.INV(RAND(), 100, 15)</f>
        <v>96.004581007824257</v>
      </c>
      <c r="C2">
        <f t="shared" ref="C2:D2" ca="1" si="0">_xlfn.NORM.INV(RAND(), 100, 15)</f>
        <v>114.11857721887384</v>
      </c>
      <c r="D2">
        <f t="shared" ca="1" si="0"/>
        <v>120.16089792883484</v>
      </c>
    </row>
    <row r="3" spans="1:11" ht="16.8" x14ac:dyDescent="0.55000000000000004">
      <c r="A3" t="s">
        <v>4</v>
      </c>
      <c r="B3">
        <f t="shared" ref="B3:D11" ca="1" si="1">_xlfn.NORM.INV(RAND(), 100, 15)</f>
        <v>111.70291090087586</v>
      </c>
      <c r="C3">
        <f t="shared" ca="1" si="1"/>
        <v>92.64112136874553</v>
      </c>
      <c r="D3">
        <f t="shared" ca="1" si="1"/>
        <v>121.60057365670963</v>
      </c>
      <c r="F3" s="1"/>
    </row>
    <row r="4" spans="1:11" ht="16.8" x14ac:dyDescent="0.55000000000000004">
      <c r="A4" t="s">
        <v>5</v>
      </c>
      <c r="B4">
        <f t="shared" ca="1" si="1"/>
        <v>84.597747890186213</v>
      </c>
      <c r="C4">
        <f t="shared" ca="1" si="1"/>
        <v>117.6081613465924</v>
      </c>
      <c r="D4">
        <f t="shared" ca="1" si="1"/>
        <v>99.306359409389017</v>
      </c>
      <c r="F4" s="1"/>
    </row>
    <row r="5" spans="1:11" x14ac:dyDescent="0.55000000000000004">
      <c r="A5" t="s">
        <v>6</v>
      </c>
      <c r="B5">
        <f t="shared" ca="1" si="1"/>
        <v>94.03789939249485</v>
      </c>
      <c r="C5">
        <f t="shared" ca="1" si="1"/>
        <v>73.950869673986233</v>
      </c>
      <c r="D5">
        <f t="shared" ca="1" si="1"/>
        <v>95.23925535180382</v>
      </c>
    </row>
    <row r="6" spans="1:11" x14ac:dyDescent="0.55000000000000004">
      <c r="A6" t="s">
        <v>7</v>
      </c>
      <c r="B6">
        <f t="shared" ca="1" si="1"/>
        <v>96.433491903239968</v>
      </c>
      <c r="C6">
        <f t="shared" ca="1" si="1"/>
        <v>104.12447787618767</v>
      </c>
      <c r="D6">
        <f t="shared" ca="1" si="1"/>
        <v>109.05634028510129</v>
      </c>
    </row>
    <row r="7" spans="1:11" x14ac:dyDescent="0.55000000000000004">
      <c r="A7" t="s">
        <v>8</v>
      </c>
      <c r="B7">
        <f t="shared" ca="1" si="1"/>
        <v>71.466729465110646</v>
      </c>
      <c r="C7">
        <f t="shared" ca="1" si="1"/>
        <v>112.03679495334528</v>
      </c>
      <c r="D7">
        <f t="shared" ca="1" si="1"/>
        <v>62.871762224249949</v>
      </c>
    </row>
    <row r="8" spans="1:11" x14ac:dyDescent="0.55000000000000004">
      <c r="A8" t="s">
        <v>9</v>
      </c>
      <c r="B8">
        <f t="shared" ca="1" si="1"/>
        <v>115.64400230241235</v>
      </c>
      <c r="C8">
        <f t="shared" ca="1" si="1"/>
        <v>105.14875610655271</v>
      </c>
      <c r="D8">
        <f t="shared" ca="1" si="1"/>
        <v>72.204490145416116</v>
      </c>
    </row>
    <row r="9" spans="1:11" x14ac:dyDescent="0.55000000000000004">
      <c r="A9" t="s">
        <v>10</v>
      </c>
      <c r="B9">
        <f ca="1">_xlfn.NORM.INV(RAND(), 100, 15)</f>
        <v>122.04223758910651</v>
      </c>
      <c r="C9">
        <f t="shared" ca="1" si="1"/>
        <v>89.417129550289658</v>
      </c>
      <c r="D9">
        <f t="shared" ca="1" si="1"/>
        <v>75.979506434253111</v>
      </c>
    </row>
    <row r="10" spans="1:11" x14ac:dyDescent="0.55000000000000004">
      <c r="A10" t="s">
        <v>11</v>
      </c>
      <c r="B10">
        <f t="shared" ca="1" si="1"/>
        <v>84.543412574019953</v>
      </c>
      <c r="C10">
        <f t="shared" ca="1" si="1"/>
        <v>85.587125892012338</v>
      </c>
      <c r="D10">
        <f t="shared" ca="1" si="1"/>
        <v>111.638738862723</v>
      </c>
    </row>
    <row r="11" spans="1:11" x14ac:dyDescent="0.55000000000000004">
      <c r="A11" t="s">
        <v>12</v>
      </c>
      <c r="B11">
        <f t="shared" ca="1" si="1"/>
        <v>79.050139692670626</v>
      </c>
      <c r="C11">
        <f t="shared" ca="1" si="1"/>
        <v>118.40907772748012</v>
      </c>
      <c r="D11">
        <f t="shared" ca="1" si="1"/>
        <v>107.94538334375372</v>
      </c>
    </row>
    <row r="12" spans="1:11" x14ac:dyDescent="0.55000000000000004">
      <c r="A12" t="s">
        <v>13</v>
      </c>
      <c r="B12">
        <f ca="1">AVERAGE(B2:B11)</f>
        <v>95.552315271794129</v>
      </c>
      <c r="C12">
        <f t="shared" ref="C12:D12" ca="1" si="2">AVERAGE(C2:C11)</f>
        <v>101.30420917140658</v>
      </c>
      <c r="D12">
        <f t="shared" ca="1" si="2"/>
        <v>97.600330764223457</v>
      </c>
    </row>
    <row r="13" spans="1:11" x14ac:dyDescent="0.55000000000000004">
      <c r="A13" t="s">
        <v>14</v>
      </c>
      <c r="B13">
        <f ca="1">_xlfn.STDEV.S(B2:B11)</f>
        <v>16.543356541448919</v>
      </c>
      <c r="C13">
        <f ca="1">_xlfn.STDEV.S(C2:C11)</f>
        <v>15.173477987907285</v>
      </c>
      <c r="D13">
        <f t="shared" ref="C13:D13" ca="1" si="3">_xlfn.STDEV.P(D2:D11)</f>
        <v>19.614523873301572</v>
      </c>
    </row>
    <row r="15" spans="1:11" x14ac:dyDescent="0.55000000000000004">
      <c r="A15" t="s">
        <v>15</v>
      </c>
      <c r="F15" t="s">
        <v>41</v>
      </c>
      <c r="K15" t="s">
        <v>42</v>
      </c>
    </row>
    <row r="17" spans="1:14" x14ac:dyDescent="0.55000000000000004">
      <c r="A17" t="s">
        <v>16</v>
      </c>
      <c r="B17">
        <f ca="1">(B12-C12)/SQRT(B13^2/(10)+C13^2/(10))</f>
        <v>-0.81027292441143306</v>
      </c>
      <c r="C17">
        <f ca="1">2*(1-_xlfn.T.DIST(ABS(B17), 9, TRUE))</f>
        <v>0.43868225815398865</v>
      </c>
      <c r="D17">
        <f ca="1">2*(1-_xlfn.T.DIST(ABS(B17), 8, TRUE))</f>
        <v>0.44121800178527537</v>
      </c>
      <c r="F17" t="s">
        <v>16</v>
      </c>
      <c r="G17">
        <f ca="1">(B12-D12)/SQRT(B13^2/(10)+F13^2/(10))</f>
        <v>-0.39148002542057203</v>
      </c>
      <c r="H17">
        <f ca="1">2*(1-_xlfn.T.DIST(ABS(G17), 9, TRUE))</f>
        <v>0.7045497351073795</v>
      </c>
      <c r="I17">
        <f ca="1">2*(1-_xlfn.T.DIST(ABS(G17), 8, TRUE))</f>
        <v>0.70566331647785407</v>
      </c>
      <c r="K17" t="s">
        <v>16</v>
      </c>
      <c r="L17">
        <f ca="1">(C12-D12)/SQRT(C13^2/(10)+D13^2/(10))</f>
        <v>0.47231515543435421</v>
      </c>
      <c r="M17">
        <f ca="1">2*(1-_xlfn.T.DIST(ABS(L17), 9, TRUE))</f>
        <v>0.6479444027157204</v>
      </c>
      <c r="N17">
        <f ca="1">2*(1-_xlfn.T.DIST(ABS(L17), 8, TRUE))</f>
        <v>0.64931770852167081</v>
      </c>
    </row>
    <row r="18" spans="1:14" x14ac:dyDescent="0.55000000000000004">
      <c r="A18" t="s">
        <v>17</v>
      </c>
      <c r="B18">
        <f>_xlfn.T.INV(0.025, 9)</f>
        <v>-2.2621571627982053</v>
      </c>
      <c r="F18" t="s">
        <v>17</v>
      </c>
      <c r="G18">
        <f>_xlfn.T.INV(0.025, 9)</f>
        <v>-2.2621571627982053</v>
      </c>
      <c r="K18" t="s">
        <v>17</v>
      </c>
      <c r="L18">
        <f>_xlfn.T.INV(0.025, 9)</f>
        <v>-2.2621571627982053</v>
      </c>
    </row>
    <row r="19" spans="1:14" x14ac:dyDescent="0.55000000000000004">
      <c r="A19" t="s">
        <v>18</v>
      </c>
      <c r="B19">
        <f>_xlfn.T.INV(0.975, 9)</f>
        <v>2.2621571627982049</v>
      </c>
      <c r="F19" t="s">
        <v>18</v>
      </c>
      <c r="G19">
        <f>_xlfn.T.INV(0.975, 9)</f>
        <v>2.2621571627982049</v>
      </c>
      <c r="K19" t="s">
        <v>18</v>
      </c>
      <c r="L19">
        <f>_xlfn.T.INV(0.975, 9)</f>
        <v>2.2621571627982049</v>
      </c>
    </row>
    <row r="21" spans="1:14" x14ac:dyDescent="0.55000000000000004">
      <c r="A21">
        <f ca="1">_xlfn.T.TEST(B2:B11,C2:C11,2,3)</f>
        <v>0.42844413086089894</v>
      </c>
      <c r="B21">
        <f ca="1">_xlfn.T.INV(1-A21, 8)</f>
        <v>0.18624550998882056</v>
      </c>
      <c r="F21">
        <f ca="1">_xlfn.T.TEST(B2:B11,D2:D11,2,3)</f>
        <v>0.80967834915328418</v>
      </c>
      <c r="K21">
        <f ca="1">_xlfn.T.TEST(C2:C11,D2:D11,2,3)</f>
        <v>0.6538303243500414</v>
      </c>
    </row>
    <row r="22" spans="1:14" x14ac:dyDescent="0.55000000000000004">
      <c r="B22" t="s">
        <v>28</v>
      </c>
      <c r="C22" t="s">
        <v>29</v>
      </c>
      <c r="D22" t="s">
        <v>30</v>
      </c>
      <c r="E22" t="s">
        <v>31</v>
      </c>
      <c r="F22" t="s">
        <v>40</v>
      </c>
    </row>
    <row r="23" spans="1:14" x14ac:dyDescent="0.55000000000000004">
      <c r="A23" t="s">
        <v>37</v>
      </c>
      <c r="B23">
        <f ca="1">DEVSQ(B2:B11)+DEVSQ(C2:C11)+DEVSQ(D2:D11)</f>
        <v>8382.549186926266</v>
      </c>
      <c r="C23">
        <v>27</v>
      </c>
      <c r="D23">
        <f ca="1">B23/C23</f>
        <v>310.46478470097281</v>
      </c>
      <c r="E23">
        <f ca="1">D25/D23</f>
        <v>0.27376892462455138</v>
      </c>
      <c r="F23">
        <f ca="1">_xlfn.F.DIST.RT(E25, C25,C23)</f>
        <v>0.76259362812268572</v>
      </c>
    </row>
    <row r="24" spans="1:14" x14ac:dyDescent="0.55000000000000004">
      <c r="A24" t="s">
        <v>38</v>
      </c>
      <c r="B24">
        <f ca="1">DEVSQ(B2:D11)</f>
        <v>8552.540407409022</v>
      </c>
      <c r="C24">
        <v>29</v>
      </c>
      <c r="D24">
        <f t="shared" ref="D24:D25" ca="1" si="4">B24/C24</f>
        <v>294.91518646238006</v>
      </c>
    </row>
    <row r="25" spans="1:14" x14ac:dyDescent="0.55000000000000004">
      <c r="A25" t="s">
        <v>39</v>
      </c>
      <c r="B25">
        <f ca="1">10*((B12-AVERAGE(B2:D11))^2+(C12-AVERAGE(B2:D11))^2+(D12-AVERAGE(B2:D11))^2)</f>
        <v>169.9912204827564</v>
      </c>
      <c r="C25">
        <v>2</v>
      </c>
      <c r="D25">
        <f ca="1">B25/C25</f>
        <v>84.995610241378202</v>
      </c>
      <c r="E25">
        <f ca="1">D25/D23</f>
        <v>0.27376892462455138</v>
      </c>
      <c r="F25">
        <f ca="1">1-_xlfn.F.DIST(E25,C25,C23, TRUE)</f>
        <v>0.76259362812268572</v>
      </c>
      <c r="G25">
        <f ca="1">_xlfn.F.DIST.RT(E25,C25,C23)</f>
        <v>0.76259362812268572</v>
      </c>
    </row>
    <row r="26" spans="1:14" x14ac:dyDescent="0.55000000000000004">
      <c r="A26" t="s">
        <v>43</v>
      </c>
      <c r="B26" t="b">
        <f ca="1">B23+B25=B24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Angele</dc:creator>
  <cp:lastModifiedBy>Bernhard Angele</cp:lastModifiedBy>
  <dcterms:created xsi:type="dcterms:W3CDTF">2015-10-13T22:45:37Z</dcterms:created>
  <dcterms:modified xsi:type="dcterms:W3CDTF">2015-10-17T16:55:04Z</dcterms:modified>
</cp:coreProperties>
</file>