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d\Documents\B_Looping\e-book_FCL\"/>
    </mc:Choice>
  </mc:AlternateContent>
  <bookViews>
    <workbookView xWindow="0" yWindow="0" windowWidth="26640" windowHeight="10515" activeTab="2"/>
  </bookViews>
  <sheets>
    <sheet name="acce" sheetId="1" r:id="rId1"/>
    <sheet name="pp" sheetId="2" r:id="rId2"/>
    <sheet name="dura" sheetId="3" r:id="rId3"/>
  </sheets>
  <calcPr calcId="152511"/>
</workbook>
</file>

<file path=xl/calcChain.xml><?xml version="1.0" encoding="utf-8"?>
<calcChain xmlns="http://schemas.openxmlformats.org/spreadsheetml/2006/main">
  <c r="K23" i="3" l="1"/>
  <c r="L23" i="3"/>
  <c r="M23" i="3"/>
  <c r="N23" i="3"/>
  <c r="O23" i="3"/>
  <c r="P23" i="3"/>
  <c r="Q23" i="3"/>
  <c r="R23" i="3"/>
  <c r="S23" i="3"/>
  <c r="K24" i="3"/>
  <c r="L24" i="3"/>
  <c r="M24" i="3"/>
  <c r="N24" i="3"/>
  <c r="O24" i="3"/>
  <c r="P24" i="3"/>
  <c r="Q24" i="3"/>
  <c r="R24" i="3"/>
  <c r="S24" i="3"/>
  <c r="K25" i="3"/>
  <c r="L25" i="3"/>
  <c r="M25" i="3"/>
  <c r="N25" i="3"/>
  <c r="O25" i="3"/>
  <c r="P25" i="3"/>
  <c r="Q25" i="3"/>
  <c r="R25" i="3"/>
  <c r="S25" i="3"/>
  <c r="K26" i="3"/>
  <c r="L26" i="3"/>
  <c r="M26" i="3"/>
  <c r="N26" i="3"/>
  <c r="O26" i="3"/>
  <c r="P26" i="3"/>
  <c r="Q26" i="3"/>
  <c r="R26" i="3"/>
  <c r="S26" i="3"/>
  <c r="K27" i="3"/>
  <c r="L27" i="3"/>
  <c r="M27" i="3"/>
  <c r="N27" i="3"/>
  <c r="O27" i="3"/>
  <c r="P27" i="3"/>
  <c r="Q27" i="3"/>
  <c r="R27" i="3"/>
  <c r="S27" i="3"/>
  <c r="K28" i="3"/>
  <c r="L28" i="3"/>
  <c r="M28" i="3"/>
  <c r="N28" i="3"/>
  <c r="O28" i="3"/>
  <c r="P28" i="3"/>
  <c r="Q28" i="3"/>
  <c r="R28" i="3"/>
  <c r="S28" i="3"/>
  <c r="K29" i="3"/>
  <c r="L29" i="3"/>
  <c r="M29" i="3"/>
  <c r="N29" i="3"/>
  <c r="O29" i="3"/>
  <c r="P29" i="3"/>
  <c r="Q29" i="3"/>
  <c r="R29" i="3"/>
  <c r="S29" i="3"/>
  <c r="K30" i="3"/>
  <c r="L30" i="3"/>
  <c r="M30" i="3"/>
  <c r="N30" i="3"/>
  <c r="O30" i="3"/>
  <c r="P30" i="3"/>
  <c r="Q30" i="3"/>
  <c r="R30" i="3"/>
  <c r="S30" i="3"/>
  <c r="K31" i="3"/>
  <c r="L31" i="3"/>
  <c r="M31" i="3"/>
  <c r="N31" i="3"/>
  <c r="O31" i="3"/>
  <c r="P31" i="3"/>
  <c r="Q31" i="3"/>
  <c r="R31" i="3"/>
  <c r="S31" i="3"/>
  <c r="K32" i="3"/>
  <c r="L32" i="3"/>
  <c r="M32" i="3"/>
  <c r="N32" i="3"/>
  <c r="O32" i="3"/>
  <c r="P32" i="3"/>
  <c r="Q32" i="3"/>
  <c r="R32" i="3"/>
  <c r="S32" i="3"/>
  <c r="K33" i="3"/>
  <c r="L33" i="3"/>
  <c r="M33" i="3"/>
  <c r="N33" i="3"/>
  <c r="O33" i="3"/>
  <c r="P33" i="3"/>
  <c r="Q33" i="3"/>
  <c r="R33" i="3"/>
  <c r="S33" i="3"/>
  <c r="K34" i="3"/>
  <c r="L34" i="3"/>
  <c r="M34" i="3"/>
  <c r="N34" i="3"/>
  <c r="O34" i="3"/>
  <c r="P34" i="3"/>
  <c r="Q34" i="3"/>
  <c r="R34" i="3"/>
  <c r="S34" i="3"/>
  <c r="K35" i="3"/>
  <c r="L35" i="3"/>
  <c r="M35" i="3"/>
  <c r="N35" i="3"/>
  <c r="O35" i="3"/>
  <c r="P35" i="3"/>
  <c r="Q35" i="3"/>
  <c r="R35" i="3"/>
  <c r="S35" i="3"/>
  <c r="K36" i="3"/>
  <c r="L36" i="3"/>
  <c r="M36" i="3"/>
  <c r="N36" i="3"/>
  <c r="O36" i="3"/>
  <c r="P36" i="3"/>
  <c r="Q36" i="3"/>
  <c r="R36" i="3"/>
  <c r="S36" i="3"/>
  <c r="K37" i="3"/>
  <c r="L37" i="3"/>
  <c r="M37" i="3"/>
  <c r="N37" i="3"/>
  <c r="O37" i="3"/>
  <c r="P37" i="3"/>
  <c r="Q37" i="3"/>
  <c r="R37" i="3"/>
  <c r="S37" i="3"/>
  <c r="K38" i="3"/>
  <c r="L38" i="3"/>
  <c r="M38" i="3"/>
  <c r="N38" i="3"/>
  <c r="O38" i="3"/>
  <c r="P38" i="3"/>
  <c r="Q38" i="3"/>
  <c r="R38" i="3"/>
  <c r="S38" i="3"/>
  <c r="K39" i="3"/>
  <c r="L39" i="3"/>
  <c r="M39" i="3"/>
  <c r="N39" i="3"/>
  <c r="O39" i="3"/>
  <c r="P39" i="3"/>
  <c r="Q39" i="3"/>
  <c r="R39" i="3"/>
  <c r="S39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3" i="3"/>
  <c r="I24" i="3"/>
  <c r="I25" i="3" s="1"/>
  <c r="K22" i="3"/>
  <c r="L22" i="3" s="1"/>
  <c r="M22" i="3" s="1"/>
  <c r="N22" i="3" s="1"/>
  <c r="O22" i="3" s="1"/>
  <c r="P22" i="3" s="1"/>
  <c r="Q22" i="3" s="1"/>
  <c r="R22" i="3" s="1"/>
  <c r="S22" i="3" s="1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S2" i="3"/>
  <c r="Q2" i="3"/>
  <c r="R2" i="3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3" i="3"/>
  <c r="I16" i="3"/>
  <c r="I17" i="3"/>
  <c r="I18" i="3"/>
  <c r="I19" i="3"/>
  <c r="I5" i="3"/>
  <c r="I6" i="3"/>
  <c r="I7" i="3"/>
  <c r="I8" i="3"/>
  <c r="I9" i="3" s="1"/>
  <c r="I10" i="3" s="1"/>
  <c r="I11" i="3" s="1"/>
  <c r="I12" i="3" s="1"/>
  <c r="I13" i="3" s="1"/>
  <c r="I14" i="3" s="1"/>
  <c r="I15" i="3" s="1"/>
  <c r="I4" i="3"/>
  <c r="P2" i="3"/>
  <c r="O2" i="3"/>
  <c r="L2" i="3"/>
  <c r="M2" i="3"/>
  <c r="N2" i="3" s="1"/>
  <c r="K2" i="3"/>
  <c r="I26" i="3" l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B7" i="3"/>
  <c r="C7" i="3" s="1"/>
  <c r="D7" i="3" s="1"/>
  <c r="E6" i="3"/>
  <c r="F6" i="3" s="1"/>
  <c r="G6" i="3" s="1"/>
  <c r="B6" i="3"/>
  <c r="C6" i="3" s="1"/>
  <c r="D6" i="3" s="1"/>
  <c r="E5" i="3"/>
  <c r="F5" i="3" s="1"/>
  <c r="G5" i="3" s="1"/>
  <c r="B5" i="3"/>
  <c r="C5" i="3" s="1"/>
  <c r="D5" i="3" s="1"/>
  <c r="B11" i="2"/>
  <c r="C11" i="2"/>
  <c r="D11" i="2" s="1"/>
  <c r="E11" i="2"/>
  <c r="F11" i="2" s="1"/>
  <c r="G11" i="2" s="1"/>
  <c r="B12" i="2"/>
  <c r="C12" i="2" s="1"/>
  <c r="D12" i="2" s="1"/>
  <c r="E12" i="2"/>
  <c r="F12" i="2"/>
  <c r="G12" i="2" s="1"/>
  <c r="H12" i="2" s="1"/>
  <c r="B13" i="2"/>
  <c r="C13" i="2"/>
  <c r="D13" i="2" s="1"/>
  <c r="E13" i="2"/>
  <c r="F13" i="2"/>
  <c r="G13" i="2"/>
  <c r="H13" i="2" s="1"/>
  <c r="B14" i="2"/>
  <c r="C14" i="2"/>
  <c r="D14" i="2" s="1"/>
  <c r="E14" i="2"/>
  <c r="F14" i="2"/>
  <c r="G14" i="2"/>
  <c r="H14" i="2" s="1"/>
  <c r="B15" i="2"/>
  <c r="C15" i="2"/>
  <c r="D15" i="2"/>
  <c r="E15" i="2"/>
  <c r="F15" i="2" s="1"/>
  <c r="G15" i="2" s="1"/>
  <c r="B16" i="2"/>
  <c r="C16" i="2" s="1"/>
  <c r="D16" i="2" s="1"/>
  <c r="E16" i="2"/>
  <c r="F16" i="2"/>
  <c r="G16" i="2" s="1"/>
  <c r="B17" i="2"/>
  <c r="C17" i="2"/>
  <c r="D17" i="2" s="1"/>
  <c r="E17" i="2"/>
  <c r="F17" i="2"/>
  <c r="G17" i="2" s="1"/>
  <c r="B18" i="2"/>
  <c r="C18" i="2"/>
  <c r="D18" i="2"/>
  <c r="E18" i="2"/>
  <c r="F18" i="2"/>
  <c r="G18" i="2" s="1"/>
  <c r="H18" i="2" s="1"/>
  <c r="B19" i="2"/>
  <c r="C19" i="2"/>
  <c r="D19" i="2" s="1"/>
  <c r="E19" i="2"/>
  <c r="F19" i="2" s="1"/>
  <c r="G19" i="2" s="1"/>
  <c r="B20" i="2"/>
  <c r="C20" i="2" s="1"/>
  <c r="D20" i="2" s="1"/>
  <c r="E20" i="2"/>
  <c r="F20" i="2"/>
  <c r="G20" i="2" s="1"/>
  <c r="B21" i="2"/>
  <c r="C21" i="2"/>
  <c r="D21" i="2" s="1"/>
  <c r="E21" i="2"/>
  <c r="F21" i="2"/>
  <c r="G21" i="2"/>
  <c r="B22" i="2"/>
  <c r="C22" i="2"/>
  <c r="D22" i="2" s="1"/>
  <c r="E22" i="2"/>
  <c r="F22" i="2"/>
  <c r="G22" i="2"/>
  <c r="H22" i="2" s="1"/>
  <c r="A10" i="2"/>
  <c r="A11" i="2"/>
  <c r="A12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9" i="2"/>
  <c r="B8" i="2"/>
  <c r="C8" i="2" s="1"/>
  <c r="D8" i="2" s="1"/>
  <c r="E7" i="2"/>
  <c r="F7" i="2" s="1"/>
  <c r="G7" i="2" s="1"/>
  <c r="C7" i="2"/>
  <c r="D7" i="2" s="1"/>
  <c r="B7" i="2"/>
  <c r="I27" i="3" l="1"/>
  <c r="A22" i="3"/>
  <c r="E21" i="3"/>
  <c r="B21" i="3"/>
  <c r="C21" i="3" s="1"/>
  <c r="D21" i="3" s="1"/>
  <c r="H6" i="3"/>
  <c r="E7" i="3"/>
  <c r="F7" i="3" s="1"/>
  <c r="G7" i="3" s="1"/>
  <c r="H7" i="3" s="1"/>
  <c r="H11" i="2"/>
  <c r="H15" i="2"/>
  <c r="H19" i="2"/>
  <c r="H17" i="2"/>
  <c r="H21" i="2"/>
  <c r="H16" i="2"/>
  <c r="H20" i="2"/>
  <c r="B9" i="2"/>
  <c r="C9" i="2" s="1"/>
  <c r="D9" i="2" s="1"/>
  <c r="E9" i="2"/>
  <c r="F9" i="2" s="1"/>
  <c r="G9" i="2" s="1"/>
  <c r="E8" i="2"/>
  <c r="F8" i="2" s="1"/>
  <c r="G8" i="2" s="1"/>
  <c r="H8" i="2" s="1"/>
  <c r="A8" i="1"/>
  <c r="B8" i="1" s="1"/>
  <c r="C8" i="1" s="1"/>
  <c r="D8" i="1" s="1"/>
  <c r="E7" i="1"/>
  <c r="F7" i="1" s="1"/>
  <c r="G7" i="1" s="1"/>
  <c r="B7" i="1"/>
  <c r="C7" i="1" s="1"/>
  <c r="D7" i="1" s="1"/>
  <c r="I28" i="3" l="1"/>
  <c r="F21" i="3"/>
  <c r="G21" i="3" s="1"/>
  <c r="H21" i="3" s="1"/>
  <c r="A23" i="3"/>
  <c r="B22" i="3"/>
  <c r="C22" i="3" s="1"/>
  <c r="D22" i="3" s="1"/>
  <c r="E22" i="3"/>
  <c r="F22" i="3" s="1"/>
  <c r="G22" i="3" s="1"/>
  <c r="H22" i="3" s="1"/>
  <c r="B8" i="3"/>
  <c r="C8" i="3" s="1"/>
  <c r="D8" i="3" s="1"/>
  <c r="E8" i="3"/>
  <c r="F8" i="3" s="1"/>
  <c r="G8" i="3" s="1"/>
  <c r="H9" i="2"/>
  <c r="B10" i="2"/>
  <c r="C10" i="2" s="1"/>
  <c r="D10" i="2" s="1"/>
  <c r="E10" i="2"/>
  <c r="F10" i="2" s="1"/>
  <c r="G10" i="2" s="1"/>
  <c r="E8" i="1"/>
  <c r="F8" i="1" s="1"/>
  <c r="G8" i="1" s="1"/>
  <c r="A9" i="1"/>
  <c r="E9" i="1" s="1"/>
  <c r="F9" i="1" s="1"/>
  <c r="G9" i="1" s="1"/>
  <c r="H8" i="1"/>
  <c r="A10" i="1"/>
  <c r="I29" i="3" l="1"/>
  <c r="A24" i="3"/>
  <c r="B23" i="3"/>
  <c r="C23" i="3" s="1"/>
  <c r="D23" i="3" s="1"/>
  <c r="E23" i="3"/>
  <c r="F23" i="3" s="1"/>
  <c r="G23" i="3" s="1"/>
  <c r="B9" i="3"/>
  <c r="C9" i="3" s="1"/>
  <c r="D9" i="3" s="1"/>
  <c r="E9" i="3"/>
  <c r="F9" i="3" s="1"/>
  <c r="G9" i="3" s="1"/>
  <c r="H8" i="3"/>
  <c r="H10" i="2"/>
  <c r="B9" i="1"/>
  <c r="C9" i="1" s="1"/>
  <c r="D9" i="1" s="1"/>
  <c r="H9" i="1" s="1"/>
  <c r="A11" i="1"/>
  <c r="E10" i="1"/>
  <c r="F10" i="1" s="1"/>
  <c r="G10" i="1" s="1"/>
  <c r="B10" i="1"/>
  <c r="C10" i="1" s="1"/>
  <c r="D10" i="1" s="1"/>
  <c r="I30" i="3" l="1"/>
  <c r="H23" i="3"/>
  <c r="A25" i="3"/>
  <c r="B24" i="3"/>
  <c r="C24" i="3" s="1"/>
  <c r="D24" i="3" s="1"/>
  <c r="E24" i="3"/>
  <c r="F24" i="3" s="1"/>
  <c r="G24" i="3" s="1"/>
  <c r="H24" i="3" s="1"/>
  <c r="H9" i="3"/>
  <c r="B10" i="3"/>
  <c r="C10" i="3" s="1"/>
  <c r="D10" i="3" s="1"/>
  <c r="E10" i="3"/>
  <c r="F10" i="3" s="1"/>
  <c r="G10" i="3" s="1"/>
  <c r="H10" i="1"/>
  <c r="E11" i="1"/>
  <c r="F11" i="1" s="1"/>
  <c r="G11" i="1" s="1"/>
  <c r="A12" i="1"/>
  <c r="B11" i="1"/>
  <c r="C11" i="1" s="1"/>
  <c r="D11" i="1" s="1"/>
  <c r="I31" i="3" l="1"/>
  <c r="A26" i="3"/>
  <c r="B25" i="3"/>
  <c r="C25" i="3" s="1"/>
  <c r="D25" i="3" s="1"/>
  <c r="E25" i="3"/>
  <c r="F25" i="3" s="1"/>
  <c r="G25" i="3" s="1"/>
  <c r="B11" i="3"/>
  <c r="C11" i="3" s="1"/>
  <c r="D11" i="3" s="1"/>
  <c r="E11" i="3"/>
  <c r="F11" i="3" s="1"/>
  <c r="G11" i="3" s="1"/>
  <c r="H10" i="3"/>
  <c r="H11" i="1"/>
  <c r="B12" i="1"/>
  <c r="C12" i="1" s="1"/>
  <c r="D12" i="1" s="1"/>
  <c r="E12" i="1"/>
  <c r="F12" i="1" s="1"/>
  <c r="G12" i="1" s="1"/>
  <c r="H12" i="1" s="1"/>
  <c r="A13" i="1"/>
  <c r="I32" i="3" l="1"/>
  <c r="H25" i="3"/>
  <c r="A27" i="3"/>
  <c r="B26" i="3"/>
  <c r="C26" i="3" s="1"/>
  <c r="D26" i="3" s="1"/>
  <c r="E26" i="3"/>
  <c r="F26" i="3" s="1"/>
  <c r="G26" i="3" s="1"/>
  <c r="H26" i="3" s="1"/>
  <c r="H11" i="3"/>
  <c r="B12" i="3"/>
  <c r="C12" i="3" s="1"/>
  <c r="D12" i="3" s="1"/>
  <c r="E12" i="3"/>
  <c r="F12" i="3" s="1"/>
  <c r="G12" i="3" s="1"/>
  <c r="B13" i="1"/>
  <c r="C13" i="1" s="1"/>
  <c r="D13" i="1" s="1"/>
  <c r="A14" i="1"/>
  <c r="E13" i="1"/>
  <c r="F13" i="1" s="1"/>
  <c r="G13" i="1" s="1"/>
  <c r="I33" i="3" l="1"/>
  <c r="H12" i="3"/>
  <c r="A28" i="3"/>
  <c r="B27" i="3"/>
  <c r="C27" i="3" s="1"/>
  <c r="D27" i="3" s="1"/>
  <c r="E27" i="3"/>
  <c r="F27" i="3" s="1"/>
  <c r="G27" i="3" s="1"/>
  <c r="H27" i="3" s="1"/>
  <c r="B13" i="3"/>
  <c r="C13" i="3" s="1"/>
  <c r="D13" i="3" s="1"/>
  <c r="E13" i="3"/>
  <c r="F13" i="3" s="1"/>
  <c r="G13" i="3" s="1"/>
  <c r="H13" i="1"/>
  <c r="A15" i="1"/>
  <c r="B14" i="1"/>
  <c r="C14" i="1" s="1"/>
  <c r="D14" i="1" s="1"/>
  <c r="E14" i="1"/>
  <c r="F14" i="1" s="1"/>
  <c r="G14" i="1" s="1"/>
  <c r="H14" i="1" s="1"/>
  <c r="I34" i="3" l="1"/>
  <c r="A29" i="3"/>
  <c r="E28" i="3"/>
  <c r="F28" i="3" s="1"/>
  <c r="G28" i="3" s="1"/>
  <c r="H28" i="3" s="1"/>
  <c r="B28" i="3"/>
  <c r="C28" i="3" s="1"/>
  <c r="D28" i="3" s="1"/>
  <c r="H13" i="3"/>
  <c r="B14" i="3"/>
  <c r="C14" i="3" s="1"/>
  <c r="D14" i="3" s="1"/>
  <c r="E14" i="3"/>
  <c r="F14" i="3" s="1"/>
  <c r="G14" i="3" s="1"/>
  <c r="E15" i="1"/>
  <c r="F15" i="1" s="1"/>
  <c r="G15" i="1" s="1"/>
  <c r="A16" i="1"/>
  <c r="B15" i="1"/>
  <c r="C15" i="1" s="1"/>
  <c r="D15" i="1" s="1"/>
  <c r="I35" i="3" l="1"/>
  <c r="A30" i="3"/>
  <c r="E29" i="3"/>
  <c r="F29" i="3" s="1"/>
  <c r="G29" i="3" s="1"/>
  <c r="H29" i="3" s="1"/>
  <c r="B29" i="3"/>
  <c r="C29" i="3" s="1"/>
  <c r="D29" i="3" s="1"/>
  <c r="B15" i="3"/>
  <c r="C15" i="3" s="1"/>
  <c r="D15" i="3" s="1"/>
  <c r="E15" i="3"/>
  <c r="F15" i="3" s="1"/>
  <c r="G15" i="3" s="1"/>
  <c r="H14" i="3"/>
  <c r="H15" i="1"/>
  <c r="B16" i="1"/>
  <c r="C16" i="1" s="1"/>
  <c r="D16" i="1" s="1"/>
  <c r="E16" i="1"/>
  <c r="F16" i="1" s="1"/>
  <c r="G16" i="1" s="1"/>
  <c r="H16" i="1" s="1"/>
  <c r="A17" i="1"/>
  <c r="I36" i="3" l="1"/>
  <c r="A31" i="3"/>
  <c r="E30" i="3"/>
  <c r="F30" i="3" s="1"/>
  <c r="G30" i="3" s="1"/>
  <c r="H30" i="3" s="1"/>
  <c r="B30" i="3"/>
  <c r="C30" i="3" s="1"/>
  <c r="D30" i="3" s="1"/>
  <c r="B16" i="3"/>
  <c r="C16" i="3" s="1"/>
  <c r="D16" i="3" s="1"/>
  <c r="E16" i="3"/>
  <c r="F16" i="3" s="1"/>
  <c r="G16" i="3" s="1"/>
  <c r="H15" i="3"/>
  <c r="B17" i="1"/>
  <c r="C17" i="1" s="1"/>
  <c r="D17" i="1" s="1"/>
  <c r="E17" i="1"/>
  <c r="F17" i="1" s="1"/>
  <c r="G17" i="1" s="1"/>
  <c r="H17" i="1" s="1"/>
  <c r="A18" i="1"/>
  <c r="I37" i="3" l="1"/>
  <c r="A32" i="3"/>
  <c r="E31" i="3"/>
  <c r="F31" i="3" s="1"/>
  <c r="G31" i="3" s="1"/>
  <c r="H31" i="3" s="1"/>
  <c r="B31" i="3"/>
  <c r="C31" i="3" s="1"/>
  <c r="D31" i="3" s="1"/>
  <c r="B17" i="3"/>
  <c r="C17" i="3" s="1"/>
  <c r="D17" i="3" s="1"/>
  <c r="E17" i="3"/>
  <c r="F17" i="3" s="1"/>
  <c r="G17" i="3" s="1"/>
  <c r="H16" i="3"/>
  <c r="A19" i="1"/>
  <c r="E18" i="1"/>
  <c r="F18" i="1" s="1"/>
  <c r="G18" i="1" s="1"/>
  <c r="B18" i="1"/>
  <c r="C18" i="1" s="1"/>
  <c r="D18" i="1" s="1"/>
  <c r="I38" i="3" l="1"/>
  <c r="A33" i="3"/>
  <c r="B32" i="3"/>
  <c r="C32" i="3" s="1"/>
  <c r="D32" i="3" s="1"/>
  <c r="E32" i="3"/>
  <c r="F32" i="3" s="1"/>
  <c r="G32" i="3" s="1"/>
  <c r="H17" i="3"/>
  <c r="B18" i="3"/>
  <c r="C18" i="3" s="1"/>
  <c r="D18" i="3" s="1"/>
  <c r="E18" i="3"/>
  <c r="F18" i="3" s="1"/>
  <c r="G18" i="3" s="1"/>
  <c r="H18" i="1"/>
  <c r="E19" i="1"/>
  <c r="F19" i="1" s="1"/>
  <c r="G19" i="1" s="1"/>
  <c r="A20" i="1"/>
  <c r="B19" i="1"/>
  <c r="C19" i="1" s="1"/>
  <c r="D19" i="1" s="1"/>
  <c r="I39" i="3" l="1"/>
  <c r="H32" i="3"/>
  <c r="A34" i="3"/>
  <c r="E33" i="3"/>
  <c r="F33" i="3" s="1"/>
  <c r="G33" i="3" s="1"/>
  <c r="B33" i="3"/>
  <c r="C33" i="3" s="1"/>
  <c r="D33" i="3" s="1"/>
  <c r="H18" i="3"/>
  <c r="B19" i="3"/>
  <c r="C19" i="3" s="1"/>
  <c r="D19" i="3" s="1"/>
  <c r="E19" i="3"/>
  <c r="F19" i="3" s="1"/>
  <c r="G19" i="3" s="1"/>
  <c r="H19" i="1"/>
  <c r="B20" i="1"/>
  <c r="C20" i="1" s="1"/>
  <c r="D20" i="1" s="1"/>
  <c r="E20" i="1"/>
  <c r="F20" i="1" s="1"/>
  <c r="G20" i="1" s="1"/>
  <c r="A21" i="1"/>
  <c r="H33" i="3" l="1"/>
  <c r="A35" i="3"/>
  <c r="E34" i="3"/>
  <c r="F34" i="3" s="1"/>
  <c r="G34" i="3" s="1"/>
  <c r="B34" i="3"/>
  <c r="C34" i="3" s="1"/>
  <c r="D34" i="3" s="1"/>
  <c r="H19" i="3"/>
  <c r="B20" i="3"/>
  <c r="C20" i="3" s="1"/>
  <c r="D20" i="3" s="1"/>
  <c r="E20" i="3"/>
  <c r="F20" i="3" s="1"/>
  <c r="G20" i="3" s="1"/>
  <c r="H20" i="1"/>
  <c r="B21" i="1"/>
  <c r="C21" i="1" s="1"/>
  <c r="D21" i="1" s="1"/>
  <c r="A22" i="1"/>
  <c r="E21" i="1"/>
  <c r="F21" i="1" s="1"/>
  <c r="G21" i="1" s="1"/>
  <c r="B35" i="3" l="1"/>
  <c r="C35" i="3" s="1"/>
  <c r="D35" i="3" s="1"/>
  <c r="E35" i="3"/>
  <c r="F35" i="3" s="1"/>
  <c r="G35" i="3" s="1"/>
  <c r="H34" i="3"/>
  <c r="H20" i="3"/>
  <c r="H21" i="1"/>
  <c r="A23" i="1"/>
  <c r="B22" i="1"/>
  <c r="C22" i="1" s="1"/>
  <c r="D22" i="1" s="1"/>
  <c r="E22" i="1"/>
  <c r="F22" i="1" s="1"/>
  <c r="G22" i="1" s="1"/>
  <c r="H22" i="1" s="1"/>
  <c r="H35" i="3" l="1"/>
  <c r="E23" i="1"/>
  <c r="F23" i="1" s="1"/>
  <c r="G23" i="1" s="1"/>
  <c r="A24" i="1"/>
  <c r="B23" i="1"/>
  <c r="C23" i="1" s="1"/>
  <c r="D23" i="1" s="1"/>
  <c r="H23" i="1" l="1"/>
  <c r="B24" i="1"/>
  <c r="C24" i="1" s="1"/>
  <c r="D24" i="1" s="1"/>
  <c r="E24" i="1"/>
  <c r="F24" i="1" s="1"/>
  <c r="G24" i="1" s="1"/>
  <c r="A25" i="1"/>
  <c r="H24" i="1" l="1"/>
  <c r="B25" i="1"/>
  <c r="C25" i="1" s="1"/>
  <c r="D25" i="1" s="1"/>
  <c r="E25" i="1"/>
  <c r="F25" i="1" s="1"/>
  <c r="G25" i="1" s="1"/>
  <c r="H25" i="1" s="1"/>
  <c r="A26" i="1"/>
  <c r="A27" i="1" l="1"/>
  <c r="E26" i="1"/>
  <c r="F26" i="1" s="1"/>
  <c r="G26" i="1" s="1"/>
  <c r="B26" i="1"/>
  <c r="C26" i="1" s="1"/>
  <c r="D26" i="1" s="1"/>
  <c r="H26" i="1" l="1"/>
  <c r="E27" i="1"/>
  <c r="F27" i="1" s="1"/>
  <c r="G27" i="1" s="1"/>
  <c r="A28" i="1"/>
  <c r="B27" i="1"/>
  <c r="C27" i="1" s="1"/>
  <c r="D27" i="1" s="1"/>
  <c r="H27" i="1" l="1"/>
  <c r="B28" i="1"/>
  <c r="C28" i="1" s="1"/>
  <c r="D28" i="1" s="1"/>
  <c r="E28" i="1"/>
  <c r="F28" i="1" s="1"/>
  <c r="G28" i="1" s="1"/>
  <c r="A29" i="1"/>
  <c r="H28" i="1" l="1"/>
  <c r="B29" i="1"/>
  <c r="C29" i="1" s="1"/>
  <c r="D29" i="1" s="1"/>
  <c r="A30" i="1"/>
  <c r="E29" i="1"/>
  <c r="F29" i="1" s="1"/>
  <c r="G29" i="1" s="1"/>
  <c r="H29" i="1" l="1"/>
  <c r="A31" i="1"/>
  <c r="B30" i="1"/>
  <c r="C30" i="1" s="1"/>
  <c r="D30" i="1" s="1"/>
  <c r="E30" i="1"/>
  <c r="F30" i="1" s="1"/>
  <c r="G30" i="1" s="1"/>
  <c r="H30" i="1" s="1"/>
  <c r="E31" i="1" l="1"/>
  <c r="F31" i="1" s="1"/>
  <c r="G31" i="1" s="1"/>
  <c r="A32" i="1"/>
  <c r="B31" i="1"/>
  <c r="C31" i="1" s="1"/>
  <c r="D31" i="1" s="1"/>
  <c r="H31" i="1" l="1"/>
  <c r="B32" i="1"/>
  <c r="C32" i="1" s="1"/>
  <c r="D32" i="1" s="1"/>
  <c r="E32" i="1"/>
  <c r="F32" i="1" s="1"/>
  <c r="G32" i="1" s="1"/>
  <c r="H32" i="1" s="1"/>
</calcChain>
</file>

<file path=xl/sharedStrings.xml><?xml version="1.0" encoding="utf-8"?>
<sst xmlns="http://schemas.openxmlformats.org/spreadsheetml/2006/main" count="55" uniqueCount="37">
  <si>
    <t>Profil ISF</t>
  </si>
  <si>
    <t>InsReq bei acce=0</t>
  </si>
  <si>
    <t>bgAccel_ISF_weight:</t>
  </si>
  <si>
    <t>acce</t>
  </si>
  <si>
    <t>acce_ISF_old</t>
  </si>
  <si>
    <t>ISF_old</t>
  </si>
  <si>
    <t>InsReq_old</t>
  </si>
  <si>
    <t>acce_ISF_new</t>
  </si>
  <si>
    <t>ISF_new</t>
  </si>
  <si>
    <t>InsReq_new</t>
  </si>
  <si>
    <t>Formeln, letzte Zeile</t>
  </si>
  <si>
    <r>
      <t>'=1+</t>
    </r>
    <r>
      <rPr>
        <sz val="11"/>
        <color rgb="FF0000FF"/>
        <rFont val="Arial"/>
        <family val="2"/>
      </rPr>
      <t>$A32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B$5</t>
    </r>
  </si>
  <si>
    <r>
      <t>'=$B$1</t>
    </r>
    <r>
      <rPr>
        <sz val="11"/>
        <color rgb="FF0000FF"/>
        <rFont val="Arial"/>
        <family val="2"/>
      </rPr>
      <t>B28</t>
    </r>
  </si>
  <si>
    <r>
      <t>'=+</t>
    </r>
    <r>
      <rPr>
        <sz val="11"/>
        <color rgb="FF0000FF"/>
        <rFont val="Arial"/>
        <family val="2"/>
      </rPr>
      <t>$B$2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$B$1</t>
    </r>
    <r>
      <rPr>
        <sz val="11"/>
        <color theme="1"/>
        <rFont val="Arial"/>
        <family val="2"/>
      </rPr>
      <t>/</t>
    </r>
    <r>
      <rPr>
        <sz val="11"/>
        <color rgb="FFFF00FF"/>
        <rFont val="Arial"/>
        <family val="2"/>
      </rPr>
      <t>C32</t>
    </r>
  </si>
  <si>
    <r>
      <t>'=1+</t>
    </r>
    <r>
      <rPr>
        <sz val="11"/>
        <color rgb="FF0000FF"/>
        <rFont val="Arial"/>
        <family val="2"/>
      </rPr>
      <t>$A32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E$5</t>
    </r>
  </si>
  <si>
    <r>
      <t>'=$B$1/</t>
    </r>
    <r>
      <rPr>
        <sz val="11"/>
        <color rgb="FF0000FF"/>
        <rFont val="Arial"/>
        <family val="2"/>
      </rPr>
      <t>D28</t>
    </r>
  </si>
  <si>
    <r>
      <t>'=+</t>
    </r>
    <r>
      <rPr>
        <sz val="11"/>
        <color rgb="FF0000FF"/>
        <rFont val="Arial"/>
        <family val="2"/>
      </rPr>
      <t>$B$2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$B$1</t>
    </r>
    <r>
      <rPr>
        <sz val="11"/>
        <color theme="1"/>
        <rFont val="Arial"/>
        <family val="2"/>
      </rPr>
      <t>/</t>
    </r>
    <r>
      <rPr>
        <sz val="11"/>
        <color rgb="FFFF00FF"/>
        <rFont val="Arial"/>
        <family val="2"/>
      </rPr>
      <t>F32</t>
    </r>
  </si>
  <si>
    <t>InsReq effect</t>
  </si>
  <si>
    <t>pp_ISF_weight:</t>
  </si>
  <si>
    <t xml:space="preserve"> delta</t>
  </si>
  <si>
    <t>pp_ISF_old</t>
  </si>
  <si>
    <t>pp_ISF_new</t>
  </si>
  <si>
    <t>iF</t>
  </si>
  <si>
    <t>dura_ISF_weight:</t>
  </si>
  <si>
    <t>dura_ISF_old</t>
  </si>
  <si>
    <t>dura_ISF_new</t>
  </si>
  <si>
    <t>in a later version it is planned to integrate the factors "hiding in" iF as parameters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</si>
  <si>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4.2.4</t>
    </r>
  </si>
  <si>
    <t>bgAccel_ISF tuning -</t>
  </si>
  <si>
    <t>dura_ISF tuning -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</si>
  <si>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4.5.5</t>
    </r>
  </si>
  <si>
    <t>pp_ISF tuning -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</si>
  <si>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4.3.2</t>
    </r>
  </si>
  <si>
    <t>target_bg</t>
  </si>
  <si>
    <r>
      <rPr>
        <sz val="11"/>
        <color rgb="FF7030A0"/>
        <rFont val="Arial"/>
        <family val="2"/>
      </rPr>
      <t>dura05</t>
    </r>
    <r>
      <rPr>
        <sz val="11"/>
        <color theme="1"/>
        <rFont val="Arial"/>
        <family val="2"/>
      </rPr>
      <t>;</t>
    </r>
    <r>
      <rPr>
        <sz val="11"/>
        <color theme="4" tint="-0.249977111117893"/>
        <rFont val="Arial"/>
        <family val="2"/>
      </rPr>
      <t>avg05</t>
    </r>
  </si>
  <si>
    <t xml:space="preserve"> =&gt; </t>
  </si>
  <si>
    <r>
      <rPr>
        <b/>
        <sz val="11"/>
        <color rgb="FFFF0000"/>
        <rFont val="Arial"/>
        <family val="2"/>
      </rPr>
      <t>iF factors</t>
    </r>
    <r>
      <rPr>
        <sz val="11"/>
        <color theme="1"/>
        <rFont val="Arial"/>
        <family val="2"/>
      </rPr>
      <t xml:space="preserve"> resulting at different </t>
    </r>
    <r>
      <rPr>
        <sz val="11"/>
        <color rgb="FF0070C0"/>
        <rFont val="Arial"/>
        <family val="2"/>
      </rPr>
      <t>avg05 (mg/dl.bg)</t>
    </r>
    <r>
      <rPr>
        <sz val="11"/>
        <color theme="1"/>
        <rFont val="Arial"/>
        <family val="2"/>
      </rPr>
      <t xml:space="preserve">, and </t>
    </r>
    <r>
      <rPr>
        <sz val="11"/>
        <color rgb="FF7030A0"/>
        <rFont val="Arial"/>
        <family val="2"/>
      </rPr>
      <t>duration (minutes)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</si>
</sst>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11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FF00FF"/>
      <name val="Arial"/>
      <family val="2"/>
    </font>
    <font>
      <b/>
      <sz val="11"/>
      <color theme="1"/>
      <name val="Arial"/>
      <family val="2"/>
    </font>
    <font>
      <sz val="11"/>
      <color rgb="FF7030A0"/>
      <name val="Arial"/>
      <family val="2"/>
    </font>
    <font>
      <sz val="11"/>
      <color theme="4" tint="-0.249977111117893"/>
      <name val="Arial"/>
      <family val="2"/>
    </font>
    <font>
      <sz val="11"/>
      <color rgb="FF0070C0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4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3" borderId="0" xfId="0" applyFill="1"/>
    <xf numFmtId="0" fontId="0" fillId="2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right"/>
    </xf>
    <xf numFmtId="9" fontId="0" fillId="0" borderId="1" xfId="0" applyNumberForma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4" xfId="0" applyBorder="1"/>
    <xf numFmtId="0" fontId="0" fillId="5" borderId="4" xfId="0" applyFill="1" applyBorder="1"/>
    <xf numFmtId="0" fontId="0" fillId="0" borderId="4" xfId="0" quotePrefix="1" applyBorder="1"/>
    <xf numFmtId="165" fontId="4" fillId="4" borderId="0" xfId="0" applyNumberFormat="1" applyFont="1" applyFill="1" applyAlignment="1">
      <alignment horizontal="center"/>
    </xf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9889749702026224E-2"/>
          <c:y val="1.9924747733880623E-2"/>
          <c:w val="0.93452026221692497"/>
          <c:h val="0.94014024285958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acce!$C$6:$C$6</c:f>
              <c:strCache>
                <c:ptCount val="1"/>
                <c:pt idx="0">
                  <c:v>ISF_old</c:v>
                </c:pt>
              </c:strCache>
            </c:strRef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acce!$A$7:$A$32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acce!$C$7:$C$32</c:f>
              <c:numCache>
                <c:formatCode>0.0</c:formatCode>
                <c:ptCount val="26"/>
                <c:pt idx="0" formatCode="General">
                  <c:v>50</c:v>
                </c:pt>
                <c:pt idx="1">
                  <c:v>48.076923076923073</c:v>
                </c:pt>
                <c:pt idx="2">
                  <c:v>46.296296296296291</c:v>
                </c:pt>
                <c:pt idx="3">
                  <c:v>44.642857142857139</c:v>
                </c:pt>
                <c:pt idx="4">
                  <c:v>43.103448275862064</c:v>
                </c:pt>
                <c:pt idx="5">
                  <c:v>41.666666666666671</c:v>
                </c:pt>
                <c:pt idx="6">
                  <c:v>40.322580645161288</c:v>
                </c:pt>
                <c:pt idx="7">
                  <c:v>39.0625</c:v>
                </c:pt>
                <c:pt idx="8">
                  <c:v>37.878787878787875</c:v>
                </c:pt>
                <c:pt idx="9">
                  <c:v>36.764705882352942</c:v>
                </c:pt>
                <c:pt idx="10">
                  <c:v>35.714285714285715</c:v>
                </c:pt>
                <c:pt idx="11">
                  <c:v>34.722222222222221</c:v>
                </c:pt>
                <c:pt idx="12">
                  <c:v>33.783783783783782</c:v>
                </c:pt>
                <c:pt idx="13">
                  <c:v>32.89473684210526</c:v>
                </c:pt>
                <c:pt idx="14">
                  <c:v>32.051282051282051</c:v>
                </c:pt>
                <c:pt idx="15">
                  <c:v>31.25</c:v>
                </c:pt>
                <c:pt idx="16">
                  <c:v>30.487804878048777</c:v>
                </c:pt>
                <c:pt idx="17">
                  <c:v>29.761904761904759</c:v>
                </c:pt>
                <c:pt idx="18">
                  <c:v>29.069767441860463</c:v>
                </c:pt>
                <c:pt idx="19">
                  <c:v>28.409090909090907</c:v>
                </c:pt>
                <c:pt idx="20">
                  <c:v>27.777777777777775</c:v>
                </c:pt>
                <c:pt idx="21">
                  <c:v>27.173913043478258</c:v>
                </c:pt>
                <c:pt idx="22">
                  <c:v>26.595744680851059</c:v>
                </c:pt>
                <c:pt idx="23">
                  <c:v>26.041666666666661</c:v>
                </c:pt>
                <c:pt idx="24">
                  <c:v>25.510204081632647</c:v>
                </c:pt>
                <c:pt idx="25" formatCode="General">
                  <c:v>24.999999999999993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acce!$F$6:$F$6</c:f>
              <c:strCache>
                <c:ptCount val="1"/>
                <c:pt idx="0">
                  <c:v>ISF_new</c:v>
                </c:pt>
              </c:strCache>
            </c:strRef>
          </c:tx>
          <c:spPr>
            <a:ln w="3168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acce!$A$7:$A$32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acce!$F$7:$F$32</c:f>
              <c:numCache>
                <c:formatCode>0.0</c:formatCode>
                <c:ptCount val="26"/>
                <c:pt idx="0" formatCode="General">
                  <c:v>50</c:v>
                </c:pt>
                <c:pt idx="1">
                  <c:v>49.019607843137251</c:v>
                </c:pt>
                <c:pt idx="2">
                  <c:v>48.076923076923073</c:v>
                </c:pt>
                <c:pt idx="3">
                  <c:v>47.169811320754718</c:v>
                </c:pt>
                <c:pt idx="4">
                  <c:v>46.296296296296291</c:v>
                </c:pt>
                <c:pt idx="5">
                  <c:v>45.454545454545453</c:v>
                </c:pt>
                <c:pt idx="6">
                  <c:v>44.642857142857139</c:v>
                </c:pt>
                <c:pt idx="7">
                  <c:v>43.859649122807021</c:v>
                </c:pt>
                <c:pt idx="8">
                  <c:v>43.103448275862071</c:v>
                </c:pt>
                <c:pt idx="9">
                  <c:v>42.372881355932208</c:v>
                </c:pt>
                <c:pt idx="10">
                  <c:v>41.666666666666671</c:v>
                </c:pt>
                <c:pt idx="11">
                  <c:v>40.983606557377051</c:v>
                </c:pt>
                <c:pt idx="12">
                  <c:v>40.322580645161288</c:v>
                </c:pt>
                <c:pt idx="13">
                  <c:v>39.682539682539684</c:v>
                </c:pt>
                <c:pt idx="14">
                  <c:v>39.0625</c:v>
                </c:pt>
                <c:pt idx="15">
                  <c:v>38.46153846153846</c:v>
                </c:pt>
                <c:pt idx="16">
                  <c:v>37.878787878787875</c:v>
                </c:pt>
                <c:pt idx="17">
                  <c:v>37.31343283582089</c:v>
                </c:pt>
                <c:pt idx="18">
                  <c:v>36.764705882352942</c:v>
                </c:pt>
                <c:pt idx="19">
                  <c:v>36.231884057971008</c:v>
                </c:pt>
                <c:pt idx="20">
                  <c:v>35.714285714285708</c:v>
                </c:pt>
                <c:pt idx="21">
                  <c:v>35.2112676056338</c:v>
                </c:pt>
                <c:pt idx="22">
                  <c:v>34.722222222222221</c:v>
                </c:pt>
                <c:pt idx="23">
                  <c:v>34.246575342465746</c:v>
                </c:pt>
                <c:pt idx="24">
                  <c:v>33.783783783783782</c:v>
                </c:pt>
                <c:pt idx="25">
                  <c:v>33.333333333333329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914176"/>
        <c:axId val="1156902752"/>
      </c:scatterChart>
      <c:scatterChart>
        <c:scatterStyle val="lineMarker"/>
        <c:varyColors val="0"/>
        <c:ser>
          <c:idx val="2"/>
          <c:order val="2"/>
          <c:tx>
            <c:strRef>
              <c:f>acce!$D$6:$D$6</c:f>
              <c:strCache>
                <c:ptCount val="1"/>
                <c:pt idx="0">
                  <c:v>InsReq_old</c:v>
                </c:pt>
              </c:strCache>
            </c:strRef>
          </c:tx>
          <c:spPr>
            <a:ln w="31680">
              <a:solidFill>
                <a:srgbClr val="FFD320"/>
              </a:solidFill>
            </a:ln>
          </c:spPr>
          <c:marker>
            <c:symbol val="triangle"/>
            <c:size val="7"/>
          </c:marker>
          <c:yVal>
            <c:numRef>
              <c:f>acce!$D$7:$D$32</c:f>
              <c:numCache>
                <c:formatCode>General</c:formatCode>
                <c:ptCount val="26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1.1600000000000001</c:v>
                </c:pt>
                <c:pt idx="5">
                  <c:v>1.2</c:v>
                </c:pt>
                <c:pt idx="6">
                  <c:v>1.24</c:v>
                </c:pt>
                <c:pt idx="7">
                  <c:v>1.28</c:v>
                </c:pt>
                <c:pt idx="8">
                  <c:v>1.32</c:v>
                </c:pt>
                <c:pt idx="9">
                  <c:v>1.3599999999999999</c:v>
                </c:pt>
                <c:pt idx="10">
                  <c:v>1.4</c:v>
                </c:pt>
                <c:pt idx="11">
                  <c:v>1.44</c:v>
                </c:pt>
                <c:pt idx="12">
                  <c:v>1.48</c:v>
                </c:pt>
                <c:pt idx="13">
                  <c:v>1.5200000000000002</c:v>
                </c:pt>
                <c:pt idx="14">
                  <c:v>1.56</c:v>
                </c:pt>
                <c:pt idx="15">
                  <c:v>1.6</c:v>
                </c:pt>
                <c:pt idx="16">
                  <c:v>1.6400000000000001</c:v>
                </c:pt>
                <c:pt idx="17">
                  <c:v>1.6800000000000002</c:v>
                </c:pt>
                <c:pt idx="18">
                  <c:v>1.7200000000000002</c:v>
                </c:pt>
                <c:pt idx="19">
                  <c:v>1.7600000000000002</c:v>
                </c:pt>
                <c:pt idx="20">
                  <c:v>1.8000000000000003</c:v>
                </c:pt>
                <c:pt idx="21">
                  <c:v>1.84</c:v>
                </c:pt>
                <c:pt idx="22">
                  <c:v>1.8800000000000003</c:v>
                </c:pt>
                <c:pt idx="23">
                  <c:v>1.9200000000000004</c:v>
                </c:pt>
                <c:pt idx="24">
                  <c:v>1.9600000000000004</c:v>
                </c:pt>
                <c:pt idx="25">
                  <c:v>2.0000000000000004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acce!$G$6:$G$6</c:f>
              <c:strCache>
                <c:ptCount val="1"/>
                <c:pt idx="0">
                  <c:v>InsReq_new</c:v>
                </c:pt>
              </c:strCache>
            </c:strRef>
          </c:tx>
          <c:spPr>
            <a:ln w="31680">
              <a:solidFill>
                <a:srgbClr val="579D1C"/>
              </a:solidFill>
            </a:ln>
          </c:spPr>
          <c:marker>
            <c:symbol val="x"/>
            <c:size val="7"/>
          </c:marker>
          <c:yVal>
            <c:numRef>
              <c:f>acce!$G$7:$G$32</c:f>
              <c:numCache>
                <c:formatCode>General</c:formatCode>
                <c:ptCount val="26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1.06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1.1599999999999999</c:v>
                </c:pt>
                <c:pt idx="9">
                  <c:v>1.18</c:v>
                </c:pt>
                <c:pt idx="10">
                  <c:v>1.2</c:v>
                </c:pt>
                <c:pt idx="11">
                  <c:v>1.22</c:v>
                </c:pt>
                <c:pt idx="12">
                  <c:v>1.24</c:v>
                </c:pt>
                <c:pt idx="13">
                  <c:v>1.26</c:v>
                </c:pt>
                <c:pt idx="14">
                  <c:v>1.28</c:v>
                </c:pt>
                <c:pt idx="15">
                  <c:v>1.3</c:v>
                </c:pt>
                <c:pt idx="16">
                  <c:v>1.32</c:v>
                </c:pt>
                <c:pt idx="17">
                  <c:v>1.34</c:v>
                </c:pt>
                <c:pt idx="18">
                  <c:v>1.3599999999999999</c:v>
                </c:pt>
                <c:pt idx="19">
                  <c:v>1.3800000000000003</c:v>
                </c:pt>
                <c:pt idx="20">
                  <c:v>1.4000000000000001</c:v>
                </c:pt>
                <c:pt idx="21">
                  <c:v>1.4200000000000002</c:v>
                </c:pt>
                <c:pt idx="22">
                  <c:v>1.44</c:v>
                </c:pt>
                <c:pt idx="23">
                  <c:v>1.4600000000000004</c:v>
                </c:pt>
                <c:pt idx="24">
                  <c:v>1.48</c:v>
                </c:pt>
                <c:pt idx="25">
                  <c:v>1.5000000000000002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905472"/>
        <c:axId val="1156903296"/>
      </c:scatterChart>
      <c:valAx>
        <c:axId val="1156902752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ISF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156914176"/>
        <c:crossesAt val="0"/>
        <c:crossBetween val="midCat"/>
      </c:valAx>
      <c:valAx>
        <c:axId val="11569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156902752"/>
        <c:crossesAt val="0"/>
        <c:crossBetween val="midCat"/>
      </c:valAx>
      <c:valAx>
        <c:axId val="11569032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Insulin Required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156905472"/>
        <c:crosses val="max"/>
        <c:crossBetween val="midCat"/>
      </c:valAx>
      <c:valAx>
        <c:axId val="1156905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69032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solidFill>
          <a:srgbClr val="E6E6E6"/>
        </a:solidFill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294990</xdr:colOff>
      <xdr:row>6</xdr:row>
      <xdr:rowOff>3060</xdr:rowOff>
    </xdr:from>
    <xdr:ext cx="4832280" cy="4209480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1" sqref="H1"/>
    </sheetView>
  </sheetViews>
  <sheetFormatPr baseColWidth="10" defaultRowHeight="14.25" x14ac:dyDescent="0.2"/>
  <cols>
    <col min="1" max="1" width="17.25" customWidth="1"/>
    <col min="2" max="2" width="13.75" customWidth="1"/>
    <col min="3" max="3" width="10.375" customWidth="1"/>
    <col min="4" max="4" width="11.375" customWidth="1"/>
    <col min="5" max="5" width="13.875" customWidth="1"/>
    <col min="6" max="6" width="9.625" customWidth="1"/>
    <col min="7" max="7" width="11.25" customWidth="1"/>
    <col min="8" max="1023" width="10.75" customWidth="1"/>
  </cols>
  <sheetData>
    <row r="1" spans="1:8" ht="15" x14ac:dyDescent="0.25">
      <c r="A1" t="s">
        <v>0</v>
      </c>
      <c r="B1" s="19">
        <v>50</v>
      </c>
      <c r="D1" s="38" t="s">
        <v>28</v>
      </c>
    </row>
    <row r="2" spans="1:8" ht="15" x14ac:dyDescent="0.25">
      <c r="A2" t="s">
        <v>1</v>
      </c>
      <c r="B2" s="19">
        <v>1</v>
      </c>
      <c r="D2" s="38" t="s">
        <v>27</v>
      </c>
    </row>
    <row r="5" spans="1:8" x14ac:dyDescent="0.2">
      <c r="A5" s="4" t="s">
        <v>2</v>
      </c>
      <c r="B5" s="5">
        <v>0.2</v>
      </c>
      <c r="C5" s="6"/>
      <c r="D5" s="7"/>
      <c r="E5" s="1">
        <v>0.1</v>
      </c>
      <c r="F5" s="4"/>
      <c r="G5" s="4"/>
      <c r="H5" s="22" t="s">
        <v>17</v>
      </c>
    </row>
    <row r="6" spans="1:8" s="2" customFormat="1" ht="15" thickBot="1" x14ac:dyDescent="0.25">
      <c r="A6" s="18" t="s">
        <v>3</v>
      </c>
      <c r="B6" s="9" t="s">
        <v>4</v>
      </c>
      <c r="C6" s="8" t="s">
        <v>5</v>
      </c>
      <c r="D6" s="10" t="s">
        <v>6</v>
      </c>
      <c r="E6" s="8" t="s">
        <v>7</v>
      </c>
      <c r="F6" s="8" t="s">
        <v>8</v>
      </c>
      <c r="G6" s="8" t="s">
        <v>9</v>
      </c>
      <c r="H6" s="23"/>
    </row>
    <row r="7" spans="1:8" x14ac:dyDescent="0.2">
      <c r="A7" s="17">
        <v>0</v>
      </c>
      <c r="B7" s="11">
        <f t="shared" ref="B7:B32" si="0">1+$A7*B$5</f>
        <v>1</v>
      </c>
      <c r="C7" s="12">
        <f t="shared" ref="C7:C32" si="1">$B$1/B7</f>
        <v>50</v>
      </c>
      <c r="D7" s="13">
        <f t="shared" ref="D7:D32" si="2">+$B$2*$B$1/C7</f>
        <v>1</v>
      </c>
      <c r="E7" s="15">
        <f t="shared" ref="E7:E32" si="3">1+$A7*E$5</f>
        <v>1</v>
      </c>
      <c r="F7" s="15">
        <f t="shared" ref="F7:F32" si="4">$B$1/E7</f>
        <v>50</v>
      </c>
      <c r="G7" s="15">
        <f t="shared" ref="G7:G32" si="5">+$B$2*$B$1/F7</f>
        <v>1</v>
      </c>
      <c r="H7" s="24">
        <v>0</v>
      </c>
    </row>
    <row r="8" spans="1:8" x14ac:dyDescent="0.2">
      <c r="A8" s="17">
        <f t="shared" ref="A8:A32" si="6">+A7+0.2</f>
        <v>0.2</v>
      </c>
      <c r="B8" s="11">
        <f t="shared" si="0"/>
        <v>1.04</v>
      </c>
      <c r="C8" s="14">
        <f t="shared" si="1"/>
        <v>48.076923076923073</v>
      </c>
      <c r="D8" s="13">
        <f t="shared" si="2"/>
        <v>1.04</v>
      </c>
      <c r="E8" s="15">
        <f t="shared" si="3"/>
        <v>1.02</v>
      </c>
      <c r="F8" s="16">
        <f t="shared" si="4"/>
        <v>49.019607843137251</v>
      </c>
      <c r="G8" s="15">
        <f t="shared" si="5"/>
        <v>1.02</v>
      </c>
      <c r="H8" s="24">
        <f t="shared" ref="H8:H23" si="7">G8/D8-1</f>
        <v>-1.9230769230769273E-2</v>
      </c>
    </row>
    <row r="9" spans="1:8" x14ac:dyDescent="0.2">
      <c r="A9" s="17">
        <f t="shared" si="6"/>
        <v>0.4</v>
      </c>
      <c r="B9" s="11">
        <f t="shared" si="0"/>
        <v>1.08</v>
      </c>
      <c r="C9" s="14">
        <f t="shared" si="1"/>
        <v>46.296296296296291</v>
      </c>
      <c r="D9" s="13">
        <f t="shared" si="2"/>
        <v>1.08</v>
      </c>
      <c r="E9" s="15">
        <f t="shared" si="3"/>
        <v>1.04</v>
      </c>
      <c r="F9" s="16">
        <f t="shared" si="4"/>
        <v>48.076923076923073</v>
      </c>
      <c r="G9" s="15">
        <f t="shared" si="5"/>
        <v>1.04</v>
      </c>
      <c r="H9" s="24">
        <f t="shared" si="7"/>
        <v>-3.703703703703709E-2</v>
      </c>
    </row>
    <row r="10" spans="1:8" x14ac:dyDescent="0.2">
      <c r="A10" s="17">
        <f t="shared" si="6"/>
        <v>0.60000000000000009</v>
      </c>
      <c r="B10" s="11">
        <f t="shared" si="0"/>
        <v>1.1200000000000001</v>
      </c>
      <c r="C10" s="14">
        <f t="shared" si="1"/>
        <v>44.642857142857139</v>
      </c>
      <c r="D10" s="13">
        <f t="shared" si="2"/>
        <v>1.1200000000000001</v>
      </c>
      <c r="E10" s="15">
        <f t="shared" si="3"/>
        <v>1.06</v>
      </c>
      <c r="F10" s="16">
        <f t="shared" si="4"/>
        <v>47.169811320754718</v>
      </c>
      <c r="G10" s="15">
        <f t="shared" si="5"/>
        <v>1.06</v>
      </c>
      <c r="H10" s="24">
        <f t="shared" si="7"/>
        <v>-5.3571428571428603E-2</v>
      </c>
    </row>
    <row r="11" spans="1:8" x14ac:dyDescent="0.2">
      <c r="A11" s="17">
        <f t="shared" si="6"/>
        <v>0.8</v>
      </c>
      <c r="B11" s="11">
        <f t="shared" si="0"/>
        <v>1.1600000000000001</v>
      </c>
      <c r="C11" s="14">
        <f t="shared" si="1"/>
        <v>43.103448275862064</v>
      </c>
      <c r="D11" s="13">
        <f t="shared" si="2"/>
        <v>1.1600000000000001</v>
      </c>
      <c r="E11" s="15">
        <f t="shared" si="3"/>
        <v>1.08</v>
      </c>
      <c r="F11" s="16">
        <f t="shared" si="4"/>
        <v>46.296296296296291</v>
      </c>
      <c r="G11" s="15">
        <f t="shared" si="5"/>
        <v>1.08</v>
      </c>
      <c r="H11" s="24">
        <f t="shared" si="7"/>
        <v>-6.8965517241379337E-2</v>
      </c>
    </row>
    <row r="12" spans="1:8" x14ac:dyDescent="0.2">
      <c r="A12" s="17">
        <f t="shared" si="6"/>
        <v>1</v>
      </c>
      <c r="B12" s="11">
        <f t="shared" si="0"/>
        <v>1.2</v>
      </c>
      <c r="C12" s="14">
        <f t="shared" si="1"/>
        <v>41.666666666666671</v>
      </c>
      <c r="D12" s="13">
        <f t="shared" si="2"/>
        <v>1.2</v>
      </c>
      <c r="E12" s="15">
        <f t="shared" si="3"/>
        <v>1.1000000000000001</v>
      </c>
      <c r="F12" s="16">
        <f t="shared" si="4"/>
        <v>45.454545454545453</v>
      </c>
      <c r="G12" s="15">
        <f t="shared" si="5"/>
        <v>1.1000000000000001</v>
      </c>
      <c r="H12" s="24">
        <f t="shared" si="7"/>
        <v>-8.3333333333333259E-2</v>
      </c>
    </row>
    <row r="13" spans="1:8" x14ac:dyDescent="0.2">
      <c r="A13" s="17">
        <f t="shared" si="6"/>
        <v>1.2</v>
      </c>
      <c r="B13" s="11">
        <f t="shared" si="0"/>
        <v>1.24</v>
      </c>
      <c r="C13" s="14">
        <f t="shared" si="1"/>
        <v>40.322580645161288</v>
      </c>
      <c r="D13" s="13">
        <f t="shared" si="2"/>
        <v>1.24</v>
      </c>
      <c r="E13" s="15">
        <f t="shared" si="3"/>
        <v>1.1200000000000001</v>
      </c>
      <c r="F13" s="16">
        <f t="shared" si="4"/>
        <v>44.642857142857139</v>
      </c>
      <c r="G13" s="15">
        <f t="shared" si="5"/>
        <v>1.1200000000000001</v>
      </c>
      <c r="H13" s="24">
        <f t="shared" si="7"/>
        <v>-9.6774193548387011E-2</v>
      </c>
    </row>
    <row r="14" spans="1:8" x14ac:dyDescent="0.2">
      <c r="A14" s="17">
        <f t="shared" si="6"/>
        <v>1.4</v>
      </c>
      <c r="B14" s="11">
        <f t="shared" si="0"/>
        <v>1.28</v>
      </c>
      <c r="C14" s="14">
        <f t="shared" si="1"/>
        <v>39.0625</v>
      </c>
      <c r="D14" s="13">
        <f t="shared" si="2"/>
        <v>1.28</v>
      </c>
      <c r="E14" s="15">
        <f t="shared" si="3"/>
        <v>1.1399999999999999</v>
      </c>
      <c r="F14" s="16">
        <f t="shared" si="4"/>
        <v>43.859649122807021</v>
      </c>
      <c r="G14" s="15">
        <f t="shared" si="5"/>
        <v>1.1399999999999999</v>
      </c>
      <c r="H14" s="24">
        <f t="shared" si="7"/>
        <v>-0.10937500000000011</v>
      </c>
    </row>
    <row r="15" spans="1:8" x14ac:dyDescent="0.2">
      <c r="A15" s="17">
        <f t="shared" si="6"/>
        <v>1.5999999999999999</v>
      </c>
      <c r="B15" s="11">
        <f t="shared" si="0"/>
        <v>1.32</v>
      </c>
      <c r="C15" s="26">
        <f t="shared" si="1"/>
        <v>37.878787878787875</v>
      </c>
      <c r="D15" s="27">
        <f t="shared" si="2"/>
        <v>1.32</v>
      </c>
      <c r="E15" s="28">
        <f t="shared" si="3"/>
        <v>1.1599999999999999</v>
      </c>
      <c r="F15" s="29">
        <f t="shared" si="4"/>
        <v>43.103448275862071</v>
      </c>
      <c r="G15" s="28">
        <f t="shared" si="5"/>
        <v>1.1599999999999999</v>
      </c>
      <c r="H15" s="30">
        <f t="shared" si="7"/>
        <v>-0.12121212121212133</v>
      </c>
    </row>
    <row r="16" spans="1:8" x14ac:dyDescent="0.2">
      <c r="A16" s="17">
        <f t="shared" si="6"/>
        <v>1.7999999999999998</v>
      </c>
      <c r="B16" s="11">
        <f t="shared" si="0"/>
        <v>1.3599999999999999</v>
      </c>
      <c r="C16" s="14">
        <f t="shared" si="1"/>
        <v>36.764705882352942</v>
      </c>
      <c r="D16" s="13">
        <f t="shared" si="2"/>
        <v>1.3599999999999999</v>
      </c>
      <c r="E16" s="15">
        <f t="shared" si="3"/>
        <v>1.18</v>
      </c>
      <c r="F16" s="16">
        <f t="shared" si="4"/>
        <v>42.372881355932208</v>
      </c>
      <c r="G16" s="15">
        <f t="shared" si="5"/>
        <v>1.18</v>
      </c>
      <c r="H16" s="24">
        <f t="shared" si="7"/>
        <v>-0.13235294117647056</v>
      </c>
    </row>
    <row r="17" spans="1:8" x14ac:dyDescent="0.2">
      <c r="A17" s="17">
        <f t="shared" si="6"/>
        <v>1.9999999999999998</v>
      </c>
      <c r="B17" s="11">
        <f t="shared" si="0"/>
        <v>1.4</v>
      </c>
      <c r="C17" s="14">
        <f t="shared" si="1"/>
        <v>35.714285714285715</v>
      </c>
      <c r="D17" s="13">
        <f t="shared" si="2"/>
        <v>1.4</v>
      </c>
      <c r="E17" s="15">
        <f t="shared" si="3"/>
        <v>1.2</v>
      </c>
      <c r="F17" s="16">
        <f t="shared" si="4"/>
        <v>41.666666666666671</v>
      </c>
      <c r="G17" s="15">
        <f t="shared" si="5"/>
        <v>1.2</v>
      </c>
      <c r="H17" s="24">
        <f t="shared" si="7"/>
        <v>-0.14285714285714279</v>
      </c>
    </row>
    <row r="18" spans="1:8" x14ac:dyDescent="0.2">
      <c r="A18" s="17">
        <f t="shared" si="6"/>
        <v>2.1999999999999997</v>
      </c>
      <c r="B18" s="11">
        <f t="shared" si="0"/>
        <v>1.44</v>
      </c>
      <c r="C18" s="14">
        <f t="shared" si="1"/>
        <v>34.722222222222221</v>
      </c>
      <c r="D18" s="13">
        <f t="shared" si="2"/>
        <v>1.44</v>
      </c>
      <c r="E18" s="15">
        <f t="shared" si="3"/>
        <v>1.22</v>
      </c>
      <c r="F18" s="16">
        <f t="shared" si="4"/>
        <v>40.983606557377051</v>
      </c>
      <c r="G18" s="15">
        <f t="shared" si="5"/>
        <v>1.22</v>
      </c>
      <c r="H18" s="24">
        <f t="shared" si="7"/>
        <v>-0.15277777777777779</v>
      </c>
    </row>
    <row r="19" spans="1:8" x14ac:dyDescent="0.2">
      <c r="A19" s="17">
        <f t="shared" si="6"/>
        <v>2.4</v>
      </c>
      <c r="B19" s="11">
        <f t="shared" si="0"/>
        <v>1.48</v>
      </c>
      <c r="C19" s="14">
        <f t="shared" si="1"/>
        <v>33.783783783783782</v>
      </c>
      <c r="D19" s="13">
        <f t="shared" si="2"/>
        <v>1.48</v>
      </c>
      <c r="E19" s="15">
        <f t="shared" si="3"/>
        <v>1.24</v>
      </c>
      <c r="F19" s="16">
        <f t="shared" si="4"/>
        <v>40.322580645161288</v>
      </c>
      <c r="G19" s="15">
        <f t="shared" si="5"/>
        <v>1.24</v>
      </c>
      <c r="H19" s="24">
        <f t="shared" si="7"/>
        <v>-0.16216216216216217</v>
      </c>
    </row>
    <row r="20" spans="1:8" x14ac:dyDescent="0.2">
      <c r="A20" s="17">
        <f t="shared" si="6"/>
        <v>2.6</v>
      </c>
      <c r="B20" s="11">
        <f t="shared" si="0"/>
        <v>1.52</v>
      </c>
      <c r="C20" s="14">
        <f t="shared" si="1"/>
        <v>32.89473684210526</v>
      </c>
      <c r="D20" s="13">
        <f t="shared" si="2"/>
        <v>1.5200000000000002</v>
      </c>
      <c r="E20" s="15">
        <f t="shared" si="3"/>
        <v>1.26</v>
      </c>
      <c r="F20" s="16">
        <f t="shared" si="4"/>
        <v>39.682539682539684</v>
      </c>
      <c r="G20" s="15">
        <f t="shared" si="5"/>
        <v>1.26</v>
      </c>
      <c r="H20" s="24">
        <f t="shared" si="7"/>
        <v>-0.17105263157894746</v>
      </c>
    </row>
    <row r="21" spans="1:8" x14ac:dyDescent="0.2">
      <c r="A21" s="17">
        <f t="shared" si="6"/>
        <v>2.8000000000000003</v>
      </c>
      <c r="B21" s="11">
        <f t="shared" si="0"/>
        <v>1.56</v>
      </c>
      <c r="C21" s="14">
        <f t="shared" si="1"/>
        <v>32.051282051282051</v>
      </c>
      <c r="D21" s="13">
        <f t="shared" si="2"/>
        <v>1.56</v>
      </c>
      <c r="E21" s="15">
        <f t="shared" si="3"/>
        <v>1.28</v>
      </c>
      <c r="F21" s="16">
        <f t="shared" si="4"/>
        <v>39.0625</v>
      </c>
      <c r="G21" s="15">
        <f t="shared" si="5"/>
        <v>1.28</v>
      </c>
      <c r="H21" s="24">
        <f t="shared" si="7"/>
        <v>-0.17948717948717952</v>
      </c>
    </row>
    <row r="22" spans="1:8" x14ac:dyDescent="0.2">
      <c r="A22" s="17">
        <f t="shared" si="6"/>
        <v>3.0000000000000004</v>
      </c>
      <c r="B22" s="11">
        <f t="shared" si="0"/>
        <v>1.6</v>
      </c>
      <c r="C22" s="14">
        <f t="shared" si="1"/>
        <v>31.25</v>
      </c>
      <c r="D22" s="13">
        <f t="shared" si="2"/>
        <v>1.6</v>
      </c>
      <c r="E22" s="15">
        <f t="shared" si="3"/>
        <v>1.3</v>
      </c>
      <c r="F22" s="16">
        <f t="shared" si="4"/>
        <v>38.46153846153846</v>
      </c>
      <c r="G22" s="15">
        <f t="shared" si="5"/>
        <v>1.3</v>
      </c>
      <c r="H22" s="24">
        <f t="shared" si="7"/>
        <v>-0.1875</v>
      </c>
    </row>
    <row r="23" spans="1:8" x14ac:dyDescent="0.2">
      <c r="A23" s="17">
        <f t="shared" si="6"/>
        <v>3.2000000000000006</v>
      </c>
      <c r="B23" s="11">
        <f t="shared" si="0"/>
        <v>1.6400000000000001</v>
      </c>
      <c r="C23" s="26">
        <f t="shared" si="1"/>
        <v>30.487804878048777</v>
      </c>
      <c r="D23" s="27">
        <f t="shared" si="2"/>
        <v>1.6400000000000001</v>
      </c>
      <c r="E23" s="28">
        <f t="shared" si="3"/>
        <v>1.32</v>
      </c>
      <c r="F23" s="29">
        <f t="shared" si="4"/>
        <v>37.878787878787875</v>
      </c>
      <c r="G23" s="28">
        <f t="shared" si="5"/>
        <v>1.32</v>
      </c>
      <c r="H23" s="30">
        <f t="shared" si="7"/>
        <v>-0.19512195121951226</v>
      </c>
    </row>
    <row r="24" spans="1:8" x14ac:dyDescent="0.2">
      <c r="A24" s="17">
        <f t="shared" si="6"/>
        <v>3.4000000000000008</v>
      </c>
      <c r="B24" s="11">
        <f t="shared" si="0"/>
        <v>1.6800000000000002</v>
      </c>
      <c r="C24" s="20">
        <f t="shared" si="1"/>
        <v>29.761904761904759</v>
      </c>
      <c r="D24" s="27">
        <f t="shared" si="2"/>
        <v>1.6800000000000002</v>
      </c>
      <c r="E24" s="28">
        <f t="shared" si="3"/>
        <v>1.34</v>
      </c>
      <c r="F24" s="21">
        <f t="shared" si="4"/>
        <v>37.31343283582089</v>
      </c>
      <c r="G24" s="28">
        <f t="shared" si="5"/>
        <v>1.34</v>
      </c>
      <c r="H24" s="25">
        <f>G24/D24-1</f>
        <v>-0.20238095238095244</v>
      </c>
    </row>
    <row r="25" spans="1:8" x14ac:dyDescent="0.2">
      <c r="A25" s="17">
        <f t="shared" si="6"/>
        <v>3.600000000000001</v>
      </c>
      <c r="B25" s="11">
        <f t="shared" si="0"/>
        <v>1.7200000000000002</v>
      </c>
      <c r="C25" s="26">
        <f t="shared" si="1"/>
        <v>29.069767441860463</v>
      </c>
      <c r="D25" s="27">
        <f t="shared" si="2"/>
        <v>1.7200000000000002</v>
      </c>
      <c r="E25" s="28">
        <f t="shared" si="3"/>
        <v>1.36</v>
      </c>
      <c r="F25" s="29">
        <f t="shared" si="4"/>
        <v>36.764705882352942</v>
      </c>
      <c r="G25" s="28">
        <f t="shared" si="5"/>
        <v>1.3599999999999999</v>
      </c>
      <c r="H25" s="30">
        <f t="shared" ref="H25:H32" si="8">G25/D25-1</f>
        <v>-0.2093023255813955</v>
      </c>
    </row>
    <row r="26" spans="1:8" x14ac:dyDescent="0.2">
      <c r="A26" s="17">
        <f t="shared" si="6"/>
        <v>3.8000000000000012</v>
      </c>
      <c r="B26" s="11">
        <f t="shared" si="0"/>
        <v>1.7600000000000002</v>
      </c>
      <c r="C26" s="14">
        <f t="shared" si="1"/>
        <v>28.409090909090907</v>
      </c>
      <c r="D26" s="13">
        <f t="shared" si="2"/>
        <v>1.7600000000000002</v>
      </c>
      <c r="E26" s="15">
        <f t="shared" si="3"/>
        <v>1.3800000000000001</v>
      </c>
      <c r="F26" s="16">
        <f t="shared" si="4"/>
        <v>36.231884057971008</v>
      </c>
      <c r="G26" s="15">
        <f t="shared" si="5"/>
        <v>1.3800000000000003</v>
      </c>
      <c r="H26" s="24">
        <f t="shared" si="8"/>
        <v>-0.21590909090909083</v>
      </c>
    </row>
    <row r="27" spans="1:8" x14ac:dyDescent="0.2">
      <c r="A27" s="17">
        <f t="shared" si="6"/>
        <v>4.0000000000000009</v>
      </c>
      <c r="B27" s="11">
        <f t="shared" si="0"/>
        <v>1.8000000000000003</v>
      </c>
      <c r="C27" s="14">
        <f t="shared" si="1"/>
        <v>27.777777777777775</v>
      </c>
      <c r="D27" s="13">
        <f t="shared" si="2"/>
        <v>1.8000000000000003</v>
      </c>
      <c r="E27" s="15">
        <f t="shared" si="3"/>
        <v>1.4000000000000001</v>
      </c>
      <c r="F27" s="16">
        <f t="shared" si="4"/>
        <v>35.714285714285708</v>
      </c>
      <c r="G27" s="15">
        <f t="shared" si="5"/>
        <v>1.4000000000000001</v>
      </c>
      <c r="H27" s="24">
        <f t="shared" si="8"/>
        <v>-0.22222222222222221</v>
      </c>
    </row>
    <row r="28" spans="1:8" x14ac:dyDescent="0.2">
      <c r="A28" s="17">
        <f t="shared" si="6"/>
        <v>4.2000000000000011</v>
      </c>
      <c r="B28" s="11">
        <f t="shared" si="0"/>
        <v>1.8400000000000003</v>
      </c>
      <c r="C28" s="14">
        <f t="shared" si="1"/>
        <v>27.173913043478258</v>
      </c>
      <c r="D28" s="13">
        <f t="shared" si="2"/>
        <v>1.84</v>
      </c>
      <c r="E28" s="15">
        <f t="shared" si="3"/>
        <v>1.4200000000000002</v>
      </c>
      <c r="F28" s="16">
        <f t="shared" si="4"/>
        <v>35.2112676056338</v>
      </c>
      <c r="G28" s="15">
        <f t="shared" si="5"/>
        <v>1.4200000000000002</v>
      </c>
      <c r="H28" s="24">
        <f t="shared" si="8"/>
        <v>-0.22826086956521729</v>
      </c>
    </row>
    <row r="29" spans="1:8" x14ac:dyDescent="0.2">
      <c r="A29" s="17">
        <f t="shared" si="6"/>
        <v>4.4000000000000012</v>
      </c>
      <c r="B29" s="11">
        <f t="shared" si="0"/>
        <v>1.8800000000000003</v>
      </c>
      <c r="C29" s="14">
        <f t="shared" si="1"/>
        <v>26.595744680851059</v>
      </c>
      <c r="D29" s="13">
        <f t="shared" si="2"/>
        <v>1.8800000000000003</v>
      </c>
      <c r="E29" s="15">
        <f t="shared" si="3"/>
        <v>1.4400000000000002</v>
      </c>
      <c r="F29" s="16">
        <f t="shared" si="4"/>
        <v>34.722222222222221</v>
      </c>
      <c r="G29" s="15">
        <f t="shared" si="5"/>
        <v>1.44</v>
      </c>
      <c r="H29" s="24">
        <f t="shared" si="8"/>
        <v>-0.23404255319148948</v>
      </c>
    </row>
    <row r="30" spans="1:8" x14ac:dyDescent="0.2">
      <c r="A30" s="17">
        <f t="shared" si="6"/>
        <v>4.6000000000000014</v>
      </c>
      <c r="B30" s="11">
        <f t="shared" si="0"/>
        <v>1.9200000000000004</v>
      </c>
      <c r="C30" s="14">
        <f t="shared" si="1"/>
        <v>26.041666666666661</v>
      </c>
      <c r="D30" s="13">
        <f t="shared" si="2"/>
        <v>1.9200000000000004</v>
      </c>
      <c r="E30" s="15">
        <f t="shared" si="3"/>
        <v>1.4600000000000002</v>
      </c>
      <c r="F30" s="16">
        <f t="shared" si="4"/>
        <v>34.246575342465746</v>
      </c>
      <c r="G30" s="15">
        <f t="shared" si="5"/>
        <v>1.4600000000000004</v>
      </c>
      <c r="H30" s="24">
        <f t="shared" si="8"/>
        <v>-0.23958333333333326</v>
      </c>
    </row>
    <row r="31" spans="1:8" x14ac:dyDescent="0.2">
      <c r="A31" s="17">
        <f t="shared" si="6"/>
        <v>4.8000000000000016</v>
      </c>
      <c r="B31" s="11">
        <f t="shared" si="0"/>
        <v>1.9600000000000004</v>
      </c>
      <c r="C31" s="14">
        <f t="shared" si="1"/>
        <v>25.510204081632647</v>
      </c>
      <c r="D31" s="13">
        <f t="shared" si="2"/>
        <v>1.9600000000000004</v>
      </c>
      <c r="E31" s="15">
        <f t="shared" si="3"/>
        <v>1.4800000000000002</v>
      </c>
      <c r="F31" s="16">
        <f t="shared" si="4"/>
        <v>33.783783783783782</v>
      </c>
      <c r="G31" s="15">
        <f t="shared" si="5"/>
        <v>1.48</v>
      </c>
      <c r="H31" s="24">
        <f t="shared" si="8"/>
        <v>-0.24489795918367363</v>
      </c>
    </row>
    <row r="32" spans="1:8" x14ac:dyDescent="0.2">
      <c r="A32" s="17">
        <f t="shared" si="6"/>
        <v>5.0000000000000018</v>
      </c>
      <c r="B32" s="11">
        <f t="shared" si="0"/>
        <v>2.0000000000000004</v>
      </c>
      <c r="C32" s="12">
        <f t="shared" si="1"/>
        <v>24.999999999999993</v>
      </c>
      <c r="D32" s="13">
        <f t="shared" si="2"/>
        <v>2.0000000000000004</v>
      </c>
      <c r="E32" s="15">
        <f t="shared" si="3"/>
        <v>1.5000000000000002</v>
      </c>
      <c r="F32" s="16">
        <f t="shared" si="4"/>
        <v>33.333333333333329</v>
      </c>
      <c r="G32" s="15">
        <f t="shared" si="5"/>
        <v>1.5000000000000002</v>
      </c>
      <c r="H32" s="24">
        <f t="shared" si="8"/>
        <v>-0.25</v>
      </c>
    </row>
    <row r="33" spans="1:7" x14ac:dyDescent="0.2">
      <c r="A33" t="s">
        <v>10</v>
      </c>
      <c r="B33" s="3" t="s">
        <v>11</v>
      </c>
      <c r="C33" s="2" t="s">
        <v>12</v>
      </c>
      <c r="D33" s="2" t="s">
        <v>13</v>
      </c>
      <c r="E33" s="15" t="s">
        <v>14</v>
      </c>
      <c r="F33" s="15" t="s">
        <v>15</v>
      </c>
      <c r="G33" s="15" t="s">
        <v>16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3" sqref="C3"/>
    </sheetView>
  </sheetViews>
  <sheetFormatPr baseColWidth="10" defaultRowHeight="14.25" x14ac:dyDescent="0.2"/>
  <cols>
    <col min="1" max="1" width="10.75" customWidth="1"/>
  </cols>
  <sheetData>
    <row r="1" spans="1:8" ht="15" x14ac:dyDescent="0.25">
      <c r="A1" t="s">
        <v>0</v>
      </c>
      <c r="B1" s="19">
        <v>40</v>
      </c>
      <c r="D1" s="38" t="s">
        <v>31</v>
      </c>
    </row>
    <row r="2" spans="1:8" ht="15" x14ac:dyDescent="0.25">
      <c r="A2" t="s">
        <v>1</v>
      </c>
      <c r="B2" s="19">
        <v>1</v>
      </c>
      <c r="D2" s="38" t="s">
        <v>32</v>
      </c>
    </row>
    <row r="5" spans="1:8" x14ac:dyDescent="0.2">
      <c r="A5" s="4" t="s">
        <v>18</v>
      </c>
      <c r="B5" s="5">
        <v>0.02</v>
      </c>
      <c r="C5" s="6"/>
      <c r="D5" s="7"/>
      <c r="E5" s="1">
        <v>0.03</v>
      </c>
      <c r="F5" s="4"/>
      <c r="G5" s="4"/>
      <c r="H5" s="22" t="s">
        <v>17</v>
      </c>
    </row>
    <row r="6" spans="1:8" ht="15" thickBot="1" x14ac:dyDescent="0.25">
      <c r="A6" s="18" t="s">
        <v>19</v>
      </c>
      <c r="B6" s="9" t="s">
        <v>20</v>
      </c>
      <c r="C6" s="8" t="s">
        <v>5</v>
      </c>
      <c r="D6" s="10" t="s">
        <v>6</v>
      </c>
      <c r="E6" s="8" t="s">
        <v>21</v>
      </c>
      <c r="F6" s="8" t="s">
        <v>8</v>
      </c>
      <c r="G6" s="8" t="s">
        <v>9</v>
      </c>
      <c r="H6" s="23"/>
    </row>
    <row r="7" spans="1:8" x14ac:dyDescent="0.2">
      <c r="A7" s="17">
        <v>0</v>
      </c>
      <c r="B7" s="11">
        <f t="shared" ref="B7:B22" si="0">1+$A7*B$5</f>
        <v>1</v>
      </c>
      <c r="C7" s="12">
        <f t="shared" ref="C7:C10" si="1">$B$1/B7</f>
        <v>40</v>
      </c>
      <c r="D7" s="13">
        <f t="shared" ref="D7:D10" si="2">+$B$2*$B$1/C7</f>
        <v>1</v>
      </c>
      <c r="E7" s="15">
        <f t="shared" ref="E7:E22" si="3">1+$A7*E$5</f>
        <v>1</v>
      </c>
      <c r="F7" s="15">
        <f t="shared" ref="F7:F10" si="4">$B$1/E7</f>
        <v>40</v>
      </c>
      <c r="G7" s="15">
        <f t="shared" ref="G7:G10" si="5">+$B$2*$B$1/F7</f>
        <v>1</v>
      </c>
      <c r="H7" s="24">
        <v>0</v>
      </c>
    </row>
    <row r="8" spans="1:8" x14ac:dyDescent="0.2">
      <c r="A8" s="17">
        <v>2</v>
      </c>
      <c r="B8" s="11">
        <f t="shared" si="0"/>
        <v>1.04</v>
      </c>
      <c r="C8" s="14">
        <f t="shared" si="1"/>
        <v>38.46153846153846</v>
      </c>
      <c r="D8" s="13">
        <f t="shared" si="2"/>
        <v>1.04</v>
      </c>
      <c r="E8" s="15">
        <f t="shared" si="3"/>
        <v>1.06</v>
      </c>
      <c r="F8" s="16">
        <f t="shared" si="4"/>
        <v>37.735849056603769</v>
      </c>
      <c r="G8" s="15">
        <f t="shared" si="5"/>
        <v>1.06</v>
      </c>
      <c r="H8" s="24">
        <f t="shared" ref="H8:H10" si="6">G8/D8-1</f>
        <v>1.9230769230769162E-2</v>
      </c>
    </row>
    <row r="9" spans="1:8" x14ac:dyDescent="0.2">
      <c r="A9" s="17">
        <f>A8+2</f>
        <v>4</v>
      </c>
      <c r="B9" s="11">
        <f t="shared" si="0"/>
        <v>1.08</v>
      </c>
      <c r="C9" s="14">
        <f t="shared" si="1"/>
        <v>37.037037037037038</v>
      </c>
      <c r="D9" s="13">
        <f t="shared" si="2"/>
        <v>1.08</v>
      </c>
      <c r="E9" s="15">
        <f t="shared" si="3"/>
        <v>1.1200000000000001</v>
      </c>
      <c r="F9" s="16">
        <f t="shared" si="4"/>
        <v>35.714285714285708</v>
      </c>
      <c r="G9" s="15">
        <f t="shared" si="5"/>
        <v>1.1200000000000001</v>
      </c>
      <c r="H9" s="24">
        <f t="shared" si="6"/>
        <v>3.7037037037036979E-2</v>
      </c>
    </row>
    <row r="10" spans="1:8" x14ac:dyDescent="0.2">
      <c r="A10" s="17">
        <f t="shared" ref="A10:A22" si="7">A9+2</f>
        <v>6</v>
      </c>
      <c r="B10" s="11">
        <f t="shared" si="0"/>
        <v>1.1200000000000001</v>
      </c>
      <c r="C10" s="14">
        <f t="shared" si="1"/>
        <v>35.714285714285708</v>
      </c>
      <c r="D10" s="13">
        <f t="shared" si="2"/>
        <v>1.1200000000000001</v>
      </c>
      <c r="E10" s="15">
        <f t="shared" si="3"/>
        <v>1.18</v>
      </c>
      <c r="F10" s="16">
        <f t="shared" si="4"/>
        <v>33.898305084745765</v>
      </c>
      <c r="G10" s="15">
        <f t="shared" si="5"/>
        <v>1.18</v>
      </c>
      <c r="H10" s="24">
        <f t="shared" si="6"/>
        <v>5.3571428571428381E-2</v>
      </c>
    </row>
    <row r="11" spans="1:8" x14ac:dyDescent="0.2">
      <c r="A11" s="17">
        <f t="shared" si="7"/>
        <v>8</v>
      </c>
      <c r="B11" s="11">
        <f t="shared" si="0"/>
        <v>1.1599999999999999</v>
      </c>
      <c r="C11" s="14">
        <f t="shared" ref="C11:C22" si="8">$B$1/B11</f>
        <v>34.482758620689658</v>
      </c>
      <c r="D11" s="13">
        <f t="shared" ref="D11:D22" si="9">+$B$2*$B$1/C11</f>
        <v>1.1599999999999999</v>
      </c>
      <c r="E11" s="15">
        <f t="shared" si="3"/>
        <v>1.24</v>
      </c>
      <c r="F11" s="16">
        <f t="shared" ref="F11:F22" si="10">$B$1/E11</f>
        <v>32.258064516129032</v>
      </c>
      <c r="G11" s="15">
        <f t="shared" ref="G11:G22" si="11">+$B$2*$B$1/F11</f>
        <v>1.24</v>
      </c>
      <c r="H11" s="24">
        <f t="shared" ref="H11:H22" si="12">G11/D11-1</f>
        <v>6.8965517241379448E-2</v>
      </c>
    </row>
    <row r="12" spans="1:8" x14ac:dyDescent="0.2">
      <c r="A12" s="17">
        <f t="shared" si="7"/>
        <v>10</v>
      </c>
      <c r="B12" s="11">
        <f t="shared" si="0"/>
        <v>1.2</v>
      </c>
      <c r="C12" s="14">
        <f t="shared" si="8"/>
        <v>33.333333333333336</v>
      </c>
      <c r="D12" s="13">
        <f t="shared" si="9"/>
        <v>1.2</v>
      </c>
      <c r="E12" s="15">
        <f t="shared" si="3"/>
        <v>1.3</v>
      </c>
      <c r="F12" s="16">
        <f t="shared" si="10"/>
        <v>30.769230769230766</v>
      </c>
      <c r="G12" s="15">
        <f t="shared" si="11"/>
        <v>1.3</v>
      </c>
      <c r="H12" s="24">
        <f t="shared" si="12"/>
        <v>8.3333333333333481E-2</v>
      </c>
    </row>
    <row r="13" spans="1:8" x14ac:dyDescent="0.2">
      <c r="A13" s="17">
        <f t="shared" si="7"/>
        <v>12</v>
      </c>
      <c r="B13" s="11">
        <f t="shared" si="0"/>
        <v>1.24</v>
      </c>
      <c r="C13" s="14">
        <f t="shared" si="8"/>
        <v>32.258064516129032</v>
      </c>
      <c r="D13" s="13">
        <f t="shared" si="9"/>
        <v>1.24</v>
      </c>
      <c r="E13" s="15">
        <f t="shared" si="3"/>
        <v>1.3599999999999999</v>
      </c>
      <c r="F13" s="16">
        <f t="shared" si="10"/>
        <v>29.411764705882355</v>
      </c>
      <c r="G13" s="15">
        <f t="shared" si="11"/>
        <v>1.3599999999999999</v>
      </c>
      <c r="H13" s="24">
        <f t="shared" si="12"/>
        <v>9.6774193548387011E-2</v>
      </c>
    </row>
    <row r="14" spans="1:8" x14ac:dyDescent="0.2">
      <c r="A14" s="17">
        <f t="shared" si="7"/>
        <v>14</v>
      </c>
      <c r="B14" s="11">
        <f t="shared" si="0"/>
        <v>1.28</v>
      </c>
      <c r="C14" s="14">
        <f t="shared" si="8"/>
        <v>31.25</v>
      </c>
      <c r="D14" s="13">
        <f t="shared" si="9"/>
        <v>1.28</v>
      </c>
      <c r="E14" s="15">
        <f t="shared" si="3"/>
        <v>1.42</v>
      </c>
      <c r="F14" s="16">
        <f t="shared" si="10"/>
        <v>28.169014084507044</v>
      </c>
      <c r="G14" s="15">
        <f t="shared" si="11"/>
        <v>1.42</v>
      </c>
      <c r="H14" s="24">
        <f t="shared" si="12"/>
        <v>0.109375</v>
      </c>
    </row>
    <row r="15" spans="1:8" x14ac:dyDescent="0.2">
      <c r="A15" s="17">
        <f t="shared" si="7"/>
        <v>16</v>
      </c>
      <c r="B15" s="11">
        <f t="shared" si="0"/>
        <v>1.32</v>
      </c>
      <c r="C15" s="20">
        <f t="shared" si="8"/>
        <v>30.303030303030301</v>
      </c>
      <c r="D15" s="13">
        <f t="shared" si="9"/>
        <v>1.32</v>
      </c>
      <c r="E15" s="15">
        <f t="shared" si="3"/>
        <v>1.48</v>
      </c>
      <c r="F15" s="21">
        <f t="shared" si="10"/>
        <v>27.027027027027028</v>
      </c>
      <c r="G15" s="15">
        <f t="shared" si="11"/>
        <v>1.48</v>
      </c>
      <c r="H15" s="25">
        <f t="shared" si="12"/>
        <v>0.1212121212121211</v>
      </c>
    </row>
    <row r="16" spans="1:8" x14ac:dyDescent="0.2">
      <c r="A16" s="17">
        <f t="shared" si="7"/>
        <v>18</v>
      </c>
      <c r="B16" s="11">
        <f t="shared" si="0"/>
        <v>1.3599999999999999</v>
      </c>
      <c r="C16" s="14">
        <f t="shared" si="8"/>
        <v>29.411764705882355</v>
      </c>
      <c r="D16" s="13">
        <f t="shared" si="9"/>
        <v>1.3599999999999999</v>
      </c>
      <c r="E16" s="15">
        <f t="shared" si="3"/>
        <v>1.54</v>
      </c>
      <c r="F16" s="16">
        <f t="shared" si="10"/>
        <v>25.974025974025974</v>
      </c>
      <c r="G16" s="15">
        <f t="shared" si="11"/>
        <v>1.54</v>
      </c>
      <c r="H16" s="24">
        <f t="shared" si="12"/>
        <v>0.13235294117647078</v>
      </c>
    </row>
    <row r="17" spans="1:8" x14ac:dyDescent="0.2">
      <c r="A17" s="17">
        <f t="shared" si="7"/>
        <v>20</v>
      </c>
      <c r="B17" s="11">
        <f t="shared" si="0"/>
        <v>1.4</v>
      </c>
      <c r="C17" s="14">
        <f t="shared" si="8"/>
        <v>28.571428571428573</v>
      </c>
      <c r="D17" s="13">
        <f t="shared" si="9"/>
        <v>1.4</v>
      </c>
      <c r="E17" s="15">
        <f t="shared" si="3"/>
        <v>1.6</v>
      </c>
      <c r="F17" s="16">
        <f t="shared" si="10"/>
        <v>25</v>
      </c>
      <c r="G17" s="15">
        <f t="shared" si="11"/>
        <v>1.6</v>
      </c>
      <c r="H17" s="24">
        <f t="shared" si="12"/>
        <v>0.14285714285714302</v>
      </c>
    </row>
    <row r="18" spans="1:8" x14ac:dyDescent="0.2">
      <c r="A18" s="17">
        <f t="shared" si="7"/>
        <v>22</v>
      </c>
      <c r="B18" s="11">
        <f t="shared" si="0"/>
        <v>1.44</v>
      </c>
      <c r="C18" s="14">
        <f t="shared" si="8"/>
        <v>27.777777777777779</v>
      </c>
      <c r="D18" s="13">
        <f t="shared" si="9"/>
        <v>1.44</v>
      </c>
      <c r="E18" s="15">
        <f t="shared" si="3"/>
        <v>1.66</v>
      </c>
      <c r="F18" s="16">
        <f t="shared" si="10"/>
        <v>24.096385542168676</v>
      </c>
      <c r="G18" s="15">
        <f t="shared" si="11"/>
        <v>1.66</v>
      </c>
      <c r="H18" s="24">
        <f t="shared" si="12"/>
        <v>0.15277777777777768</v>
      </c>
    </row>
    <row r="19" spans="1:8" x14ac:dyDescent="0.2">
      <c r="A19" s="17">
        <f t="shared" si="7"/>
        <v>24</v>
      </c>
      <c r="B19" s="11">
        <f t="shared" si="0"/>
        <v>1.48</v>
      </c>
      <c r="C19" s="14">
        <f t="shared" si="8"/>
        <v>27.027027027027028</v>
      </c>
      <c r="D19" s="13">
        <f t="shared" si="9"/>
        <v>1.48</v>
      </c>
      <c r="E19" s="15">
        <f t="shared" si="3"/>
        <v>1.72</v>
      </c>
      <c r="F19" s="16">
        <f t="shared" si="10"/>
        <v>23.255813953488371</v>
      </c>
      <c r="G19" s="15">
        <f t="shared" si="11"/>
        <v>1.7200000000000002</v>
      </c>
      <c r="H19" s="24">
        <f t="shared" si="12"/>
        <v>0.16216216216216228</v>
      </c>
    </row>
    <row r="20" spans="1:8" x14ac:dyDescent="0.2">
      <c r="A20" s="17">
        <f t="shared" si="7"/>
        <v>26</v>
      </c>
      <c r="B20" s="11">
        <f t="shared" si="0"/>
        <v>1.52</v>
      </c>
      <c r="C20" s="14">
        <f t="shared" si="8"/>
        <v>26.315789473684209</v>
      </c>
      <c r="D20" s="13">
        <f t="shared" si="9"/>
        <v>1.52</v>
      </c>
      <c r="E20" s="15">
        <f t="shared" si="3"/>
        <v>1.78</v>
      </c>
      <c r="F20" s="16">
        <f t="shared" si="10"/>
        <v>22.471910112359549</v>
      </c>
      <c r="G20" s="15">
        <f t="shared" si="11"/>
        <v>1.7800000000000002</v>
      </c>
      <c r="H20" s="24">
        <f t="shared" si="12"/>
        <v>0.17105263157894757</v>
      </c>
    </row>
    <row r="21" spans="1:8" x14ac:dyDescent="0.2">
      <c r="A21" s="17">
        <f t="shared" si="7"/>
        <v>28</v>
      </c>
      <c r="B21" s="11">
        <f t="shared" si="0"/>
        <v>1.56</v>
      </c>
      <c r="C21" s="14">
        <f t="shared" si="8"/>
        <v>25.641025641025639</v>
      </c>
      <c r="D21" s="13">
        <f t="shared" si="9"/>
        <v>1.56</v>
      </c>
      <c r="E21" s="15">
        <f t="shared" si="3"/>
        <v>1.8399999999999999</v>
      </c>
      <c r="F21" s="16">
        <f t="shared" si="10"/>
        <v>21.739130434782609</v>
      </c>
      <c r="G21" s="15">
        <f t="shared" si="11"/>
        <v>1.8399999999999999</v>
      </c>
      <c r="H21" s="24">
        <f t="shared" si="12"/>
        <v>0.17948717948717929</v>
      </c>
    </row>
    <row r="22" spans="1:8" x14ac:dyDescent="0.2">
      <c r="A22" s="17">
        <f t="shared" si="7"/>
        <v>30</v>
      </c>
      <c r="B22" s="11">
        <f t="shared" si="0"/>
        <v>1.6</v>
      </c>
      <c r="C22" s="14">
        <f t="shared" si="8"/>
        <v>25</v>
      </c>
      <c r="D22" s="13">
        <f t="shared" si="9"/>
        <v>1.6</v>
      </c>
      <c r="E22" s="15">
        <f t="shared" si="3"/>
        <v>1.9</v>
      </c>
      <c r="F22" s="16">
        <f t="shared" si="10"/>
        <v>21.05263157894737</v>
      </c>
      <c r="G22" s="15">
        <f t="shared" si="11"/>
        <v>1.9</v>
      </c>
      <c r="H22" s="24">
        <f t="shared" si="12"/>
        <v>0.18749999999999978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F27" sqref="F27"/>
    </sheetView>
  </sheetViews>
  <sheetFormatPr baseColWidth="10" defaultRowHeight="14.25" x14ac:dyDescent="0.2"/>
  <cols>
    <col min="1" max="1" width="8.75" customWidth="1"/>
    <col min="3" max="3" width="8.375" customWidth="1"/>
    <col min="6" max="6" width="8.125" customWidth="1"/>
    <col min="8" max="8" width="7.375" customWidth="1"/>
    <col min="9" max="9" width="11.75" customWidth="1"/>
    <col min="10" max="19" width="7.25" customWidth="1"/>
  </cols>
  <sheetData>
    <row r="1" spans="1:19" ht="15.75" thickBot="1" x14ac:dyDescent="0.3">
      <c r="A1" t="s">
        <v>0</v>
      </c>
      <c r="B1" s="19">
        <v>40</v>
      </c>
      <c r="D1" s="38" t="s">
        <v>29</v>
      </c>
      <c r="I1" s="41" t="s">
        <v>33</v>
      </c>
      <c r="J1" s="42">
        <v>100</v>
      </c>
      <c r="K1" s="43" t="s">
        <v>35</v>
      </c>
      <c r="L1" s="41" t="s">
        <v>36</v>
      </c>
      <c r="M1" s="41"/>
      <c r="N1" s="41"/>
      <c r="O1" s="41"/>
      <c r="P1" s="41"/>
      <c r="Q1" s="41"/>
      <c r="R1" s="41"/>
      <c r="S1" s="41"/>
    </row>
    <row r="2" spans="1:19" ht="15" x14ac:dyDescent="0.25">
      <c r="A2" t="s">
        <v>1</v>
      </c>
      <c r="B2" s="19">
        <v>1</v>
      </c>
      <c r="D2" s="38" t="s">
        <v>30</v>
      </c>
      <c r="I2" t="s">
        <v>34</v>
      </c>
      <c r="J2" s="40">
        <v>120</v>
      </c>
      <c r="K2" s="40">
        <f>J2+20</f>
        <v>140</v>
      </c>
      <c r="L2" s="40">
        <f t="shared" ref="L2:S2" si="0">K2+20</f>
        <v>160</v>
      </c>
      <c r="M2" s="40">
        <f t="shared" si="0"/>
        <v>180</v>
      </c>
      <c r="N2" s="40">
        <f t="shared" si="0"/>
        <v>200</v>
      </c>
      <c r="O2" s="40">
        <f t="shared" si="0"/>
        <v>220</v>
      </c>
      <c r="P2" s="40">
        <f t="shared" si="0"/>
        <v>240</v>
      </c>
      <c r="Q2" s="40">
        <f t="shared" si="0"/>
        <v>260</v>
      </c>
      <c r="R2" s="40">
        <f t="shared" si="0"/>
        <v>280</v>
      </c>
      <c r="S2" s="40">
        <f t="shared" si="0"/>
        <v>300</v>
      </c>
    </row>
    <row r="3" spans="1:19" x14ac:dyDescent="0.2">
      <c r="A3" s="4" t="s">
        <v>23</v>
      </c>
      <c r="B3" s="5">
        <v>0.6</v>
      </c>
      <c r="C3" s="6"/>
      <c r="D3" s="7"/>
      <c r="E3" s="1">
        <v>0.8</v>
      </c>
      <c r="F3" s="4"/>
      <c r="G3" s="4"/>
      <c r="H3" s="22" t="s">
        <v>17</v>
      </c>
      <c r="I3" s="39">
        <v>10</v>
      </c>
      <c r="J3" s="36">
        <f>(J$2-$J$1)/$J$1*$I3/60</f>
        <v>3.3333333333333333E-2</v>
      </c>
      <c r="K3" s="36">
        <f t="shared" ref="K3:S3" si="1">(K$2-$J$1)/$J$1*$I3/60</f>
        <v>6.6666666666666666E-2</v>
      </c>
      <c r="L3" s="36">
        <f t="shared" si="1"/>
        <v>0.1</v>
      </c>
      <c r="M3" s="36">
        <f t="shared" si="1"/>
        <v>0.13333333333333333</v>
      </c>
      <c r="N3" s="36">
        <f t="shared" si="1"/>
        <v>0.16666666666666666</v>
      </c>
      <c r="O3" s="36">
        <f t="shared" si="1"/>
        <v>0.2</v>
      </c>
      <c r="P3" s="36">
        <f t="shared" si="1"/>
        <v>0.23333333333333334</v>
      </c>
      <c r="Q3" s="36">
        <f t="shared" si="1"/>
        <v>0.26666666666666666</v>
      </c>
      <c r="R3" s="36">
        <f t="shared" si="1"/>
        <v>0.3</v>
      </c>
      <c r="S3" s="36">
        <f t="shared" si="1"/>
        <v>0.33333333333333331</v>
      </c>
    </row>
    <row r="4" spans="1:19" ht="15" thickBot="1" x14ac:dyDescent="0.25">
      <c r="A4" s="31" t="s">
        <v>22</v>
      </c>
      <c r="B4" s="9" t="s">
        <v>24</v>
      </c>
      <c r="C4" s="8" t="s">
        <v>5</v>
      </c>
      <c r="D4" s="10" t="s">
        <v>6</v>
      </c>
      <c r="E4" s="8" t="s">
        <v>25</v>
      </c>
      <c r="F4" s="8" t="s">
        <v>8</v>
      </c>
      <c r="G4" s="8" t="s">
        <v>9</v>
      </c>
      <c r="H4" s="23"/>
      <c r="I4" s="39">
        <f>I3+5</f>
        <v>15</v>
      </c>
      <c r="J4" s="36">
        <f t="shared" ref="J4:S19" si="2">(J$2-$J$1)/$J$1*$I4/60</f>
        <v>0.05</v>
      </c>
      <c r="K4" s="36">
        <f t="shared" si="2"/>
        <v>0.1</v>
      </c>
      <c r="L4" s="36">
        <f t="shared" si="2"/>
        <v>0.15</v>
      </c>
      <c r="M4" s="36">
        <f t="shared" si="2"/>
        <v>0.2</v>
      </c>
      <c r="N4" s="36">
        <f t="shared" si="2"/>
        <v>0.25</v>
      </c>
      <c r="O4" s="36">
        <f t="shared" si="2"/>
        <v>0.3</v>
      </c>
      <c r="P4" s="36">
        <f t="shared" si="2"/>
        <v>0.35</v>
      </c>
      <c r="Q4" s="36">
        <f t="shared" si="2"/>
        <v>0.4</v>
      </c>
      <c r="R4" s="44">
        <f t="shared" si="2"/>
        <v>0.45</v>
      </c>
      <c r="S4" s="44">
        <f t="shared" si="2"/>
        <v>0.5</v>
      </c>
    </row>
    <row r="5" spans="1:19" x14ac:dyDescent="0.2">
      <c r="A5" s="35">
        <v>0</v>
      </c>
      <c r="B5" s="11">
        <f t="shared" ref="B5:B35" si="3">1+$A5*B$3</f>
        <v>1</v>
      </c>
      <c r="C5" s="12">
        <f t="shared" ref="C5:C20" si="4">$B$1/B5</f>
        <v>40</v>
      </c>
      <c r="D5" s="13">
        <f t="shared" ref="D5:D20" si="5">+$B$2*$B$1/C5</f>
        <v>1</v>
      </c>
      <c r="E5" s="15">
        <f t="shared" ref="E5:E35" si="6">1+$A5*E$3</f>
        <v>1</v>
      </c>
      <c r="F5" s="15">
        <f t="shared" ref="F5:F20" si="7">$B$1/E5</f>
        <v>40</v>
      </c>
      <c r="G5" s="15">
        <f t="shared" ref="G5:G20" si="8">+$B$2*$B$1/F5</f>
        <v>1</v>
      </c>
      <c r="H5" s="32">
        <v>0</v>
      </c>
      <c r="I5" s="39">
        <f t="shared" ref="I5:I19" si="9">I4+5</f>
        <v>20</v>
      </c>
      <c r="J5" s="36">
        <f t="shared" si="2"/>
        <v>6.6666666666666666E-2</v>
      </c>
      <c r="K5" s="36">
        <f t="shared" si="2"/>
        <v>0.13333333333333333</v>
      </c>
      <c r="L5" s="36">
        <f t="shared" si="2"/>
        <v>0.2</v>
      </c>
      <c r="M5" s="36">
        <f t="shared" si="2"/>
        <v>0.26666666666666666</v>
      </c>
      <c r="N5" s="36">
        <f t="shared" si="2"/>
        <v>0.33333333333333331</v>
      </c>
      <c r="O5" s="36">
        <f t="shared" si="2"/>
        <v>0.4</v>
      </c>
      <c r="P5" s="44">
        <f t="shared" si="2"/>
        <v>0.46666666666666667</v>
      </c>
      <c r="Q5" s="44">
        <f t="shared" si="2"/>
        <v>0.53333333333333333</v>
      </c>
      <c r="R5" s="44">
        <f t="shared" si="2"/>
        <v>0.6</v>
      </c>
      <c r="S5" s="36">
        <f t="shared" si="2"/>
        <v>0.66666666666666663</v>
      </c>
    </row>
    <row r="6" spans="1:19" x14ac:dyDescent="0.2">
      <c r="A6" s="36">
        <v>3.3329999999999999E-2</v>
      </c>
      <c r="B6" s="11">
        <f t="shared" si="3"/>
        <v>1.019998</v>
      </c>
      <c r="C6" s="14">
        <f t="shared" si="4"/>
        <v>39.215763168163079</v>
      </c>
      <c r="D6" s="13">
        <f t="shared" si="5"/>
        <v>1.019998</v>
      </c>
      <c r="E6" s="15">
        <f t="shared" si="6"/>
        <v>1.026664</v>
      </c>
      <c r="F6" s="16">
        <f t="shared" si="7"/>
        <v>38.961140158805605</v>
      </c>
      <c r="G6" s="15">
        <f t="shared" si="8"/>
        <v>1.026664</v>
      </c>
      <c r="H6" s="32">
        <f t="shared" ref="H6:H20" si="10">G6/D6-1</f>
        <v>6.5353069319744606E-3</v>
      </c>
      <c r="I6" s="39">
        <f t="shared" si="9"/>
        <v>25</v>
      </c>
      <c r="J6" s="36">
        <f t="shared" si="2"/>
        <v>8.3333333333333329E-2</v>
      </c>
      <c r="K6" s="36">
        <f t="shared" si="2"/>
        <v>0.16666666666666666</v>
      </c>
      <c r="L6" s="36">
        <f t="shared" si="2"/>
        <v>0.25</v>
      </c>
      <c r="M6" s="36">
        <f t="shared" si="2"/>
        <v>0.33333333333333331</v>
      </c>
      <c r="N6" s="36">
        <f t="shared" si="2"/>
        <v>0.41666666666666669</v>
      </c>
      <c r="O6" s="44">
        <f t="shared" si="2"/>
        <v>0.5</v>
      </c>
      <c r="P6" s="44">
        <f t="shared" si="2"/>
        <v>0.58333333333333337</v>
      </c>
      <c r="Q6" s="36">
        <f t="shared" si="2"/>
        <v>0.66666666666666663</v>
      </c>
      <c r="R6" s="36">
        <f t="shared" si="2"/>
        <v>0.75</v>
      </c>
      <c r="S6" s="36">
        <f t="shared" si="2"/>
        <v>0.83333333333333337</v>
      </c>
    </row>
    <row r="7" spans="1:19" x14ac:dyDescent="0.2">
      <c r="A7" s="36">
        <f>A6+0.0333</f>
        <v>6.6629999999999995E-2</v>
      </c>
      <c r="B7" s="11">
        <f t="shared" si="3"/>
        <v>1.0399780000000001</v>
      </c>
      <c r="C7" s="14">
        <f t="shared" si="4"/>
        <v>38.462352088217251</v>
      </c>
      <c r="D7" s="13">
        <f t="shared" si="5"/>
        <v>1.0399780000000001</v>
      </c>
      <c r="E7" s="15">
        <f t="shared" si="6"/>
        <v>1.053304</v>
      </c>
      <c r="F7" s="16">
        <f t="shared" si="7"/>
        <v>37.975741096587498</v>
      </c>
      <c r="G7" s="15">
        <f t="shared" si="8"/>
        <v>1.053304</v>
      </c>
      <c r="H7" s="32">
        <f t="shared" si="10"/>
        <v>1.2813732598189631E-2</v>
      </c>
      <c r="I7" s="39">
        <f t="shared" si="9"/>
        <v>30</v>
      </c>
      <c r="J7" s="36">
        <f t="shared" si="2"/>
        <v>0.1</v>
      </c>
      <c r="K7" s="36">
        <f t="shared" si="2"/>
        <v>0.2</v>
      </c>
      <c r="L7" s="36">
        <f t="shared" si="2"/>
        <v>0.3</v>
      </c>
      <c r="M7" s="36">
        <f t="shared" si="2"/>
        <v>0.4</v>
      </c>
      <c r="N7" s="44">
        <f t="shared" si="2"/>
        <v>0.5</v>
      </c>
      <c r="O7" s="36">
        <f t="shared" si="2"/>
        <v>0.6</v>
      </c>
      <c r="P7" s="36">
        <f t="shared" si="2"/>
        <v>0.7</v>
      </c>
      <c r="Q7" s="36">
        <f t="shared" si="2"/>
        <v>0.8</v>
      </c>
      <c r="R7" s="36">
        <f t="shared" si="2"/>
        <v>0.9</v>
      </c>
      <c r="S7" s="36">
        <f t="shared" si="2"/>
        <v>1</v>
      </c>
    </row>
    <row r="8" spans="1:19" x14ac:dyDescent="0.2">
      <c r="A8" s="36">
        <f t="shared" ref="A8:A35" si="11">A7+0.0333</f>
        <v>9.9929999999999991E-2</v>
      </c>
      <c r="B8" s="11">
        <f t="shared" si="3"/>
        <v>1.059958</v>
      </c>
      <c r="C8" s="14">
        <f t="shared" si="4"/>
        <v>37.737344309868881</v>
      </c>
      <c r="D8" s="13">
        <f t="shared" si="5"/>
        <v>1.059958</v>
      </c>
      <c r="E8" s="15">
        <f t="shared" si="6"/>
        <v>1.079944</v>
      </c>
      <c r="F8" s="16">
        <f t="shared" si="7"/>
        <v>37.038957575577996</v>
      </c>
      <c r="G8" s="15">
        <f t="shared" si="8"/>
        <v>1.079944</v>
      </c>
      <c r="H8" s="32">
        <f t="shared" si="10"/>
        <v>1.8855464084426066E-2</v>
      </c>
      <c r="I8" s="39">
        <f t="shared" si="9"/>
        <v>35</v>
      </c>
      <c r="J8" s="36">
        <f t="shared" si="2"/>
        <v>0.11666666666666667</v>
      </c>
      <c r="K8" s="36">
        <f t="shared" si="2"/>
        <v>0.23333333333333334</v>
      </c>
      <c r="L8" s="36">
        <f t="shared" si="2"/>
        <v>0.35</v>
      </c>
      <c r="M8" s="36">
        <f t="shared" si="2"/>
        <v>0.46666666666666667</v>
      </c>
      <c r="N8" s="44">
        <f t="shared" si="2"/>
        <v>0.58333333333333337</v>
      </c>
      <c r="O8" s="36">
        <f t="shared" si="2"/>
        <v>0.7</v>
      </c>
      <c r="P8" s="36">
        <f t="shared" si="2"/>
        <v>0.81666666666666665</v>
      </c>
      <c r="Q8" s="36">
        <f t="shared" si="2"/>
        <v>0.93333333333333335</v>
      </c>
      <c r="R8" s="36">
        <f t="shared" si="2"/>
        <v>1.05</v>
      </c>
      <c r="S8" s="36">
        <f t="shared" si="2"/>
        <v>1.1666666666666667</v>
      </c>
    </row>
    <row r="9" spans="1:19" x14ac:dyDescent="0.2">
      <c r="A9" s="36">
        <f t="shared" si="11"/>
        <v>0.13322999999999999</v>
      </c>
      <c r="B9" s="11">
        <f t="shared" si="3"/>
        <v>1.0799380000000001</v>
      </c>
      <c r="C9" s="14">
        <f t="shared" si="4"/>
        <v>37.039163359378037</v>
      </c>
      <c r="D9" s="13">
        <f t="shared" si="5"/>
        <v>1.0799380000000001</v>
      </c>
      <c r="E9" s="15">
        <f t="shared" si="6"/>
        <v>1.106584</v>
      </c>
      <c r="F9" s="16">
        <f t="shared" si="7"/>
        <v>36.147278471403887</v>
      </c>
      <c r="G9" s="15">
        <f t="shared" si="8"/>
        <v>1.106584</v>
      </c>
      <c r="H9" s="32">
        <f t="shared" si="10"/>
        <v>2.4673638671849574E-2</v>
      </c>
      <c r="I9" s="39">
        <f t="shared" si="9"/>
        <v>40</v>
      </c>
      <c r="J9" s="36">
        <f t="shared" si="2"/>
        <v>0.13333333333333333</v>
      </c>
      <c r="K9" s="36">
        <f t="shared" si="2"/>
        <v>0.26666666666666666</v>
      </c>
      <c r="L9" s="36">
        <f t="shared" si="2"/>
        <v>0.4</v>
      </c>
      <c r="M9" s="44">
        <f t="shared" si="2"/>
        <v>0.53333333333333333</v>
      </c>
      <c r="N9" s="36">
        <f t="shared" si="2"/>
        <v>0.66666666666666663</v>
      </c>
      <c r="O9" s="36">
        <f t="shared" si="2"/>
        <v>0.8</v>
      </c>
      <c r="P9" s="36">
        <f t="shared" si="2"/>
        <v>0.93333333333333335</v>
      </c>
      <c r="Q9" s="36">
        <f t="shared" si="2"/>
        <v>1.0666666666666667</v>
      </c>
      <c r="R9" s="36">
        <f t="shared" si="2"/>
        <v>1.2</v>
      </c>
      <c r="S9" s="36">
        <f t="shared" si="2"/>
        <v>1.3333333333333333</v>
      </c>
    </row>
    <row r="10" spans="1:19" x14ac:dyDescent="0.2">
      <c r="A10" s="36">
        <f t="shared" si="11"/>
        <v>0.16652999999999998</v>
      </c>
      <c r="B10" s="11">
        <f t="shared" si="3"/>
        <v>1.099918</v>
      </c>
      <c r="C10" s="14">
        <f t="shared" si="4"/>
        <v>36.366347309526709</v>
      </c>
      <c r="D10" s="13">
        <f t="shared" si="5"/>
        <v>1.099918</v>
      </c>
      <c r="E10" s="15">
        <f t="shared" si="6"/>
        <v>1.133224</v>
      </c>
      <c r="F10" s="16">
        <f t="shared" si="7"/>
        <v>35.297522819848503</v>
      </c>
      <c r="G10" s="15">
        <f t="shared" si="8"/>
        <v>1.133224</v>
      </c>
      <c r="H10" s="32">
        <f t="shared" si="10"/>
        <v>3.0280439087277511E-2</v>
      </c>
      <c r="I10" s="39">
        <f t="shared" si="9"/>
        <v>45</v>
      </c>
      <c r="J10" s="36">
        <f t="shared" si="2"/>
        <v>0.15</v>
      </c>
      <c r="K10" s="36">
        <f t="shared" si="2"/>
        <v>0.3</v>
      </c>
      <c r="L10" s="36">
        <f t="shared" si="2"/>
        <v>0.45</v>
      </c>
      <c r="M10" s="36">
        <f t="shared" si="2"/>
        <v>0.6</v>
      </c>
      <c r="N10" s="36">
        <f t="shared" si="2"/>
        <v>0.75</v>
      </c>
      <c r="O10" s="36">
        <f t="shared" si="2"/>
        <v>0.9</v>
      </c>
      <c r="P10" s="36">
        <f t="shared" si="2"/>
        <v>1.0499999999999998</v>
      </c>
      <c r="Q10" s="36">
        <f t="shared" si="2"/>
        <v>1.2</v>
      </c>
      <c r="R10" s="36">
        <f t="shared" si="2"/>
        <v>1.35</v>
      </c>
      <c r="S10" s="36">
        <f t="shared" si="2"/>
        <v>1.5</v>
      </c>
    </row>
    <row r="11" spans="1:19" x14ac:dyDescent="0.2">
      <c r="A11" s="36">
        <f t="shared" si="11"/>
        <v>0.19982999999999998</v>
      </c>
      <c r="B11" s="11">
        <f t="shared" si="3"/>
        <v>1.1198980000000001</v>
      </c>
      <c r="C11" s="14">
        <f t="shared" si="4"/>
        <v>35.71753856154757</v>
      </c>
      <c r="D11" s="13">
        <f t="shared" si="5"/>
        <v>1.1198980000000001</v>
      </c>
      <c r="E11" s="15">
        <f t="shared" si="6"/>
        <v>1.159864</v>
      </c>
      <c r="F11" s="16">
        <f t="shared" si="7"/>
        <v>34.486801900912518</v>
      </c>
      <c r="G11" s="15">
        <f t="shared" si="8"/>
        <v>1.159864</v>
      </c>
      <c r="H11" s="32">
        <f t="shared" si="10"/>
        <v>3.5687178653770246E-2</v>
      </c>
      <c r="I11" s="39">
        <f t="shared" si="9"/>
        <v>50</v>
      </c>
      <c r="J11" s="36">
        <f t="shared" si="2"/>
        <v>0.16666666666666666</v>
      </c>
      <c r="K11" s="36">
        <f t="shared" si="2"/>
        <v>0.33333333333333331</v>
      </c>
      <c r="L11" s="44">
        <f t="shared" si="2"/>
        <v>0.5</v>
      </c>
      <c r="M11" s="36">
        <f t="shared" si="2"/>
        <v>0.66666666666666663</v>
      </c>
      <c r="N11" s="36">
        <f t="shared" si="2"/>
        <v>0.83333333333333337</v>
      </c>
      <c r="O11" s="36">
        <f t="shared" si="2"/>
        <v>1</v>
      </c>
      <c r="P11" s="36">
        <f t="shared" si="2"/>
        <v>1.1666666666666667</v>
      </c>
      <c r="Q11" s="36">
        <f t="shared" si="2"/>
        <v>1.3333333333333333</v>
      </c>
      <c r="R11" s="36">
        <f t="shared" si="2"/>
        <v>1.5</v>
      </c>
      <c r="S11" s="36">
        <f t="shared" si="2"/>
        <v>1.6666666666666667</v>
      </c>
    </row>
    <row r="12" spans="1:19" x14ac:dyDescent="0.2">
      <c r="A12" s="36">
        <f t="shared" si="11"/>
        <v>0.23312999999999998</v>
      </c>
      <c r="B12" s="11">
        <f t="shared" si="3"/>
        <v>1.1398779999999999</v>
      </c>
      <c r="C12" s="14">
        <f t="shared" si="4"/>
        <v>35.0914747016786</v>
      </c>
      <c r="D12" s="13">
        <f t="shared" si="5"/>
        <v>1.1398779999999999</v>
      </c>
      <c r="E12" s="15">
        <f t="shared" si="6"/>
        <v>1.186504</v>
      </c>
      <c r="F12" s="16">
        <f t="shared" si="7"/>
        <v>33.712486430724212</v>
      </c>
      <c r="G12" s="15">
        <f t="shared" si="8"/>
        <v>1.186504</v>
      </c>
      <c r="H12" s="32">
        <f t="shared" si="10"/>
        <v>4.0904377486011612E-2</v>
      </c>
      <c r="I12" s="39">
        <f t="shared" si="9"/>
        <v>55</v>
      </c>
      <c r="J12" s="36">
        <f t="shared" si="2"/>
        <v>0.18333333333333332</v>
      </c>
      <c r="K12" s="36">
        <f t="shared" si="2"/>
        <v>0.36666666666666664</v>
      </c>
      <c r="L12" s="44">
        <f t="shared" si="2"/>
        <v>0.55000000000000004</v>
      </c>
      <c r="M12" s="36">
        <f t="shared" si="2"/>
        <v>0.73333333333333328</v>
      </c>
      <c r="N12" s="36">
        <f t="shared" si="2"/>
        <v>0.91666666666666663</v>
      </c>
      <c r="O12" s="36">
        <f t="shared" si="2"/>
        <v>1.1000000000000001</v>
      </c>
      <c r="P12" s="36">
        <f t="shared" si="2"/>
        <v>1.2833333333333334</v>
      </c>
      <c r="Q12" s="36">
        <f t="shared" si="2"/>
        <v>1.4666666666666666</v>
      </c>
      <c r="R12" s="36">
        <f t="shared" si="2"/>
        <v>1.65</v>
      </c>
      <c r="S12" s="36">
        <f t="shared" si="2"/>
        <v>1.8333333333333333</v>
      </c>
    </row>
    <row r="13" spans="1:19" x14ac:dyDescent="0.2">
      <c r="A13" s="36">
        <f t="shared" si="11"/>
        <v>0.26643</v>
      </c>
      <c r="B13" s="11">
        <f t="shared" si="3"/>
        <v>1.1598580000000001</v>
      </c>
      <c r="C13" s="26">
        <f t="shared" si="4"/>
        <v>34.486980302761197</v>
      </c>
      <c r="D13" s="13">
        <f t="shared" si="5"/>
        <v>1.1598580000000001</v>
      </c>
      <c r="E13" s="15">
        <f t="shared" si="6"/>
        <v>1.213144</v>
      </c>
      <c r="F13" s="29">
        <f t="shared" si="7"/>
        <v>32.97217807613935</v>
      </c>
      <c r="G13" s="28">
        <f t="shared" si="8"/>
        <v>1.2131440000000002</v>
      </c>
      <c r="H13" s="34">
        <f t="shared" si="10"/>
        <v>4.5941830810323436E-2</v>
      </c>
      <c r="I13" s="39">
        <f t="shared" si="9"/>
        <v>60</v>
      </c>
      <c r="J13" s="36">
        <f t="shared" si="2"/>
        <v>0.2</v>
      </c>
      <c r="K13" s="36">
        <f t="shared" si="2"/>
        <v>0.4</v>
      </c>
      <c r="L13" s="36">
        <f t="shared" si="2"/>
        <v>0.6</v>
      </c>
      <c r="M13" s="36">
        <f t="shared" si="2"/>
        <v>0.8</v>
      </c>
      <c r="N13" s="36">
        <f t="shared" si="2"/>
        <v>1</v>
      </c>
      <c r="O13" s="36">
        <f t="shared" si="2"/>
        <v>1.2</v>
      </c>
      <c r="P13" s="36">
        <f t="shared" si="2"/>
        <v>1.4</v>
      </c>
      <c r="Q13" s="36">
        <f t="shared" si="2"/>
        <v>1.6</v>
      </c>
      <c r="R13" s="36">
        <f t="shared" si="2"/>
        <v>1.8</v>
      </c>
      <c r="S13" s="36">
        <f t="shared" si="2"/>
        <v>2</v>
      </c>
    </row>
    <row r="14" spans="1:19" x14ac:dyDescent="0.2">
      <c r="A14" s="36">
        <f t="shared" si="11"/>
        <v>0.29973</v>
      </c>
      <c r="B14" s="11">
        <f t="shared" si="3"/>
        <v>1.1798379999999999</v>
      </c>
      <c r="C14" s="14">
        <f t="shared" si="4"/>
        <v>33.90295955885469</v>
      </c>
      <c r="D14" s="13">
        <f t="shared" si="5"/>
        <v>1.1798379999999999</v>
      </c>
      <c r="E14" s="15">
        <f t="shared" si="6"/>
        <v>1.239784</v>
      </c>
      <c r="F14" s="16">
        <f t="shared" si="7"/>
        <v>32.26368464184084</v>
      </c>
      <c r="G14" s="15">
        <f t="shared" si="8"/>
        <v>1.239784</v>
      </c>
      <c r="H14" s="32">
        <f t="shared" si="10"/>
        <v>5.0808670342877615E-2</v>
      </c>
      <c r="I14" s="39">
        <f t="shared" si="9"/>
        <v>65</v>
      </c>
      <c r="J14" s="36">
        <f t="shared" si="2"/>
        <v>0.21666666666666667</v>
      </c>
      <c r="K14" s="36">
        <f t="shared" si="2"/>
        <v>0.43333333333333335</v>
      </c>
      <c r="L14" s="36">
        <f t="shared" si="2"/>
        <v>0.65</v>
      </c>
      <c r="M14" s="36">
        <f t="shared" si="2"/>
        <v>0.8666666666666667</v>
      </c>
      <c r="N14" s="36">
        <f t="shared" si="2"/>
        <v>1.0833333333333333</v>
      </c>
      <c r="O14" s="36">
        <f t="shared" si="2"/>
        <v>1.3</v>
      </c>
      <c r="P14" s="36">
        <f t="shared" si="2"/>
        <v>1.5166666666666666</v>
      </c>
      <c r="Q14" s="36">
        <f t="shared" si="2"/>
        <v>1.7333333333333334</v>
      </c>
      <c r="R14" s="36">
        <f t="shared" si="2"/>
        <v>1.95</v>
      </c>
      <c r="S14" s="36">
        <f t="shared" si="2"/>
        <v>2.1666666666666665</v>
      </c>
    </row>
    <row r="15" spans="1:19" x14ac:dyDescent="0.2">
      <c r="A15" s="36">
        <f t="shared" si="11"/>
        <v>0.33302999999999999</v>
      </c>
      <c r="B15" s="11">
        <f t="shared" si="3"/>
        <v>1.1998180000000001</v>
      </c>
      <c r="C15" s="14">
        <f t="shared" si="4"/>
        <v>33.338389655764459</v>
      </c>
      <c r="D15" s="13">
        <f t="shared" si="5"/>
        <v>1.1998180000000001</v>
      </c>
      <c r="E15" s="15">
        <f t="shared" si="6"/>
        <v>1.266424</v>
      </c>
      <c r="F15" s="16">
        <f t="shared" si="7"/>
        <v>31.584998389165083</v>
      </c>
      <c r="G15" s="15">
        <f t="shared" si="8"/>
        <v>1.266424</v>
      </c>
      <c r="H15" s="32">
        <f t="shared" si="10"/>
        <v>5.5513419535296205E-2</v>
      </c>
      <c r="I15" s="39">
        <f t="shared" si="9"/>
        <v>70</v>
      </c>
      <c r="J15" s="36">
        <f t="shared" si="2"/>
        <v>0.23333333333333334</v>
      </c>
      <c r="K15" s="36">
        <f t="shared" si="2"/>
        <v>0.46666666666666667</v>
      </c>
      <c r="L15" s="36">
        <f t="shared" si="2"/>
        <v>0.7</v>
      </c>
      <c r="M15" s="36">
        <f t="shared" si="2"/>
        <v>0.93333333333333335</v>
      </c>
      <c r="N15" s="36">
        <f t="shared" si="2"/>
        <v>1.1666666666666667</v>
      </c>
      <c r="O15" s="36">
        <f t="shared" si="2"/>
        <v>1.4</v>
      </c>
      <c r="P15" s="36">
        <f t="shared" si="2"/>
        <v>1.6333333333333333</v>
      </c>
      <c r="Q15" s="36">
        <f t="shared" si="2"/>
        <v>1.8666666666666667</v>
      </c>
      <c r="R15" s="36">
        <f t="shared" si="2"/>
        <v>2.1</v>
      </c>
      <c r="S15" s="36">
        <f t="shared" si="2"/>
        <v>2.3333333333333335</v>
      </c>
    </row>
    <row r="16" spans="1:19" x14ac:dyDescent="0.2">
      <c r="A16" s="36">
        <f t="shared" si="11"/>
        <v>0.36632999999999999</v>
      </c>
      <c r="B16" s="11">
        <f t="shared" si="3"/>
        <v>1.2197979999999999</v>
      </c>
      <c r="C16" s="14">
        <f t="shared" si="4"/>
        <v>32.792314793105092</v>
      </c>
      <c r="D16" s="13">
        <f t="shared" si="5"/>
        <v>1.2197979999999999</v>
      </c>
      <c r="E16" s="15">
        <f t="shared" si="6"/>
        <v>1.293064</v>
      </c>
      <c r="F16" s="16">
        <f t="shared" si="7"/>
        <v>30.934277035011416</v>
      </c>
      <c r="G16" s="15">
        <f t="shared" si="8"/>
        <v>1.293064</v>
      </c>
      <c r="H16" s="32">
        <f t="shared" si="10"/>
        <v>6.0064043390791078E-2</v>
      </c>
      <c r="I16" s="39">
        <f>I15+5</f>
        <v>75</v>
      </c>
      <c r="J16" s="36">
        <f t="shared" si="2"/>
        <v>0.25</v>
      </c>
      <c r="K16" s="36">
        <f t="shared" si="2"/>
        <v>0.5</v>
      </c>
      <c r="L16" s="36">
        <f t="shared" si="2"/>
        <v>0.75</v>
      </c>
      <c r="M16" s="36">
        <f t="shared" si="2"/>
        <v>1</v>
      </c>
      <c r="N16" s="36">
        <f t="shared" si="2"/>
        <v>1.25</v>
      </c>
      <c r="O16" s="36">
        <f t="shared" si="2"/>
        <v>1.5</v>
      </c>
      <c r="P16" s="36">
        <f t="shared" si="2"/>
        <v>1.75</v>
      </c>
      <c r="Q16" s="36">
        <f t="shared" si="2"/>
        <v>2</v>
      </c>
      <c r="R16" s="36">
        <f t="shared" si="2"/>
        <v>2.25</v>
      </c>
      <c r="S16" s="36">
        <f t="shared" si="2"/>
        <v>2.5</v>
      </c>
    </row>
    <row r="17" spans="1:19" x14ac:dyDescent="0.2">
      <c r="A17" s="36">
        <f t="shared" si="11"/>
        <v>0.39962999999999999</v>
      </c>
      <c r="B17" s="11">
        <f t="shared" si="3"/>
        <v>1.239778</v>
      </c>
      <c r="C17" s="14">
        <f t="shared" si="4"/>
        <v>32.263840784398496</v>
      </c>
      <c r="D17" s="13">
        <f t="shared" si="5"/>
        <v>1.239778</v>
      </c>
      <c r="E17" s="15">
        <f t="shared" si="6"/>
        <v>1.319704</v>
      </c>
      <c r="F17" s="16">
        <f t="shared" si="7"/>
        <v>30.309827052126842</v>
      </c>
      <c r="G17" s="15">
        <f t="shared" si="8"/>
        <v>1.319704</v>
      </c>
      <c r="H17" s="32">
        <f t="shared" si="10"/>
        <v>6.4467993463345863E-2</v>
      </c>
      <c r="I17" s="39">
        <f t="shared" si="9"/>
        <v>80</v>
      </c>
      <c r="J17" s="36">
        <f t="shared" si="2"/>
        <v>0.26666666666666666</v>
      </c>
      <c r="K17" s="44">
        <f t="shared" si="2"/>
        <v>0.53333333333333333</v>
      </c>
      <c r="L17" s="36">
        <f t="shared" si="2"/>
        <v>0.8</v>
      </c>
      <c r="M17" s="36">
        <f t="shared" si="2"/>
        <v>1.0666666666666667</v>
      </c>
      <c r="N17" s="36">
        <f t="shared" si="2"/>
        <v>1.3333333333333333</v>
      </c>
      <c r="O17" s="36">
        <f t="shared" si="2"/>
        <v>1.6</v>
      </c>
      <c r="P17" s="36">
        <f t="shared" si="2"/>
        <v>1.8666666666666667</v>
      </c>
      <c r="Q17" s="36">
        <f t="shared" si="2"/>
        <v>2.1333333333333333</v>
      </c>
      <c r="R17" s="36">
        <f t="shared" si="2"/>
        <v>2.4</v>
      </c>
      <c r="S17" s="36">
        <f t="shared" si="2"/>
        <v>2.6666666666666665</v>
      </c>
    </row>
    <row r="18" spans="1:19" x14ac:dyDescent="0.2">
      <c r="A18" s="36">
        <f t="shared" si="11"/>
        <v>0.43292999999999998</v>
      </c>
      <c r="B18" s="11">
        <f t="shared" si="3"/>
        <v>1.2597579999999999</v>
      </c>
      <c r="C18" s="14">
        <f t="shared" si="4"/>
        <v>31.752130171032849</v>
      </c>
      <c r="D18" s="13">
        <f t="shared" si="5"/>
        <v>1.2597579999999999</v>
      </c>
      <c r="E18" s="15">
        <f t="shared" si="6"/>
        <v>1.346344</v>
      </c>
      <c r="F18" s="16">
        <f t="shared" si="7"/>
        <v>29.710088952006323</v>
      </c>
      <c r="G18" s="15">
        <f t="shared" si="8"/>
        <v>1.346344</v>
      </c>
      <c r="H18" s="32">
        <f t="shared" si="10"/>
        <v>6.8732248574726373E-2</v>
      </c>
      <c r="I18" s="39">
        <f t="shared" si="9"/>
        <v>85</v>
      </c>
      <c r="J18" s="36">
        <f t="shared" si="2"/>
        <v>0.28333333333333333</v>
      </c>
      <c r="K18" s="36">
        <f t="shared" si="2"/>
        <v>0.56666666666666665</v>
      </c>
      <c r="L18" s="36">
        <f t="shared" si="2"/>
        <v>0.85</v>
      </c>
      <c r="M18" s="36">
        <f t="shared" si="2"/>
        <v>1.1333333333333333</v>
      </c>
      <c r="N18" s="36">
        <f t="shared" si="2"/>
        <v>1.4166666666666667</v>
      </c>
      <c r="O18" s="36">
        <f t="shared" si="2"/>
        <v>1.7</v>
      </c>
      <c r="P18" s="36">
        <f t="shared" si="2"/>
        <v>1.9833333333333332</v>
      </c>
      <c r="Q18" s="36">
        <f t="shared" si="2"/>
        <v>2.2666666666666666</v>
      </c>
      <c r="R18" s="36">
        <f t="shared" si="2"/>
        <v>2.5499999999999998</v>
      </c>
      <c r="S18" s="36">
        <f t="shared" si="2"/>
        <v>2.8333333333333335</v>
      </c>
    </row>
    <row r="19" spans="1:19" x14ac:dyDescent="0.2">
      <c r="A19" s="36">
        <f t="shared" si="11"/>
        <v>0.46622999999999998</v>
      </c>
      <c r="B19" s="11">
        <f t="shared" si="3"/>
        <v>1.279738</v>
      </c>
      <c r="C19" s="14">
        <f t="shared" si="4"/>
        <v>31.256397793923444</v>
      </c>
      <c r="D19" s="13">
        <f t="shared" si="5"/>
        <v>1.279738</v>
      </c>
      <c r="E19" s="15">
        <f t="shared" si="6"/>
        <v>1.372984</v>
      </c>
      <c r="F19" s="16">
        <f t="shared" si="7"/>
        <v>29.133624281127823</v>
      </c>
      <c r="G19" s="15">
        <f t="shared" si="8"/>
        <v>1.372984</v>
      </c>
      <c r="H19" s="32">
        <f t="shared" si="10"/>
        <v>7.2863351717304514E-2</v>
      </c>
      <c r="I19" s="39">
        <f t="shared" si="9"/>
        <v>90</v>
      </c>
      <c r="J19" s="36">
        <f t="shared" si="2"/>
        <v>0.3</v>
      </c>
      <c r="K19" s="36">
        <f t="shared" si="2"/>
        <v>0.6</v>
      </c>
      <c r="L19" s="36">
        <f t="shared" si="2"/>
        <v>0.9</v>
      </c>
      <c r="M19" s="36">
        <f t="shared" si="2"/>
        <v>1.2</v>
      </c>
      <c r="N19" s="36">
        <f t="shared" si="2"/>
        <v>1.5</v>
      </c>
      <c r="O19" s="36">
        <f t="shared" si="2"/>
        <v>1.8</v>
      </c>
      <c r="P19" s="36">
        <f t="shared" si="2"/>
        <v>2.0999999999999996</v>
      </c>
      <c r="Q19" s="36">
        <f t="shared" si="2"/>
        <v>2.4</v>
      </c>
      <c r="R19" s="36">
        <f t="shared" si="2"/>
        <v>2.7</v>
      </c>
      <c r="S19" s="36">
        <f t="shared" si="2"/>
        <v>3</v>
      </c>
    </row>
    <row r="20" spans="1:19" x14ac:dyDescent="0.2">
      <c r="A20" s="36">
        <f t="shared" si="11"/>
        <v>0.49952999999999997</v>
      </c>
      <c r="B20" s="11">
        <f t="shared" si="3"/>
        <v>1.2997179999999999</v>
      </c>
      <c r="C20" s="14">
        <f t="shared" si="4"/>
        <v>30.775906773623202</v>
      </c>
      <c r="D20" s="13">
        <f t="shared" si="5"/>
        <v>1.2997179999999999</v>
      </c>
      <c r="E20" s="15">
        <f t="shared" si="6"/>
        <v>1.399624</v>
      </c>
      <c r="F20" s="16">
        <f t="shared" si="7"/>
        <v>28.579104102244603</v>
      </c>
      <c r="G20" s="15">
        <f t="shared" si="8"/>
        <v>1.399624</v>
      </c>
      <c r="H20" s="32">
        <f t="shared" si="10"/>
        <v>7.6867443553140014E-2</v>
      </c>
    </row>
    <row r="21" spans="1:19" ht="15.75" thickBot="1" x14ac:dyDescent="0.3">
      <c r="A21" s="44">
        <f t="shared" si="11"/>
        <v>0.53283000000000003</v>
      </c>
      <c r="B21" s="11">
        <f t="shared" si="3"/>
        <v>1.319698</v>
      </c>
      <c r="C21" s="20">
        <f t="shared" ref="C21:C35" si="12">$B$1/B21</f>
        <v>30.309964855595748</v>
      </c>
      <c r="D21" s="13">
        <f t="shared" ref="D21:D35" si="13">+$B$2*$B$1/C21</f>
        <v>1.319698</v>
      </c>
      <c r="E21" s="15">
        <f t="shared" si="6"/>
        <v>1.426264</v>
      </c>
      <c r="F21" s="21">
        <f>$B$1/E21</f>
        <v>28.045298766567761</v>
      </c>
      <c r="G21" s="15">
        <f t="shared" ref="G21:G35" si="14">+$B$2*$B$1/F21</f>
        <v>1.426264</v>
      </c>
      <c r="H21" s="33">
        <f t="shared" ref="H21:H35" si="15">G21/D21-1</f>
        <v>8.0750292870035434E-2</v>
      </c>
      <c r="I21" s="41" t="s">
        <v>33</v>
      </c>
      <c r="J21" s="42">
        <v>74</v>
      </c>
      <c r="K21" s="43" t="s">
        <v>35</v>
      </c>
      <c r="L21" s="41" t="s">
        <v>36</v>
      </c>
      <c r="M21" s="41"/>
      <c r="N21" s="41"/>
      <c r="O21" s="41"/>
      <c r="P21" s="41"/>
      <c r="Q21" s="41"/>
      <c r="R21" s="41"/>
      <c r="S21" s="41"/>
    </row>
    <row r="22" spans="1:19" x14ac:dyDescent="0.2">
      <c r="A22" s="36">
        <f t="shared" si="11"/>
        <v>0.56613000000000002</v>
      </c>
      <c r="B22" s="11">
        <f t="shared" si="3"/>
        <v>1.3396779999999999</v>
      </c>
      <c r="C22" s="14">
        <f t="shared" si="12"/>
        <v>29.85792108252879</v>
      </c>
      <c r="D22" s="13">
        <f t="shared" si="13"/>
        <v>1.3396779999999999</v>
      </c>
      <c r="E22" s="15">
        <f t="shared" si="6"/>
        <v>1.452904</v>
      </c>
      <c r="F22" s="16">
        <f t="shared" ref="F22:F35" si="16">$B$1/E22</f>
        <v>27.531068811153386</v>
      </c>
      <c r="G22" s="15">
        <f t="shared" si="14"/>
        <v>1.452904</v>
      </c>
      <c r="H22" s="32">
        <f t="shared" si="15"/>
        <v>8.4517324312260111E-2</v>
      </c>
      <c r="I22" t="s">
        <v>34</v>
      </c>
      <c r="J22" s="40">
        <v>120</v>
      </c>
      <c r="K22" s="40">
        <f>J22+20</f>
        <v>140</v>
      </c>
      <c r="L22" s="40">
        <f t="shared" ref="L22:S22" si="17">K22+20</f>
        <v>160</v>
      </c>
      <c r="M22" s="40">
        <f t="shared" si="17"/>
        <v>180</v>
      </c>
      <c r="N22" s="40">
        <f t="shared" si="17"/>
        <v>200</v>
      </c>
      <c r="O22" s="40">
        <f t="shared" si="17"/>
        <v>220</v>
      </c>
      <c r="P22" s="40">
        <f t="shared" si="17"/>
        <v>240</v>
      </c>
      <c r="Q22" s="40">
        <f t="shared" si="17"/>
        <v>260</v>
      </c>
      <c r="R22" s="40">
        <f t="shared" si="17"/>
        <v>280</v>
      </c>
      <c r="S22" s="40">
        <f t="shared" si="17"/>
        <v>300</v>
      </c>
    </row>
    <row r="23" spans="1:19" x14ac:dyDescent="0.2">
      <c r="A23" s="36">
        <f t="shared" si="11"/>
        <v>0.59943000000000002</v>
      </c>
      <c r="B23" s="11">
        <f t="shared" si="3"/>
        <v>1.359658</v>
      </c>
      <c r="C23" s="14">
        <f t="shared" si="12"/>
        <v>29.419162760047012</v>
      </c>
      <c r="D23" s="13">
        <f t="shared" si="13"/>
        <v>1.359658</v>
      </c>
      <c r="E23" s="15">
        <f t="shared" si="6"/>
        <v>1.479544</v>
      </c>
      <c r="F23" s="16">
        <f t="shared" si="16"/>
        <v>27.035356839674929</v>
      </c>
      <c r="G23" s="15">
        <f t="shared" si="14"/>
        <v>1.479544</v>
      </c>
      <c r="H23" s="32">
        <f t="shared" si="15"/>
        <v>8.8173643666274781E-2</v>
      </c>
      <c r="I23" s="39">
        <v>10</v>
      </c>
      <c r="J23" s="36">
        <f>(J$22-$J$21)/$J$21*$I23/60</f>
        <v>0.1036036036036036</v>
      </c>
      <c r="K23" s="36">
        <f t="shared" ref="K23:S23" si="18">(K$22-$J$21)/$J$21*$I23/60</f>
        <v>0.14864864864864866</v>
      </c>
      <c r="L23" s="36">
        <f t="shared" si="18"/>
        <v>0.19369369369369369</v>
      </c>
      <c r="M23" s="36">
        <f t="shared" si="18"/>
        <v>0.23873873873873874</v>
      </c>
      <c r="N23" s="36">
        <f t="shared" si="18"/>
        <v>0.28378378378378372</v>
      </c>
      <c r="O23" s="36">
        <f t="shared" si="18"/>
        <v>0.32882882882882886</v>
      </c>
      <c r="P23" s="44">
        <f t="shared" si="18"/>
        <v>0.37387387387387394</v>
      </c>
      <c r="Q23" s="36">
        <f t="shared" si="18"/>
        <v>0.41891891891891897</v>
      </c>
      <c r="R23" s="36">
        <f t="shared" si="18"/>
        <v>0.463963963963964</v>
      </c>
      <c r="S23" s="36">
        <f t="shared" si="18"/>
        <v>0.50900900900900903</v>
      </c>
    </row>
    <row r="24" spans="1:19" x14ac:dyDescent="0.2">
      <c r="A24" s="36">
        <f t="shared" si="11"/>
        <v>0.63273000000000001</v>
      </c>
      <c r="B24" s="11">
        <f t="shared" si="3"/>
        <v>1.3796379999999999</v>
      </c>
      <c r="C24" s="14">
        <f t="shared" si="12"/>
        <v>28.993112686081425</v>
      </c>
      <c r="D24" s="13">
        <f t="shared" si="13"/>
        <v>1.3796379999999999</v>
      </c>
      <c r="E24" s="15">
        <f t="shared" si="6"/>
        <v>1.5061840000000002</v>
      </c>
      <c r="F24" s="16">
        <f t="shared" si="16"/>
        <v>26.557180264828197</v>
      </c>
      <c r="G24" s="15">
        <f t="shared" si="14"/>
        <v>1.5061840000000002</v>
      </c>
      <c r="H24" s="32">
        <f t="shared" si="15"/>
        <v>9.1724060949321728E-2</v>
      </c>
      <c r="I24" s="39">
        <f>I23+5</f>
        <v>15</v>
      </c>
      <c r="J24" s="36">
        <f t="shared" ref="J24:S39" si="19">(J$22-$J$21)/$J$21*$I24/60</f>
        <v>0.1554054054054054</v>
      </c>
      <c r="K24" s="36">
        <f t="shared" si="19"/>
        <v>0.22297297297297297</v>
      </c>
      <c r="L24" s="36">
        <f t="shared" si="19"/>
        <v>0.29054054054054052</v>
      </c>
      <c r="M24" s="36">
        <f t="shared" si="19"/>
        <v>0.35810810810810811</v>
      </c>
      <c r="N24" s="36">
        <f t="shared" si="19"/>
        <v>0.42567567567567566</v>
      </c>
      <c r="O24" s="44">
        <f t="shared" si="19"/>
        <v>0.49324324324324326</v>
      </c>
      <c r="P24" s="44">
        <f t="shared" si="19"/>
        <v>0.56081081081081086</v>
      </c>
      <c r="Q24" s="36">
        <f t="shared" si="19"/>
        <v>0.6283783783783784</v>
      </c>
      <c r="R24" s="36">
        <f t="shared" si="19"/>
        <v>0.69594594594594594</v>
      </c>
      <c r="S24" s="36">
        <f t="shared" si="19"/>
        <v>0.76351351351351349</v>
      </c>
    </row>
    <row r="25" spans="1:19" x14ac:dyDescent="0.2">
      <c r="A25" s="36">
        <f t="shared" si="11"/>
        <v>0.66603000000000001</v>
      </c>
      <c r="B25" s="11">
        <f t="shared" si="3"/>
        <v>1.399618</v>
      </c>
      <c r="C25" s="14">
        <f t="shared" si="12"/>
        <v>28.579226617548503</v>
      </c>
      <c r="D25" s="13">
        <f t="shared" si="13"/>
        <v>1.399618</v>
      </c>
      <c r="E25" s="15">
        <f t="shared" si="6"/>
        <v>1.5328240000000002</v>
      </c>
      <c r="F25" s="16">
        <f t="shared" si="16"/>
        <v>26.095624807544763</v>
      </c>
      <c r="G25" s="15">
        <f t="shared" si="14"/>
        <v>1.5328240000000002</v>
      </c>
      <c r="H25" s="32">
        <f t="shared" si="15"/>
        <v>9.5173111520429288E-2</v>
      </c>
      <c r="I25" s="39">
        <f t="shared" ref="I25:I39" si="20">I24+5</f>
        <v>20</v>
      </c>
      <c r="J25" s="36">
        <f t="shared" si="19"/>
        <v>0.2072072072072072</v>
      </c>
      <c r="K25" s="36">
        <f t="shared" si="19"/>
        <v>0.29729729729729731</v>
      </c>
      <c r="L25" s="36">
        <f t="shared" si="19"/>
        <v>0.38738738738738737</v>
      </c>
      <c r="M25" s="44">
        <f t="shared" si="19"/>
        <v>0.47747747747747749</v>
      </c>
      <c r="N25" s="44">
        <f t="shared" si="19"/>
        <v>0.56756756756756743</v>
      </c>
      <c r="O25" s="36">
        <f t="shared" si="19"/>
        <v>0.65765765765765771</v>
      </c>
      <c r="P25" s="36">
        <f t="shared" si="19"/>
        <v>0.74774774774774788</v>
      </c>
      <c r="Q25" s="36">
        <f t="shared" si="19"/>
        <v>0.83783783783783794</v>
      </c>
      <c r="R25" s="36">
        <f t="shared" si="19"/>
        <v>0.927927927927928</v>
      </c>
      <c r="S25" s="36">
        <f t="shared" si="19"/>
        <v>1.0180180180180181</v>
      </c>
    </row>
    <row r="26" spans="1:19" x14ac:dyDescent="0.2">
      <c r="A26" s="36">
        <f t="shared" si="11"/>
        <v>0.69933000000000001</v>
      </c>
      <c r="B26" s="11">
        <f t="shared" si="3"/>
        <v>1.4195979999999999</v>
      </c>
      <c r="C26" s="14">
        <f t="shared" si="12"/>
        <v>28.176990950959357</v>
      </c>
      <c r="D26" s="13">
        <f t="shared" si="13"/>
        <v>1.4195979999999999</v>
      </c>
      <c r="E26" s="15">
        <f t="shared" si="6"/>
        <v>1.5594640000000002</v>
      </c>
      <c r="F26" s="16">
        <f t="shared" si="16"/>
        <v>25.64983866251481</v>
      </c>
      <c r="G26" s="15">
        <f t="shared" si="14"/>
        <v>1.5594640000000002</v>
      </c>
      <c r="H26" s="32">
        <f t="shared" si="15"/>
        <v>9.8525075408672169E-2</v>
      </c>
      <c r="I26" s="39">
        <f t="shared" si="20"/>
        <v>25</v>
      </c>
      <c r="J26" s="36">
        <f t="shared" si="19"/>
        <v>0.25900900900900903</v>
      </c>
      <c r="K26" s="36">
        <f t="shared" si="19"/>
        <v>0.37162162162162166</v>
      </c>
      <c r="L26" s="44">
        <f t="shared" si="19"/>
        <v>0.48423423423423423</v>
      </c>
      <c r="M26" s="44">
        <f t="shared" si="19"/>
        <v>0.59684684684684686</v>
      </c>
      <c r="N26" s="36">
        <f t="shared" si="19"/>
        <v>0.70945945945945943</v>
      </c>
      <c r="O26" s="36">
        <f t="shared" si="19"/>
        <v>0.822072072072072</v>
      </c>
      <c r="P26" s="36">
        <f t="shared" si="19"/>
        <v>0.9346846846846848</v>
      </c>
      <c r="Q26" s="36">
        <f t="shared" si="19"/>
        <v>1.0472972972972974</v>
      </c>
      <c r="R26" s="36">
        <f t="shared" si="19"/>
        <v>1.1599099099099099</v>
      </c>
      <c r="S26" s="36">
        <f t="shared" si="19"/>
        <v>1.2725225225225225</v>
      </c>
    </row>
    <row r="27" spans="1:19" x14ac:dyDescent="0.2">
      <c r="A27" s="36">
        <f t="shared" si="11"/>
        <v>0.73263</v>
      </c>
      <c r="B27" s="11">
        <f t="shared" si="3"/>
        <v>1.439578</v>
      </c>
      <c r="C27" s="14">
        <f t="shared" si="12"/>
        <v>27.785920596174712</v>
      </c>
      <c r="D27" s="13">
        <f t="shared" si="13"/>
        <v>1.439578</v>
      </c>
      <c r="E27" s="15">
        <f t="shared" si="6"/>
        <v>1.5861040000000002</v>
      </c>
      <c r="F27" s="16">
        <f t="shared" si="16"/>
        <v>25.219027251680846</v>
      </c>
      <c r="G27" s="15">
        <f t="shared" si="14"/>
        <v>1.5861040000000002</v>
      </c>
      <c r="H27" s="32">
        <f t="shared" si="15"/>
        <v>0.10178399503187752</v>
      </c>
      <c r="I27" s="39">
        <f t="shared" si="20"/>
        <v>30</v>
      </c>
      <c r="J27" s="36">
        <f t="shared" si="19"/>
        <v>0.3108108108108108</v>
      </c>
      <c r="K27" s="36">
        <f t="shared" si="19"/>
        <v>0.44594594594594594</v>
      </c>
      <c r="L27" s="44">
        <f t="shared" si="19"/>
        <v>0.58108108108108103</v>
      </c>
      <c r="M27" s="36">
        <f t="shared" si="19"/>
        <v>0.71621621621621623</v>
      </c>
      <c r="N27" s="36">
        <f t="shared" si="19"/>
        <v>0.85135135135135132</v>
      </c>
      <c r="O27" s="36">
        <f t="shared" si="19"/>
        <v>0.98648648648648651</v>
      </c>
      <c r="P27" s="36">
        <f t="shared" si="19"/>
        <v>1.1216216216216217</v>
      </c>
      <c r="Q27" s="36">
        <f t="shared" si="19"/>
        <v>1.2567567567567568</v>
      </c>
      <c r="R27" s="36">
        <f t="shared" si="19"/>
        <v>1.3918918918918919</v>
      </c>
      <c r="S27" s="36">
        <f t="shared" si="19"/>
        <v>1.527027027027027</v>
      </c>
    </row>
    <row r="28" spans="1:19" x14ac:dyDescent="0.2">
      <c r="A28" s="36">
        <f t="shared" si="11"/>
        <v>0.76593</v>
      </c>
      <c r="B28" s="11">
        <f t="shared" si="3"/>
        <v>1.4595579999999999</v>
      </c>
      <c r="C28" s="14">
        <f t="shared" si="12"/>
        <v>27.405557024797918</v>
      </c>
      <c r="D28" s="13">
        <f t="shared" si="13"/>
        <v>1.4595579999999999</v>
      </c>
      <c r="E28" s="15">
        <f t="shared" si="6"/>
        <v>1.6127440000000002</v>
      </c>
      <c r="F28" s="16">
        <f t="shared" si="16"/>
        <v>24.802448497715691</v>
      </c>
      <c r="G28" s="15">
        <f t="shared" si="14"/>
        <v>1.6127440000000002</v>
      </c>
      <c r="H28" s="32">
        <f t="shared" si="15"/>
        <v>0.10495369146001754</v>
      </c>
      <c r="I28" s="39">
        <f t="shared" si="20"/>
        <v>35</v>
      </c>
      <c r="J28" s="36">
        <f t="shared" si="19"/>
        <v>0.36261261261261257</v>
      </c>
      <c r="K28" s="44">
        <f t="shared" si="19"/>
        <v>0.52027027027027029</v>
      </c>
      <c r="L28" s="36">
        <f t="shared" si="19"/>
        <v>0.67792792792792789</v>
      </c>
      <c r="M28" s="36">
        <f t="shared" si="19"/>
        <v>0.8355855855855856</v>
      </c>
      <c r="N28" s="36">
        <f t="shared" si="19"/>
        <v>0.9932432432432432</v>
      </c>
      <c r="O28" s="36">
        <f t="shared" si="19"/>
        <v>1.1509009009009008</v>
      </c>
      <c r="P28" s="36">
        <f t="shared" si="19"/>
        <v>1.3085585585585586</v>
      </c>
      <c r="Q28" s="36">
        <f t="shared" si="19"/>
        <v>1.4662162162162165</v>
      </c>
      <c r="R28" s="36">
        <f t="shared" si="19"/>
        <v>1.6238738738738738</v>
      </c>
      <c r="S28" s="36">
        <f t="shared" si="19"/>
        <v>1.7815315315315314</v>
      </c>
    </row>
    <row r="29" spans="1:19" x14ac:dyDescent="0.2">
      <c r="A29" s="36">
        <f t="shared" si="11"/>
        <v>0.79923</v>
      </c>
      <c r="B29" s="11">
        <f t="shared" si="3"/>
        <v>1.479538</v>
      </c>
      <c r="C29" s="14">
        <f t="shared" si="12"/>
        <v>27.035466476697454</v>
      </c>
      <c r="D29" s="13">
        <f t="shared" si="13"/>
        <v>1.479538</v>
      </c>
      <c r="E29" s="15">
        <f t="shared" si="6"/>
        <v>1.6393840000000002</v>
      </c>
      <c r="F29" s="16">
        <f t="shared" si="16"/>
        <v>24.399408558336543</v>
      </c>
      <c r="G29" s="15">
        <f t="shared" si="14"/>
        <v>1.6393840000000002</v>
      </c>
      <c r="H29" s="32">
        <f t="shared" si="15"/>
        <v>0.10803777936085468</v>
      </c>
      <c r="I29" s="39">
        <f t="shared" si="20"/>
        <v>40</v>
      </c>
      <c r="J29" s="36">
        <f t="shared" si="19"/>
        <v>0.4144144144144144</v>
      </c>
      <c r="K29" s="36">
        <f t="shared" si="19"/>
        <v>0.59459459459459463</v>
      </c>
      <c r="L29" s="36">
        <f t="shared" si="19"/>
        <v>0.77477477477477474</v>
      </c>
      <c r="M29" s="36">
        <f t="shared" si="19"/>
        <v>0.95495495495495497</v>
      </c>
      <c r="N29" s="36">
        <f t="shared" si="19"/>
        <v>1.1351351351351349</v>
      </c>
      <c r="O29" s="36">
        <f t="shared" si="19"/>
        <v>1.3153153153153154</v>
      </c>
      <c r="P29" s="36">
        <f t="shared" si="19"/>
        <v>1.4954954954954958</v>
      </c>
      <c r="Q29" s="36">
        <f t="shared" si="19"/>
        <v>1.6756756756756759</v>
      </c>
      <c r="R29" s="36">
        <f t="shared" si="19"/>
        <v>1.855855855855856</v>
      </c>
      <c r="S29" s="36">
        <f t="shared" si="19"/>
        <v>2.0360360360360361</v>
      </c>
    </row>
    <row r="30" spans="1:19" x14ac:dyDescent="0.2">
      <c r="A30" s="36">
        <f t="shared" si="11"/>
        <v>0.83252999999999999</v>
      </c>
      <c r="B30" s="11">
        <f t="shared" si="3"/>
        <v>1.4995179999999999</v>
      </c>
      <c r="C30" s="14">
        <f t="shared" si="12"/>
        <v>26.675238309910252</v>
      </c>
      <c r="D30" s="13">
        <f t="shared" si="13"/>
        <v>1.4995179999999999</v>
      </c>
      <c r="E30" s="15">
        <f t="shared" si="6"/>
        <v>1.6660240000000002</v>
      </c>
      <c r="F30" s="16">
        <f t="shared" si="16"/>
        <v>24.009257969873179</v>
      </c>
      <c r="G30" s="15">
        <f t="shared" si="14"/>
        <v>1.6660240000000004</v>
      </c>
      <c r="H30" s="32">
        <f t="shared" si="15"/>
        <v>0.11103968075074833</v>
      </c>
      <c r="I30" s="39">
        <f t="shared" si="20"/>
        <v>45</v>
      </c>
      <c r="J30" s="36">
        <f t="shared" si="19"/>
        <v>0.46621621621621617</v>
      </c>
      <c r="K30" s="36">
        <f t="shared" si="19"/>
        <v>0.66891891891891897</v>
      </c>
      <c r="L30" s="36">
        <f t="shared" si="19"/>
        <v>0.87162162162162149</v>
      </c>
      <c r="M30" s="36">
        <f t="shared" si="19"/>
        <v>1.0743243243243243</v>
      </c>
      <c r="N30" s="36">
        <f t="shared" si="19"/>
        <v>1.277027027027027</v>
      </c>
      <c r="O30" s="36">
        <f t="shared" si="19"/>
        <v>1.4797297297297298</v>
      </c>
      <c r="P30" s="36">
        <f t="shared" si="19"/>
        <v>1.6824324324324325</v>
      </c>
      <c r="Q30" s="36">
        <f t="shared" si="19"/>
        <v>1.8851351351351353</v>
      </c>
      <c r="R30" s="36">
        <f t="shared" si="19"/>
        <v>2.0878378378378377</v>
      </c>
      <c r="S30" s="36">
        <f t="shared" si="19"/>
        <v>2.2905405405405403</v>
      </c>
    </row>
    <row r="31" spans="1:19" x14ac:dyDescent="0.2">
      <c r="A31" s="36">
        <f t="shared" si="11"/>
        <v>0.86582999999999999</v>
      </c>
      <c r="B31" s="11">
        <f t="shared" si="3"/>
        <v>1.519498</v>
      </c>
      <c r="C31" s="14">
        <f t="shared" si="12"/>
        <v>26.324483480728503</v>
      </c>
      <c r="D31" s="13">
        <f t="shared" si="13"/>
        <v>1.519498</v>
      </c>
      <c r="E31" s="15">
        <f t="shared" si="6"/>
        <v>1.6926640000000002</v>
      </c>
      <c r="F31" s="16">
        <f t="shared" si="16"/>
        <v>23.631388155002998</v>
      </c>
      <c r="G31" s="15">
        <f t="shared" si="14"/>
        <v>1.6926640000000002</v>
      </c>
      <c r="H31" s="32">
        <f t="shared" si="15"/>
        <v>0.113962637660596</v>
      </c>
      <c r="I31" s="39">
        <f t="shared" si="20"/>
        <v>50</v>
      </c>
      <c r="J31" s="44">
        <f t="shared" si="19"/>
        <v>0.51801801801801806</v>
      </c>
      <c r="K31" s="36">
        <f t="shared" si="19"/>
        <v>0.74324324324324331</v>
      </c>
      <c r="L31" s="36">
        <f t="shared" si="19"/>
        <v>0.96846846846846846</v>
      </c>
      <c r="M31" s="36">
        <f t="shared" si="19"/>
        <v>1.1936936936936937</v>
      </c>
      <c r="N31" s="36">
        <f t="shared" si="19"/>
        <v>1.4189189189189189</v>
      </c>
      <c r="O31" s="36">
        <f t="shared" si="19"/>
        <v>1.644144144144144</v>
      </c>
      <c r="P31" s="36">
        <f t="shared" si="19"/>
        <v>1.8693693693693696</v>
      </c>
      <c r="Q31" s="36">
        <f t="shared" si="19"/>
        <v>2.0945945945945947</v>
      </c>
      <c r="R31" s="36">
        <f t="shared" si="19"/>
        <v>2.3198198198198199</v>
      </c>
      <c r="S31" s="36">
        <f t="shared" si="19"/>
        <v>2.545045045045045</v>
      </c>
    </row>
    <row r="32" spans="1:19" x14ac:dyDescent="0.2">
      <c r="A32" s="36">
        <f t="shared" si="11"/>
        <v>0.89912999999999998</v>
      </c>
      <c r="B32" s="11">
        <f t="shared" si="3"/>
        <v>1.5394779999999999</v>
      </c>
      <c r="C32" s="14">
        <f t="shared" si="12"/>
        <v>25.982833142142987</v>
      </c>
      <c r="D32" s="13">
        <f t="shared" si="13"/>
        <v>1.5394779999999999</v>
      </c>
      <c r="E32" s="15">
        <f t="shared" si="6"/>
        <v>1.7193040000000002</v>
      </c>
      <c r="F32" s="16">
        <f t="shared" si="16"/>
        <v>23.265228255154408</v>
      </c>
      <c r="G32" s="15">
        <f t="shared" si="14"/>
        <v>1.7193040000000002</v>
      </c>
      <c r="H32" s="32">
        <f t="shared" si="15"/>
        <v>0.11680972381547527</v>
      </c>
      <c r="I32" s="39">
        <f t="shared" si="20"/>
        <v>55</v>
      </c>
      <c r="J32" s="44">
        <f t="shared" si="19"/>
        <v>0.56981981981981977</v>
      </c>
      <c r="K32" s="36">
        <f t="shared" si="19"/>
        <v>0.81756756756756765</v>
      </c>
      <c r="L32" s="36">
        <f t="shared" si="19"/>
        <v>1.0653153153153152</v>
      </c>
      <c r="M32" s="36">
        <f t="shared" si="19"/>
        <v>1.3130630630630631</v>
      </c>
      <c r="N32" s="36">
        <f t="shared" si="19"/>
        <v>1.5608108108108107</v>
      </c>
      <c r="O32" s="36">
        <f t="shared" si="19"/>
        <v>1.8085585585585586</v>
      </c>
      <c r="P32" s="36">
        <f t="shared" si="19"/>
        <v>2.0563063063063063</v>
      </c>
      <c r="Q32" s="36">
        <f t="shared" si="19"/>
        <v>2.3040540540540544</v>
      </c>
      <c r="R32" s="36">
        <f t="shared" si="19"/>
        <v>2.5518018018018016</v>
      </c>
      <c r="S32" s="36">
        <f t="shared" si="19"/>
        <v>2.7995495495495493</v>
      </c>
    </row>
    <row r="33" spans="1:19" x14ac:dyDescent="0.2">
      <c r="A33" s="36">
        <f t="shared" si="11"/>
        <v>0.93242999999999998</v>
      </c>
      <c r="B33" s="11">
        <f t="shared" si="3"/>
        <v>1.559458</v>
      </c>
      <c r="C33" s="14">
        <f t="shared" si="12"/>
        <v>25.649937350028022</v>
      </c>
      <c r="D33" s="13">
        <f t="shared" si="13"/>
        <v>1.559458</v>
      </c>
      <c r="E33" s="15">
        <f t="shared" si="6"/>
        <v>1.7459440000000002</v>
      </c>
      <c r="F33" s="16">
        <f t="shared" si="16"/>
        <v>22.910242252901579</v>
      </c>
      <c r="G33" s="15">
        <f t="shared" si="14"/>
        <v>1.7459440000000002</v>
      </c>
      <c r="H33" s="32">
        <f t="shared" si="15"/>
        <v>0.11958385541643324</v>
      </c>
      <c r="I33" s="39">
        <f t="shared" si="20"/>
        <v>60</v>
      </c>
      <c r="J33" s="36">
        <f t="shared" si="19"/>
        <v>0.6216216216216216</v>
      </c>
      <c r="K33" s="36">
        <f t="shared" si="19"/>
        <v>0.89189189189189189</v>
      </c>
      <c r="L33" s="36">
        <f t="shared" si="19"/>
        <v>1.1621621621621621</v>
      </c>
      <c r="M33" s="36">
        <f t="shared" si="19"/>
        <v>1.4324324324324325</v>
      </c>
      <c r="N33" s="36">
        <f t="shared" si="19"/>
        <v>1.7027027027027026</v>
      </c>
      <c r="O33" s="36">
        <f t="shared" si="19"/>
        <v>1.972972972972973</v>
      </c>
      <c r="P33" s="36">
        <f t="shared" si="19"/>
        <v>2.2432432432432434</v>
      </c>
      <c r="Q33" s="36">
        <f t="shared" si="19"/>
        <v>2.5135135135135136</v>
      </c>
      <c r="R33" s="36">
        <f t="shared" si="19"/>
        <v>2.7837837837837838</v>
      </c>
      <c r="S33" s="36">
        <f t="shared" si="19"/>
        <v>3.0540540540540539</v>
      </c>
    </row>
    <row r="34" spans="1:19" x14ac:dyDescent="0.2">
      <c r="A34" s="36">
        <f t="shared" si="11"/>
        <v>0.96572999999999998</v>
      </c>
      <c r="B34" s="11">
        <f t="shared" si="3"/>
        <v>1.5794380000000001</v>
      </c>
      <c r="C34" s="14">
        <f t="shared" si="12"/>
        <v>25.32546386752756</v>
      </c>
      <c r="D34" s="13">
        <f t="shared" si="13"/>
        <v>1.5794380000000001</v>
      </c>
      <c r="E34" s="15">
        <f t="shared" si="6"/>
        <v>1.7725840000000002</v>
      </c>
      <c r="F34" s="16">
        <f t="shared" si="16"/>
        <v>22.565926353842748</v>
      </c>
      <c r="G34" s="15">
        <f t="shared" si="14"/>
        <v>1.7725840000000004</v>
      </c>
      <c r="H34" s="32">
        <f t="shared" si="15"/>
        <v>0.12228780110393722</v>
      </c>
      <c r="I34" s="39">
        <f t="shared" si="20"/>
        <v>65</v>
      </c>
      <c r="J34" s="36">
        <f t="shared" si="19"/>
        <v>0.67342342342342343</v>
      </c>
      <c r="K34" s="36">
        <f t="shared" si="19"/>
        <v>0.96621621621621623</v>
      </c>
      <c r="L34" s="36">
        <f t="shared" si="19"/>
        <v>1.2590090090090089</v>
      </c>
      <c r="M34" s="36">
        <f t="shared" si="19"/>
        <v>1.5518018018018018</v>
      </c>
      <c r="N34" s="36">
        <f t="shared" si="19"/>
        <v>1.8445945945945945</v>
      </c>
      <c r="O34" s="36">
        <f t="shared" si="19"/>
        <v>2.1373873873873874</v>
      </c>
      <c r="P34" s="36">
        <f t="shared" si="19"/>
        <v>2.4301801801801806</v>
      </c>
      <c r="Q34" s="36">
        <f t="shared" si="19"/>
        <v>2.7229729729729732</v>
      </c>
      <c r="R34" s="36">
        <f t="shared" si="19"/>
        <v>3.0157657657657655</v>
      </c>
      <c r="S34" s="36">
        <f t="shared" si="19"/>
        <v>3.3085585585585586</v>
      </c>
    </row>
    <row r="35" spans="1:19" x14ac:dyDescent="0.2">
      <c r="A35" s="36">
        <f t="shared" si="11"/>
        <v>0.99902999999999997</v>
      </c>
      <c r="B35" s="11">
        <f t="shared" si="3"/>
        <v>1.599418</v>
      </c>
      <c r="C35" s="14">
        <f t="shared" si="12"/>
        <v>25.009097059055232</v>
      </c>
      <c r="D35" s="13">
        <f t="shared" si="13"/>
        <v>1.599418</v>
      </c>
      <c r="E35" s="15">
        <f t="shared" si="6"/>
        <v>1.7992240000000002</v>
      </c>
      <c r="F35" s="16">
        <f t="shared" si="16"/>
        <v>22.231806601068016</v>
      </c>
      <c r="G35" s="15">
        <f t="shared" si="14"/>
        <v>1.7992239999999999</v>
      </c>
      <c r="H35" s="32">
        <f t="shared" si="15"/>
        <v>0.12492419117453979</v>
      </c>
      <c r="I35" s="39">
        <f t="shared" si="20"/>
        <v>70</v>
      </c>
      <c r="J35" s="36">
        <f t="shared" si="19"/>
        <v>0.72522522522522515</v>
      </c>
      <c r="K35" s="36">
        <f t="shared" si="19"/>
        <v>1.0405405405405406</v>
      </c>
      <c r="L35" s="36">
        <f t="shared" si="19"/>
        <v>1.3558558558558558</v>
      </c>
      <c r="M35" s="36">
        <f t="shared" si="19"/>
        <v>1.6711711711711712</v>
      </c>
      <c r="N35" s="36">
        <f t="shared" si="19"/>
        <v>1.9864864864864864</v>
      </c>
      <c r="O35" s="36">
        <f t="shared" si="19"/>
        <v>2.3018018018018016</v>
      </c>
      <c r="P35" s="36">
        <f t="shared" si="19"/>
        <v>2.6171171171171173</v>
      </c>
      <c r="Q35" s="36">
        <f t="shared" si="19"/>
        <v>2.9324324324324329</v>
      </c>
      <c r="R35" s="36">
        <f t="shared" si="19"/>
        <v>3.2477477477477477</v>
      </c>
      <c r="S35" s="36">
        <f t="shared" si="19"/>
        <v>3.5630630630630629</v>
      </c>
    </row>
    <row r="36" spans="1:19" x14ac:dyDescent="0.2">
      <c r="I36" s="39">
        <f>I35+5</f>
        <v>75</v>
      </c>
      <c r="J36" s="36">
        <f t="shared" si="19"/>
        <v>0.77702702702702697</v>
      </c>
      <c r="K36" s="36">
        <f t="shared" si="19"/>
        <v>1.1148648648648647</v>
      </c>
      <c r="L36" s="36">
        <f t="shared" si="19"/>
        <v>1.4527027027027026</v>
      </c>
      <c r="M36" s="36">
        <f t="shared" si="19"/>
        <v>1.7905405405405406</v>
      </c>
      <c r="N36" s="36">
        <f t="shared" si="19"/>
        <v>2.1283783783783781</v>
      </c>
      <c r="O36" s="36">
        <f t="shared" si="19"/>
        <v>2.4662162162162162</v>
      </c>
      <c r="P36" s="36">
        <f t="shared" si="19"/>
        <v>2.8040540540540544</v>
      </c>
      <c r="Q36" s="36">
        <f t="shared" si="19"/>
        <v>3.1418918918918921</v>
      </c>
      <c r="R36" s="36">
        <f t="shared" si="19"/>
        <v>3.4797297297297294</v>
      </c>
      <c r="S36" s="36">
        <f t="shared" si="19"/>
        <v>3.8175675675675671</v>
      </c>
    </row>
    <row r="37" spans="1:19" x14ac:dyDescent="0.2">
      <c r="A37" s="37" t="s">
        <v>26</v>
      </c>
      <c r="B37" s="37"/>
      <c r="C37" s="37"/>
      <c r="D37" s="37"/>
      <c r="E37" s="37"/>
      <c r="F37" s="37"/>
      <c r="I37" s="39">
        <f t="shared" ref="I37:I39" si="21">I36+5</f>
        <v>80</v>
      </c>
      <c r="J37" s="36">
        <f t="shared" si="19"/>
        <v>0.8288288288288288</v>
      </c>
      <c r="K37" s="36">
        <f t="shared" si="19"/>
        <v>1.1891891891891893</v>
      </c>
      <c r="L37" s="36">
        <f t="shared" si="19"/>
        <v>1.5495495495495495</v>
      </c>
      <c r="M37" s="36">
        <f t="shared" si="19"/>
        <v>1.9099099099099099</v>
      </c>
      <c r="N37" s="36">
        <f t="shared" si="19"/>
        <v>2.2702702702702697</v>
      </c>
      <c r="O37" s="36">
        <f t="shared" si="19"/>
        <v>2.6306306306306309</v>
      </c>
      <c r="P37" s="36">
        <f t="shared" si="19"/>
        <v>2.9909909909909915</v>
      </c>
      <c r="Q37" s="36">
        <f t="shared" si="19"/>
        <v>3.3513513513513518</v>
      </c>
      <c r="R37" s="36">
        <f t="shared" si="19"/>
        <v>3.711711711711712</v>
      </c>
      <c r="S37" s="36">
        <f t="shared" si="19"/>
        <v>4.0720720720720722</v>
      </c>
    </row>
    <row r="38" spans="1:19" x14ac:dyDescent="0.2">
      <c r="I38" s="39">
        <f t="shared" si="21"/>
        <v>85</v>
      </c>
      <c r="J38" s="36">
        <f t="shared" si="19"/>
        <v>0.88063063063063063</v>
      </c>
      <c r="K38" s="36">
        <f t="shared" si="19"/>
        <v>1.2635135135135134</v>
      </c>
      <c r="L38" s="36">
        <f t="shared" si="19"/>
        <v>1.6463963963963963</v>
      </c>
      <c r="M38" s="36">
        <f t="shared" si="19"/>
        <v>2.0292792792792791</v>
      </c>
      <c r="N38" s="36">
        <f t="shared" si="19"/>
        <v>2.4121621621621618</v>
      </c>
      <c r="O38" s="36">
        <f t="shared" si="19"/>
        <v>2.795045045045045</v>
      </c>
      <c r="P38" s="36">
        <f t="shared" si="19"/>
        <v>3.1779279279279278</v>
      </c>
      <c r="Q38" s="36">
        <f t="shared" si="19"/>
        <v>3.560810810810811</v>
      </c>
      <c r="R38" s="36">
        <f t="shared" si="19"/>
        <v>3.9436936936936937</v>
      </c>
      <c r="S38" s="36">
        <f t="shared" si="19"/>
        <v>4.326576576576576</v>
      </c>
    </row>
    <row r="39" spans="1:19" x14ac:dyDescent="0.2">
      <c r="I39" s="39">
        <f t="shared" si="21"/>
        <v>90</v>
      </c>
      <c r="J39" s="36">
        <f t="shared" si="19"/>
        <v>0.93243243243243235</v>
      </c>
      <c r="K39" s="36">
        <f t="shared" si="19"/>
        <v>1.3378378378378379</v>
      </c>
      <c r="L39" s="36">
        <f t="shared" si="19"/>
        <v>1.743243243243243</v>
      </c>
      <c r="M39" s="36">
        <f t="shared" si="19"/>
        <v>2.1486486486486487</v>
      </c>
      <c r="N39" s="36">
        <f t="shared" si="19"/>
        <v>2.5540540540540539</v>
      </c>
      <c r="O39" s="36">
        <f t="shared" si="19"/>
        <v>2.9594594594594597</v>
      </c>
      <c r="P39" s="36">
        <f t="shared" si="19"/>
        <v>3.3648648648648649</v>
      </c>
      <c r="Q39" s="36">
        <f t="shared" si="19"/>
        <v>3.7702702702702706</v>
      </c>
      <c r="R39" s="36">
        <f t="shared" si="19"/>
        <v>4.1756756756756754</v>
      </c>
      <c r="S39" s="36">
        <f t="shared" si="19"/>
        <v>4.5810810810810807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acce</vt:lpstr>
      <vt:lpstr>pp</vt:lpstr>
      <vt:lpstr>dura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cp:revision>3</cp:revision>
  <dcterms:created xsi:type="dcterms:W3CDTF">2025-02-04T23:34:40Z</dcterms:created>
  <dcterms:modified xsi:type="dcterms:W3CDTF">2025-02-23T09:34:16Z</dcterms:modified>
</cp:coreProperties>
</file>