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rgv-my.sharepoint.com/personal/bernise_martinez01_utrgv_edu/Documents/Documents/UTRGV/GRAD MSBA/QUMT 6360/"/>
    </mc:Choice>
  </mc:AlternateContent>
  <xr:revisionPtr revIDLastSave="1773" documentId="8_{C7303D66-B841-4497-A863-57F1C7C6C014}" xr6:coauthVersionLast="47" xr6:coauthVersionMax="47" xr10:uidLastSave="{79CE5771-3C31-4FBA-89BB-90EE8D4A4E43}"/>
  <bookViews>
    <workbookView xWindow="10718" yWindow="0" windowWidth="10965" windowHeight="13223" firstSheet="2" activeTab="3" xr2:uid="{EE17EBA1-5456-4D64-8A77-996C12AAC53D}"/>
  </bookViews>
  <sheets>
    <sheet name="Question 1a" sheetId="1" r:id="rId1"/>
    <sheet name="Q1a Answer Report" sheetId="5" r:id="rId2"/>
    <sheet name="Question 1b" sheetId="7" r:id="rId3"/>
    <sheet name="Question 2" sheetId="2" r:id="rId4"/>
    <sheet name="Q2 Answer Report" sheetId="3" r:id="rId5"/>
    <sheet name="Question 3" sheetId="8" r:id="rId6"/>
    <sheet name="Q3 Answer Report" sheetId="10" r:id="rId7"/>
  </sheets>
  <definedNames>
    <definedName name="solver_adj" localSheetId="0" hidden="1">'Question 1a'!$C$6:$R$6</definedName>
    <definedName name="solver_adj" localSheetId="2" hidden="1">'Question 1b'!$C$6:$R$6</definedName>
    <definedName name="solver_adj" localSheetId="3" hidden="1">'Question 2'!$C$6:$P$6</definedName>
    <definedName name="solver_adj" localSheetId="5" hidden="1">'Question 3'!$C$6:$G$10</definedName>
    <definedName name="solver_cvg" localSheetId="0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drv" localSheetId="0" hidden="1">2</definedName>
    <definedName name="solver_drv" localSheetId="2" hidden="1">2</definedName>
    <definedName name="solver_drv" localSheetId="3" hidden="1">2</definedName>
    <definedName name="solver_drv" localSheetId="5" hidden="1">2</definedName>
    <definedName name="solver_eng" localSheetId="0" hidden="1">2</definedName>
    <definedName name="solver_eng" localSheetId="2" hidden="1">2</definedName>
    <definedName name="solver_eng" localSheetId="3" hidden="1">2</definedName>
    <definedName name="solver_eng" localSheetId="5" hidden="1">2</definedName>
    <definedName name="solver_est" localSheetId="0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itr" localSheetId="0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lhs1" localSheetId="0" hidden="1">'Question 1a'!$S$9:$S$16</definedName>
    <definedName name="solver_lhs1" localSheetId="2" hidden="1">'Question 1b'!$S$9:$S$16</definedName>
    <definedName name="solver_lhs1" localSheetId="3" hidden="1">'Question 2'!$Q$12:$Q$17</definedName>
    <definedName name="solver_lhs1" localSheetId="5" hidden="1">'Question 3'!$C$6:$G$10</definedName>
    <definedName name="solver_lhs2" localSheetId="3" hidden="1">'Question 2'!$Q$9:$Q$11</definedName>
    <definedName name="solver_lhs2" localSheetId="5" hidden="1">'Question 3'!$M$6:$M$15</definedName>
    <definedName name="solver_mip" localSheetId="0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ni" localSheetId="0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rt" localSheetId="0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sl" localSheetId="0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neg" localSheetId="0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od" localSheetId="0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um" localSheetId="0" hidden="1">1</definedName>
    <definedName name="solver_num" localSheetId="2" hidden="1">1</definedName>
    <definedName name="solver_num" localSheetId="3" hidden="1">2</definedName>
    <definedName name="solver_num" localSheetId="5" hidden="1">2</definedName>
    <definedName name="solver_nwt" localSheetId="0" hidden="1">1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opt" localSheetId="0" hidden="1">'Question 1a'!$S$7</definedName>
    <definedName name="solver_opt" localSheetId="2" hidden="1">'Question 1b'!$S$7</definedName>
    <definedName name="solver_opt" localSheetId="3" hidden="1">'Question 2'!$Q$7</definedName>
    <definedName name="solver_opt" localSheetId="5" hidden="1">'Question 3'!$C$21</definedName>
    <definedName name="solver_pre" localSheetId="0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rbv" localSheetId="0" hidden="1">2</definedName>
    <definedName name="solver_rbv" localSheetId="2" hidden="1">2</definedName>
    <definedName name="solver_rbv" localSheetId="3" hidden="1">2</definedName>
    <definedName name="solver_rbv" localSheetId="5" hidden="1">2</definedName>
    <definedName name="solver_rel1" localSheetId="0" hidden="1">2</definedName>
    <definedName name="solver_rel1" localSheetId="2" hidden="1">2</definedName>
    <definedName name="solver_rel1" localSheetId="3" hidden="1">2</definedName>
    <definedName name="solver_rel1" localSheetId="5" hidden="1">5</definedName>
    <definedName name="solver_rel2" localSheetId="3" hidden="1">1</definedName>
    <definedName name="solver_rel2" localSheetId="5" hidden="1">2</definedName>
    <definedName name="solver_rhs1" localSheetId="0" hidden="1">'Question 1a'!$U$9:$U$16</definedName>
    <definedName name="solver_rhs1" localSheetId="2" hidden="1">'Question 1b'!$U$9:$U$16</definedName>
    <definedName name="solver_rhs1" localSheetId="3" hidden="1">'Question 2'!$S$12:$S$17</definedName>
    <definedName name="solver_rhs1" localSheetId="5" hidden="1">"binary"</definedName>
    <definedName name="solver_rhs2" localSheetId="3" hidden="1">'Question 2'!$S$9:$S$11</definedName>
    <definedName name="solver_rhs2" localSheetId="5" hidden="1">'Question 3'!$O$6:$O$15</definedName>
    <definedName name="solver_rlx" localSheetId="0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sd" localSheetId="0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scl" localSheetId="0" hidden="1">2</definedName>
    <definedName name="solver_scl" localSheetId="2" hidden="1">2</definedName>
    <definedName name="solver_scl" localSheetId="3" hidden="1">2</definedName>
    <definedName name="solver_scl" localSheetId="5" hidden="1">2</definedName>
    <definedName name="solver_sho" localSheetId="0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sz" localSheetId="0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tim" localSheetId="0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ol" localSheetId="0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yp" localSheetId="0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val" localSheetId="0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er" localSheetId="0" hidden="1">3</definedName>
    <definedName name="solver_ver" localSheetId="2" hidden="1">3</definedName>
    <definedName name="solver_ver" localSheetId="3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8" l="1"/>
  <c r="G11" i="8"/>
  <c r="K15" i="8" s="1"/>
  <c r="M15" i="8" s="1"/>
  <c r="F11" i="8"/>
  <c r="K14" i="8" s="1"/>
  <c r="M14" i="8" s="1"/>
  <c r="E11" i="8"/>
  <c r="K13" i="8" s="1"/>
  <c r="M13" i="8" s="1"/>
  <c r="D11" i="8"/>
  <c r="K12" i="8" s="1"/>
  <c r="M12" i="8" s="1"/>
  <c r="C11" i="8"/>
  <c r="K11" i="8" s="1"/>
  <c r="M11" i="8" s="1"/>
  <c r="H10" i="8"/>
  <c r="L10" i="8" s="1"/>
  <c r="M10" i="8" s="1"/>
  <c r="H9" i="8"/>
  <c r="L9" i="8" s="1"/>
  <c r="M9" i="8" s="1"/>
  <c r="H8" i="8"/>
  <c r="L8" i="8" s="1"/>
  <c r="M8" i="8" s="1"/>
  <c r="H7" i="8"/>
  <c r="L7" i="8" s="1"/>
  <c r="M7" i="8" s="1"/>
  <c r="H6" i="8"/>
  <c r="L6" i="8" s="1"/>
  <c r="M6" i="8" s="1"/>
  <c r="S16" i="7"/>
  <c r="S15" i="7"/>
  <c r="S14" i="7"/>
  <c r="S13" i="7"/>
  <c r="S12" i="7"/>
  <c r="S11" i="7"/>
  <c r="S10" i="7"/>
  <c r="S9" i="7"/>
  <c r="S7" i="7"/>
  <c r="S10" i="1"/>
  <c r="S9" i="1"/>
  <c r="S7" i="1"/>
  <c r="S11" i="1"/>
  <c r="S12" i="1"/>
  <c r="S13" i="1"/>
  <c r="S14" i="1"/>
  <c r="S15" i="1"/>
  <c r="S16" i="1"/>
  <c r="Q7" i="2"/>
  <c r="Q17" i="2"/>
  <c r="Q11" i="2"/>
  <c r="Q10" i="2"/>
  <c r="Q9" i="2"/>
  <c r="Q16" i="2" a="1"/>
  <c r="Q16" i="2" s="1"/>
  <c r="Q15" i="2"/>
  <c r="Q14" i="2"/>
  <c r="Q13" i="2"/>
  <c r="Q1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Raju Balakrishnan</author>
  </authors>
  <commentList>
    <comment ref="N5" authorId="0" shapeId="0" xr:uid="{D56C2BEB-F1D1-46E7-B7FF-933F2D724C63}">
      <text>
        <r>
          <rPr>
            <sz val="8"/>
            <color rgb="FF000000"/>
            <rFont val="Tahoma"/>
            <family val="2"/>
          </rPr>
          <t>All constraints are = since the model is balanced.</t>
        </r>
      </text>
    </comment>
    <comment ref="D6" authorId="0" shapeId="0" xr:uid="{EC2E83E7-89C8-4B93-A28E-22C9B96BDDA3}">
      <text>
        <r>
          <rPr>
            <sz val="8"/>
            <color rgb="FF000000"/>
            <rFont val="Tahoma"/>
            <family val="2"/>
          </rPr>
          <t>Note that the solution has all integer values.</t>
        </r>
      </text>
    </comment>
    <comment ref="O6" authorId="0" shapeId="0" xr:uid="{2D298C64-B73B-48A9-8A4B-83861D6886D5}">
      <text>
        <r>
          <rPr>
            <sz val="8"/>
            <color rgb="FF000000"/>
            <rFont val="Tahoma"/>
            <family val="2"/>
          </rPr>
          <t>Workers have a supply of 1 unit each.</t>
        </r>
      </text>
    </comment>
    <comment ref="O11" authorId="0" shapeId="0" xr:uid="{3B91E29B-2E84-4998-8B66-BA126B357C1B}">
      <text>
        <r>
          <rPr>
            <sz val="8"/>
            <color rgb="FF000000"/>
            <rFont val="Tahoma"/>
            <family val="2"/>
          </rPr>
          <t>Projects have a demand of 1 unit each.</t>
        </r>
      </text>
    </comment>
  </commentList>
</comments>
</file>

<file path=xl/sharedStrings.xml><?xml version="1.0" encoding="utf-8"?>
<sst xmlns="http://schemas.openxmlformats.org/spreadsheetml/2006/main" count="530" uniqueCount="239">
  <si>
    <t xml:space="preserve">Question 2: Smith Company </t>
  </si>
  <si>
    <t>Units</t>
  </si>
  <si>
    <t>Cost</t>
  </si>
  <si>
    <t>Constraints:</t>
  </si>
  <si>
    <t>A Supply at plant</t>
  </si>
  <si>
    <t>B Supply at plant</t>
  </si>
  <si>
    <t>C Supply at plant</t>
  </si>
  <si>
    <t>W Demand to customer</t>
  </si>
  <si>
    <t>X Demand to customer</t>
  </si>
  <si>
    <t>Y Demand to customer</t>
  </si>
  <si>
    <t>Z Demand to customer</t>
  </si>
  <si>
    <t>D Warehouse</t>
  </si>
  <si>
    <t>E Warehouse</t>
  </si>
  <si>
    <t>A - D</t>
  </si>
  <si>
    <t>A- E</t>
  </si>
  <si>
    <t>TO</t>
  </si>
  <si>
    <t>B - D</t>
  </si>
  <si>
    <t>B- E</t>
  </si>
  <si>
    <t>C- D</t>
  </si>
  <si>
    <t>C - E</t>
  </si>
  <si>
    <t>D-W</t>
  </si>
  <si>
    <t>D-X</t>
  </si>
  <si>
    <t>D-Y</t>
  </si>
  <si>
    <t>FROM</t>
  </si>
  <si>
    <t>D-Z</t>
  </si>
  <si>
    <t>E-W</t>
  </si>
  <si>
    <t>E-X</t>
  </si>
  <si>
    <t>E-Y</t>
  </si>
  <si>
    <t>E-Z</t>
  </si>
  <si>
    <t>LHS</t>
  </si>
  <si>
    <t>&lt;=</t>
  </si>
  <si>
    <t>=</t>
  </si>
  <si>
    <t>Sign</t>
  </si>
  <si>
    <t>RHS</t>
  </si>
  <si>
    <t>Microsoft Excel 16.0 Answer Report</t>
  </si>
  <si>
    <t>Worksheet: [QUMT 6360 Project 4-I BM.xlsx]Sheet2</t>
  </si>
  <si>
    <t>Report Created: 7/19/2025 10:52:20 PM</t>
  </si>
  <si>
    <t>Result: Solver found a solution.  All Constraints and optimality conditions are satisfied.</t>
  </si>
  <si>
    <t>Solver Engine</t>
  </si>
  <si>
    <t>Engine: Simplex LP</t>
  </si>
  <si>
    <t>Solution Time: 0.156 Seconds.</t>
  </si>
  <si>
    <t>Iterations: 11 Subproblems: 0</t>
  </si>
  <si>
    <t>Solver Options</t>
  </si>
  <si>
    <t>Max Time Unlimited,  Iterations Unlimited, Precision 0.000001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</si>
  <si>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</si>
  <si>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</si>
  <si>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</si>
  <si>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</si>
  <si>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</si>
  <si>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</si>
  <si>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</si>
  <si>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</si>
  <si>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</si>
  <si>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</si>
  <si>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</si>
  <si>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</si>
  <si>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</si>
  <si>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$Q$7</t>
  </si>
  <si>
    <t>$C$6</t>
  </si>
  <si>
    <t>Units A - D</t>
  </si>
  <si>
    <t>Contin</t>
  </si>
  <si>
    <t>$D$6</t>
  </si>
  <si>
    <t>Units A- E</t>
  </si>
  <si>
    <t>$E$6</t>
  </si>
  <si>
    <t>Units B - D</t>
  </si>
  <si>
    <t>$F$6</t>
  </si>
  <si>
    <t>Units B- E</t>
  </si>
  <si>
    <t>$G$6</t>
  </si>
  <si>
    <t>Units C- D</t>
  </si>
  <si>
    <t>$H$6</t>
  </si>
  <si>
    <t>Units C - E</t>
  </si>
  <si>
    <t>$I$6</t>
  </si>
  <si>
    <t>Units D-W</t>
  </si>
  <si>
    <t>$J$6</t>
  </si>
  <si>
    <t>Units D-X</t>
  </si>
  <si>
    <t>$K$6</t>
  </si>
  <si>
    <t>Units D-Y</t>
  </si>
  <si>
    <t>$L$6</t>
  </si>
  <si>
    <t>Units D-Z</t>
  </si>
  <si>
    <t>$M$6</t>
  </si>
  <si>
    <t>Units E-W</t>
  </si>
  <si>
    <t>$N$6</t>
  </si>
  <si>
    <t>Units E-X</t>
  </si>
  <si>
    <t>$O$6</t>
  </si>
  <si>
    <t>Units E-Y</t>
  </si>
  <si>
    <t>$P$6</t>
  </si>
  <si>
    <t>Units E-Z</t>
  </si>
  <si>
    <t>$Q$12</t>
  </si>
  <si>
    <t>$Q$12=$S$12</t>
  </si>
  <si>
    <t>Binding</t>
  </si>
  <si>
    <t>$Q$13</t>
  </si>
  <si>
    <t>$Q$13=$S$13</t>
  </si>
  <si>
    <t>$Q$14</t>
  </si>
  <si>
    <t>$Q$14=$S$14</t>
  </si>
  <si>
    <t>$Q$15</t>
  </si>
  <si>
    <t>$Q$15=$S$15</t>
  </si>
  <si>
    <t>$Q$16</t>
  </si>
  <si>
    <t>$Q$16=$S$16</t>
  </si>
  <si>
    <t>$Q$17</t>
  </si>
  <si>
    <t>$Q$17=$S$17</t>
  </si>
  <si>
    <t>$Q$9</t>
  </si>
  <si>
    <t>$Q$9&lt;=$S$9</t>
  </si>
  <si>
    <t>$Q$10</t>
  </si>
  <si>
    <t>$Q$10&lt;=$S$10</t>
  </si>
  <si>
    <t>$Q$11</t>
  </si>
  <si>
    <t>$Q$11&lt;=$S$11</t>
  </si>
  <si>
    <t xml:space="preserve">Question 1a: Food Distribution Company </t>
  </si>
  <si>
    <t>Eaglestow to Altanta</t>
  </si>
  <si>
    <t>Eaglestown to Boston</t>
  </si>
  <si>
    <t>Eaglestown to Charlestown</t>
  </si>
  <si>
    <t>Eaglestown to Dover</t>
  </si>
  <si>
    <t>Farrier to Atlanta</t>
  </si>
  <si>
    <t>Farrier to Boston</t>
  </si>
  <si>
    <t>Farrier to Chareston</t>
  </si>
  <si>
    <t>Farrier to Dover</t>
  </si>
  <si>
    <t>Guyton to Altanta</t>
  </si>
  <si>
    <t>Gayton to Boston</t>
  </si>
  <si>
    <t>Gaytonto Charleston</t>
  </si>
  <si>
    <t>Gayton to Dover</t>
  </si>
  <si>
    <t>Haysville to Atlanta</t>
  </si>
  <si>
    <t>Haysville to Boston</t>
  </si>
  <si>
    <t>Haysville to Charleston</t>
  </si>
  <si>
    <t>Haysville to Dover</t>
  </si>
  <si>
    <t>Eaglestown Supply</t>
  </si>
  <si>
    <t>Farrier Supply</t>
  </si>
  <si>
    <t>Guyton Supply</t>
  </si>
  <si>
    <t>Haysville Supply</t>
  </si>
  <si>
    <t xml:space="preserve">Atlanta Demand </t>
  </si>
  <si>
    <t>Boston Demand</t>
  </si>
  <si>
    <t>Charleston Demand</t>
  </si>
  <si>
    <t xml:space="preserve">Dover Demand </t>
  </si>
  <si>
    <t>Worksheet: [QUMT 6360 Project 4-I BM.xlsx]Sheet1</t>
  </si>
  <si>
    <t>$S$7</t>
  </si>
  <si>
    <t>Units Eaglestow to Altanta</t>
  </si>
  <si>
    <t>Units Eaglestown to Boston</t>
  </si>
  <si>
    <t>Units Eaglestown to Charlestown</t>
  </si>
  <si>
    <t>Units Eaglestown to Dover</t>
  </si>
  <si>
    <t>Units Farrier to Atlanta</t>
  </si>
  <si>
    <t>Units Farrier to Boston</t>
  </si>
  <si>
    <t>Units Farrier to Chareston</t>
  </si>
  <si>
    <t>Units Farrier to Dover</t>
  </si>
  <si>
    <t>Units Guyton to Altanta</t>
  </si>
  <si>
    <t>Units Gayton to Boston</t>
  </si>
  <si>
    <t>Units Gaytonto Charleston</t>
  </si>
  <si>
    <t>Units Gayton to Dover</t>
  </si>
  <si>
    <t>Units Haysville to Atlanta</t>
  </si>
  <si>
    <t>Units Haysville to Boston</t>
  </si>
  <si>
    <t>$Q$6</t>
  </si>
  <si>
    <t>Units Haysville to Charleston</t>
  </si>
  <si>
    <t>$R$6</t>
  </si>
  <si>
    <t>Units Haysville to Dover</t>
  </si>
  <si>
    <t>$S$9</t>
  </si>
  <si>
    <t>$S$9=$U$9</t>
  </si>
  <si>
    <t>$S$10</t>
  </si>
  <si>
    <t>$S$10=$U$10</t>
  </si>
  <si>
    <t>$S$11</t>
  </si>
  <si>
    <t>$S$11=$U$11</t>
  </si>
  <si>
    <t>$S$12</t>
  </si>
  <si>
    <t>$S$12=$U$12</t>
  </si>
  <si>
    <t>$S$13</t>
  </si>
  <si>
    <t>$S$13=$U$13</t>
  </si>
  <si>
    <t>$S$14</t>
  </si>
  <si>
    <t>$S$14=$U$14</t>
  </si>
  <si>
    <t>$S$15</t>
  </si>
  <si>
    <t>$S$15=$U$15</t>
  </si>
  <si>
    <t>$S$16</t>
  </si>
  <si>
    <t>$S$16=$U$16</t>
  </si>
  <si>
    <t>Report Created: 7/19/2025 11:03:22 PM</t>
  </si>
  <si>
    <t>Solution Time: 0.282 Seconds.</t>
  </si>
  <si>
    <t>Iterations: 15 Subproblems: 0</t>
  </si>
  <si>
    <t xml:space="preserve">Question 1b: Food Distribution Company </t>
  </si>
  <si>
    <t>Question 3: Cental Police Department</t>
  </si>
  <si>
    <t>CASE</t>
  </si>
  <si>
    <t>Flow balance equations</t>
  </si>
  <si>
    <t>Squad:</t>
  </si>
  <si>
    <t>A</t>
  </si>
  <si>
    <t>B</t>
  </si>
  <si>
    <t>C</t>
  </si>
  <si>
    <t>D</t>
  </si>
  <si>
    <t>E</t>
  </si>
  <si>
    <t>Flow out</t>
  </si>
  <si>
    <t>Node</t>
  </si>
  <si>
    <t>Flow in</t>
  </si>
  <si>
    <t>Net flow</t>
  </si>
  <si>
    <t>Hours:</t>
  </si>
  <si>
    <t>Squad</t>
  </si>
  <si>
    <t>Optimal Assigment  days =</t>
  </si>
  <si>
    <t>Worksheet: [QUMT 6360 Project 4-I BM.xlsx]Question 3</t>
  </si>
  <si>
    <t>Report Created: 7/19/2025 11:19:00 PM</t>
  </si>
  <si>
    <t>Solution Time: 0.375 Seconds.</t>
  </si>
  <si>
    <t>Iterations: 27 Subproblems: 0</t>
  </si>
  <si>
    <t>$C$21</t>
  </si>
  <si>
    <t>Optimal Assigment  days = A</t>
  </si>
  <si>
    <t>$C$7</t>
  </si>
  <si>
    <t>$D$7</t>
  </si>
  <si>
    <t>$E$7</t>
  </si>
  <si>
    <t>$F$7</t>
  </si>
  <si>
    <t>$G$7</t>
  </si>
  <si>
    <t>$C$8</t>
  </si>
  <si>
    <t>$D$8</t>
  </si>
  <si>
    <t>$E$8</t>
  </si>
  <si>
    <t>$F$8</t>
  </si>
  <si>
    <t>$G$8</t>
  </si>
  <si>
    <t>$C$9</t>
  </si>
  <si>
    <t>$D$9</t>
  </si>
  <si>
    <t>$E$9</t>
  </si>
  <si>
    <t>$F$9</t>
  </si>
  <si>
    <t>$G$9</t>
  </si>
  <si>
    <t>$C$10</t>
  </si>
  <si>
    <t>$D$10</t>
  </si>
  <si>
    <t>$E$10</t>
  </si>
  <si>
    <t>$F$10</t>
  </si>
  <si>
    <t>$G$10</t>
  </si>
  <si>
    <t>$M$6=$O$6</t>
  </si>
  <si>
    <t>$M$7</t>
  </si>
  <si>
    <t>$M$7=$O$7</t>
  </si>
  <si>
    <t>$M$8</t>
  </si>
  <si>
    <t>$M$8=$O$8</t>
  </si>
  <si>
    <t>$M$9</t>
  </si>
  <si>
    <t>$M$9=$O$9</t>
  </si>
  <si>
    <t>$M$10</t>
  </si>
  <si>
    <t>$M$10=$O$10</t>
  </si>
  <si>
    <t>$M$11</t>
  </si>
  <si>
    <t>A Net flow</t>
  </si>
  <si>
    <t>$M$11=$O$11</t>
  </si>
  <si>
    <t>$M$12</t>
  </si>
  <si>
    <t>B Net flow</t>
  </si>
  <si>
    <t>$M$12=$O$12</t>
  </si>
  <si>
    <t>$M$13</t>
  </si>
  <si>
    <t>C Net flow</t>
  </si>
  <si>
    <t>$M$13=$O$13</t>
  </si>
  <si>
    <t>$M$14</t>
  </si>
  <si>
    <t>D Net flow</t>
  </si>
  <si>
    <t>$M$14=$O$14</t>
  </si>
  <si>
    <t>$M$15</t>
  </si>
  <si>
    <t>E Net flow</t>
  </si>
  <si>
    <t>$M$15=$O$15</t>
  </si>
  <si>
    <t>$C$6:$G$10=Binary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</si>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</sst>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11" x14ac:knownFonts="1">
    <font>
      <sz val="11"/>
      <color theme="1"/>
      <name val="Aptos Narrow"/>
      <family val="2"/>
      <scheme val="minor"/>
    </font>
    <font>
      <b/>
      <sz val="18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color theme="1"/>
      <name val="Aptos Narrow"/>
      <family val="2"/>
    </font>
    <font>
      <b/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indexed="18"/>
      <name val="Aptos Narrow"/>
      <family val="2"/>
      <scheme val="minor"/>
    </font>
    <font>
      <b/>
      <sz val="14"/>
      <name val="Arial"/>
      <family val="2"/>
    </font>
    <font>
      <sz val="8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  <fill>
      <patternFill patternType="solid">
        <fgColor rgb="FFFFFD78"/>
        <bgColor rgb="FF000000"/>
      </patternFill>
    </fill>
    <fill>
      <patternFill patternType="solid">
        <fgColor rgb="FF8ED973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7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rgb="FFC0C0C0"/>
      </right>
      <top style="medium">
        <color indexed="64"/>
      </top>
      <bottom style="medium">
        <color indexed="64"/>
      </bottom>
      <diagonal/>
    </border>
    <border>
      <left style="thin">
        <color rgb="FFC0C0C0"/>
      </left>
      <right style="thin">
        <color rgb="FFC0C0C0"/>
      </right>
      <top style="medium">
        <color indexed="64"/>
      </top>
      <bottom style="medium">
        <color indexed="64"/>
      </bottom>
      <diagonal/>
    </border>
    <border>
      <left style="thin">
        <color rgb="FFC0C0C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C0C0C0"/>
      </right>
      <top style="medium">
        <color indexed="64"/>
      </top>
      <bottom style="medium">
        <color indexed="64"/>
      </bottom>
      <diagonal/>
    </border>
    <border>
      <left style="thin">
        <color rgb="FFC0C0C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C0C0C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 style="thin">
        <color rgb="FFC0C0C0"/>
      </right>
      <top style="thin">
        <color indexed="64"/>
      </top>
      <bottom style="thin">
        <color rgb="FFC0C0C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22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/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medium">
        <color indexed="64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22"/>
      </bottom>
      <diagonal/>
    </border>
    <border>
      <left style="medium">
        <color indexed="64"/>
      </left>
      <right style="thin">
        <color rgb="FFC0C0C0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C0C0C0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 style="medium">
        <color indexed="64"/>
      </right>
      <top style="thin">
        <color indexed="22"/>
      </top>
      <bottom/>
      <diagonal/>
    </border>
    <border>
      <left style="medium">
        <color indexed="64"/>
      </left>
      <right style="thin">
        <color rgb="FFC0C0C0"/>
      </right>
      <top style="thin">
        <color indexed="22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medium">
        <color indexed="64"/>
      </left>
      <right style="thin">
        <color rgb="FFC0C0C0"/>
      </right>
      <top style="thin">
        <color indexed="22"/>
      </top>
      <bottom style="thin">
        <color indexed="64"/>
      </bottom>
      <diagonal/>
    </border>
    <border>
      <left style="medium">
        <color indexed="64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thin">
        <color indexed="64"/>
      </top>
      <bottom style="thin">
        <color indexed="22"/>
      </bottom>
      <diagonal/>
    </border>
    <border>
      <left style="medium">
        <color indexed="64"/>
      </left>
      <right style="thin">
        <color rgb="FFC0C0C0"/>
      </right>
      <top style="thin">
        <color indexed="64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medium">
        <color indexed="64"/>
      </left>
      <right style="thin">
        <color rgb="FFC0C0C0"/>
      </right>
      <top style="thin">
        <color indexed="22"/>
      </top>
      <bottom style="thin">
        <color rgb="FFC0C0C0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2" fillId="0" borderId="0" xfId="0" applyFont="1"/>
    <xf numFmtId="0" fontId="3" fillId="0" borderId="3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3" fillId="0" borderId="12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2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/>
    <xf numFmtId="0" fontId="3" fillId="0" borderId="8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6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6" fillId="0" borderId="19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1" xfId="0" applyFont="1" applyBorder="1" applyAlignment="1">
      <alignment wrapText="1"/>
    </xf>
    <xf numFmtId="1" fontId="5" fillId="3" borderId="23" xfId="0" applyNumberFormat="1" applyFont="1" applyFill="1" applyBorder="1" applyAlignment="1">
      <alignment horizontal="center"/>
    </xf>
    <xf numFmtId="1" fontId="5" fillId="3" borderId="24" xfId="0" applyNumberFormat="1" applyFont="1" applyFill="1" applyBorder="1" applyAlignment="1">
      <alignment horizontal="center"/>
    </xf>
    <xf numFmtId="1" fontId="5" fillId="3" borderId="25" xfId="0" applyNumberFormat="1" applyFont="1" applyFill="1" applyBorder="1" applyAlignment="1">
      <alignment horizontal="center"/>
    </xf>
    <xf numFmtId="1" fontId="5" fillId="3" borderId="26" xfId="0" applyNumberFormat="1" applyFont="1" applyFill="1" applyBorder="1" applyAlignment="1">
      <alignment horizontal="center"/>
    </xf>
    <xf numFmtId="1" fontId="5" fillId="3" borderId="27" xfId="0" applyNumberFormat="1" applyFont="1" applyFill="1" applyBorder="1" applyAlignment="1">
      <alignment horizontal="center"/>
    </xf>
    <xf numFmtId="1" fontId="5" fillId="3" borderId="2" xfId="0" applyNumberFormat="1" applyFont="1" applyFill="1" applyBorder="1" applyAlignment="1">
      <alignment horizontal="center"/>
    </xf>
    <xf numFmtId="1" fontId="5" fillId="3" borderId="28" xfId="0" applyNumberFormat="1" applyFont="1" applyFill="1" applyBorder="1" applyAlignment="1">
      <alignment horizontal="center"/>
    </xf>
    <xf numFmtId="1" fontId="5" fillId="3" borderId="12" xfId="0" applyNumberFormat="1" applyFont="1" applyFill="1" applyBorder="1" applyAlignment="1">
      <alignment horizontal="center"/>
    </xf>
    <xf numFmtId="0" fontId="6" fillId="0" borderId="2" xfId="0" applyFont="1" applyBorder="1"/>
    <xf numFmtId="164" fontId="5" fillId="0" borderId="1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4" fontId="5" fillId="0" borderId="12" xfId="0" applyNumberFormat="1" applyFont="1" applyBorder="1" applyAlignment="1">
      <alignment horizontal="center"/>
    </xf>
    <xf numFmtId="164" fontId="5" fillId="0" borderId="18" xfId="0" applyNumberFormat="1" applyFont="1" applyBorder="1" applyAlignment="1">
      <alignment horizontal="center"/>
    </xf>
    <xf numFmtId="165" fontId="5" fillId="4" borderId="21" xfId="0" applyNumberFormat="1" applyFont="1" applyFill="1" applyBorder="1"/>
    <xf numFmtId="0" fontId="5" fillId="0" borderId="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6" fillId="0" borderId="4" xfId="0" applyFont="1" applyBorder="1"/>
    <xf numFmtId="0" fontId="5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3" fontId="5" fillId="2" borderId="29" xfId="0" applyNumberFormat="1" applyFont="1" applyFill="1" applyBorder="1"/>
    <xf numFmtId="0" fontId="5" fillId="2" borderId="0" xfId="0" quotePrefix="1" applyFont="1" applyFill="1" applyAlignment="1">
      <alignment horizontal="center"/>
    </xf>
    <xf numFmtId="3" fontId="5" fillId="2" borderId="15" xfId="0" applyNumberFormat="1" applyFont="1" applyFill="1" applyBorder="1"/>
    <xf numFmtId="0" fontId="5" fillId="0" borderId="4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3" fontId="5" fillId="2" borderId="30" xfId="0" applyNumberFormat="1" applyFont="1" applyFill="1" applyBorder="1"/>
    <xf numFmtId="0" fontId="6" fillId="0" borderId="5" xfId="0" applyFont="1" applyBorder="1"/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3" fontId="5" fillId="2" borderId="31" xfId="0" applyNumberFormat="1" applyFont="1" applyFill="1" applyBorder="1"/>
    <xf numFmtId="0" fontId="5" fillId="2" borderId="11" xfId="0" applyFont="1" applyFill="1" applyBorder="1" applyAlignment="1">
      <alignment horizontal="center"/>
    </xf>
    <xf numFmtId="3" fontId="5" fillId="2" borderId="16" xfId="0" applyNumberFormat="1" applyFont="1" applyFill="1" applyBorder="1"/>
    <xf numFmtId="0" fontId="6" fillId="0" borderId="6" xfId="0" applyFont="1" applyBorder="1"/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0" fillId="0" borderId="33" xfId="0" applyBorder="1"/>
    <xf numFmtId="0" fontId="8" fillId="0" borderId="32" xfId="0" applyFont="1" applyBorder="1" applyAlignment="1">
      <alignment horizontal="center"/>
    </xf>
    <xf numFmtId="0" fontId="0" fillId="0" borderId="34" xfId="0" applyBorder="1"/>
    <xf numFmtId="165" fontId="0" fillId="0" borderId="33" xfId="0" applyNumberFormat="1" applyBorder="1"/>
    <xf numFmtId="1" fontId="0" fillId="0" borderId="34" xfId="0" applyNumberFormat="1" applyBorder="1"/>
    <xf numFmtId="1" fontId="0" fillId="0" borderId="33" xfId="0" applyNumberFormat="1" applyBorder="1"/>
    <xf numFmtId="3" fontId="0" fillId="0" borderId="34" xfId="0" applyNumberFormat="1" applyBorder="1"/>
    <xf numFmtId="3" fontId="0" fillId="0" borderId="33" xfId="0" applyNumberFormat="1" applyBorder="1"/>
    <xf numFmtId="0" fontId="1" fillId="5" borderId="0" xfId="0" applyFont="1" applyFill="1"/>
    <xf numFmtId="0" fontId="0" fillId="0" borderId="0" xfId="0" applyAlignment="1">
      <alignment horizontal="center"/>
    </xf>
    <xf numFmtId="0" fontId="0" fillId="0" borderId="15" xfId="0" applyBorder="1"/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7" fillId="0" borderId="18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7" fillId="0" borderId="35" xfId="0" applyFont="1" applyBorder="1" applyAlignment="1">
      <alignment wrapText="1"/>
    </xf>
    <xf numFmtId="1" fontId="0" fillId="6" borderId="36" xfId="0" applyNumberFormat="1" applyFill="1" applyBorder="1" applyAlignment="1">
      <alignment horizontal="center"/>
    </xf>
    <xf numFmtId="1" fontId="0" fillId="6" borderId="37" xfId="0" applyNumberFormat="1" applyFill="1" applyBorder="1" applyAlignment="1">
      <alignment horizontal="center"/>
    </xf>
    <xf numFmtId="1" fontId="0" fillId="6" borderId="38" xfId="0" applyNumberFormat="1" applyFill="1" applyBorder="1" applyAlignment="1">
      <alignment horizontal="center"/>
    </xf>
    <xf numFmtId="1" fontId="0" fillId="6" borderId="39" xfId="0" applyNumberFormat="1" applyFill="1" applyBorder="1" applyAlignment="1">
      <alignment horizontal="center"/>
    </xf>
    <xf numFmtId="1" fontId="0" fillId="6" borderId="2" xfId="0" applyNumberFormat="1" applyFill="1" applyBorder="1" applyAlignment="1">
      <alignment horizontal="center"/>
    </xf>
    <xf numFmtId="1" fontId="0" fillId="6" borderId="40" xfId="0" applyNumberFormat="1" applyFill="1" applyBorder="1" applyAlignment="1">
      <alignment horizontal="center"/>
    </xf>
    <xf numFmtId="1" fontId="0" fillId="6" borderId="41" xfId="0" applyNumberFormat="1" applyFill="1" applyBorder="1" applyAlignment="1">
      <alignment horizontal="center"/>
    </xf>
    <xf numFmtId="0" fontId="7" fillId="0" borderId="12" xfId="0" applyFont="1" applyBorder="1"/>
    <xf numFmtId="165" fontId="0" fillId="0" borderId="1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7" borderId="42" xfId="0" applyNumberFormat="1" applyFill="1" applyBorder="1"/>
    <xf numFmtId="0" fontId="3" fillId="0" borderId="43" xfId="0" applyFont="1" applyBorder="1"/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7" fillId="0" borderId="44" xfId="0" applyFont="1" applyBorder="1"/>
    <xf numFmtId="0" fontId="0" fillId="0" borderId="45" xfId="0" applyBorder="1" applyAlignment="1">
      <alignment horizontal="center"/>
    </xf>
    <xf numFmtId="3" fontId="0" fillId="5" borderId="46" xfId="0" applyNumberFormat="1" applyFill="1" applyBorder="1"/>
    <xf numFmtId="0" fontId="0" fillId="5" borderId="0" xfId="0" quotePrefix="1" applyFill="1" applyAlignment="1">
      <alignment horizontal="center"/>
    </xf>
    <xf numFmtId="3" fontId="0" fillId="5" borderId="15" xfId="0" applyNumberFormat="1" applyFill="1" applyBorder="1"/>
    <xf numFmtId="0" fontId="0" fillId="5" borderId="0" xfId="0" applyFill="1" applyAlignment="1">
      <alignment horizontal="center"/>
    </xf>
    <xf numFmtId="0" fontId="7" fillId="0" borderId="47" xfId="0" applyFont="1" applyBorder="1"/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5" borderId="48" xfId="0" applyFill="1" applyBorder="1" applyAlignment="1">
      <alignment horizontal="center"/>
    </xf>
    <xf numFmtId="3" fontId="0" fillId="5" borderId="50" xfId="0" applyNumberFormat="1" applyFill="1" applyBorder="1"/>
    <xf numFmtId="0" fontId="7" fillId="0" borderId="51" xfId="0" applyFont="1" applyBorder="1"/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0" xfId="0" applyFont="1"/>
    <xf numFmtId="0" fontId="3" fillId="0" borderId="42" xfId="0" applyFont="1" applyBorder="1"/>
    <xf numFmtId="0" fontId="3" fillId="0" borderId="35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3" fillId="0" borderId="1" xfId="0" applyFont="1" applyBorder="1"/>
    <xf numFmtId="0" fontId="0" fillId="0" borderId="44" xfId="0" applyBorder="1"/>
    <xf numFmtId="1" fontId="0" fillId="6" borderId="53" xfId="0" applyNumberFormat="1" applyFill="1" applyBorder="1"/>
    <xf numFmtId="1" fontId="0" fillId="6" borderId="54" xfId="0" applyNumberFormat="1" applyFill="1" applyBorder="1"/>
    <xf numFmtId="1" fontId="0" fillId="6" borderId="55" xfId="0" applyNumberFormat="1" applyFill="1" applyBorder="1"/>
    <xf numFmtId="1" fontId="0" fillId="6" borderId="56" xfId="0" applyNumberFormat="1" applyFill="1" applyBorder="1"/>
    <xf numFmtId="1" fontId="0" fillId="5" borderId="57" xfId="0" applyNumberFormat="1" applyFill="1" applyBorder="1"/>
    <xf numFmtId="0" fontId="0" fillId="0" borderId="4" xfId="0" applyBorder="1"/>
    <xf numFmtId="1" fontId="0" fillId="0" borderId="53" xfId="0" applyNumberFormat="1" applyBorder="1"/>
    <xf numFmtId="1" fontId="0" fillId="5" borderId="56" xfId="0" applyNumberFormat="1" applyFill="1" applyBorder="1"/>
    <xf numFmtId="1" fontId="0" fillId="5" borderId="58" xfId="0" applyNumberFormat="1" applyFill="1" applyBorder="1"/>
    <xf numFmtId="0" fontId="0" fillId="0" borderId="0" xfId="0" quotePrefix="1" applyAlignment="1">
      <alignment horizontal="center"/>
    </xf>
    <xf numFmtId="1" fontId="0" fillId="6" borderId="46" xfId="0" applyNumberFormat="1" applyFill="1" applyBorder="1"/>
    <xf numFmtId="1" fontId="0" fillId="6" borderId="59" xfId="0" applyNumberFormat="1" applyFill="1" applyBorder="1"/>
    <xf numFmtId="1" fontId="0" fillId="6" borderId="60" xfId="0" applyNumberFormat="1" applyFill="1" applyBorder="1"/>
    <xf numFmtId="1" fontId="0" fillId="6" borderId="61" xfId="0" applyNumberFormat="1" applyFill="1" applyBorder="1"/>
    <xf numFmtId="1" fontId="0" fillId="0" borderId="46" xfId="0" applyNumberFormat="1" applyBorder="1"/>
    <xf numFmtId="1" fontId="0" fillId="5" borderId="62" xfId="0" applyNumberFormat="1" applyFill="1" applyBorder="1"/>
    <xf numFmtId="1" fontId="0" fillId="6" borderId="63" xfId="0" applyNumberFormat="1" applyFill="1" applyBorder="1"/>
    <xf numFmtId="1" fontId="0" fillId="6" borderId="64" xfId="0" applyNumberFormat="1" applyFill="1" applyBorder="1"/>
    <xf numFmtId="1" fontId="0" fillId="6" borderId="65" xfId="0" applyNumberFormat="1" applyFill="1" applyBorder="1"/>
    <xf numFmtId="1" fontId="0" fillId="6" borderId="66" xfId="0" applyNumberFormat="1" applyFill="1" applyBorder="1"/>
    <xf numFmtId="1" fontId="0" fillId="0" borderId="63" xfId="0" applyNumberFormat="1" applyBorder="1"/>
    <xf numFmtId="1" fontId="0" fillId="5" borderId="67" xfId="0" applyNumberFormat="1" applyFill="1" applyBorder="1"/>
    <xf numFmtId="0" fontId="0" fillId="0" borderId="68" xfId="0" applyBorder="1"/>
    <xf numFmtId="1" fontId="0" fillId="0" borderId="69" xfId="0" applyNumberFormat="1" applyBorder="1"/>
    <xf numFmtId="1" fontId="0" fillId="5" borderId="70" xfId="0" applyNumberFormat="1" applyFill="1" applyBorder="1"/>
    <xf numFmtId="0" fontId="0" fillId="0" borderId="35" xfId="0" applyBorder="1"/>
    <xf numFmtId="1" fontId="0" fillId="5" borderId="36" xfId="0" applyNumberFormat="1" applyFill="1" applyBorder="1"/>
    <xf numFmtId="1" fontId="0" fillId="0" borderId="0" xfId="0" applyNumberFormat="1" applyAlignment="1">
      <alignment horizontal="center"/>
    </xf>
    <xf numFmtId="1" fontId="0" fillId="5" borderId="71" xfId="0" applyNumberFormat="1" applyFill="1" applyBorder="1"/>
    <xf numFmtId="1" fontId="0" fillId="0" borderId="72" xfId="0" applyNumberFormat="1" applyBorder="1"/>
    <xf numFmtId="1" fontId="0" fillId="5" borderId="73" xfId="0" applyNumberFormat="1" applyFill="1" applyBorder="1"/>
    <xf numFmtId="1" fontId="0" fillId="5" borderId="46" xfId="0" applyNumberFormat="1" applyFill="1" applyBorder="1"/>
    <xf numFmtId="1" fontId="0" fillId="0" borderId="61" xfId="0" applyNumberFormat="1" applyBorder="1"/>
    <xf numFmtId="1" fontId="0" fillId="5" borderId="63" xfId="0" applyNumberFormat="1" applyFill="1" applyBorder="1"/>
    <xf numFmtId="1" fontId="0" fillId="0" borderId="66" xfId="0" applyNumberFormat="1" applyBorder="1"/>
    <xf numFmtId="3" fontId="0" fillId="0" borderId="0" xfId="0" applyNumberFormat="1" applyAlignment="1">
      <alignment horizontal="center"/>
    </xf>
    <xf numFmtId="3" fontId="0" fillId="8" borderId="0" xfId="0" applyNumberFormat="1" applyFill="1" applyAlignment="1">
      <alignment horizontal="center"/>
    </xf>
    <xf numFmtId="3" fontId="0" fillId="0" borderId="15" xfId="0" applyNumberFormat="1" applyBorder="1" applyAlignment="1">
      <alignment horizontal="center"/>
    </xf>
    <xf numFmtId="0" fontId="0" fillId="0" borderId="6" xfId="0" applyBorder="1"/>
    <xf numFmtId="1" fontId="0" fillId="5" borderId="74" xfId="0" applyNumberFormat="1" applyFill="1" applyBorder="1"/>
    <xf numFmtId="1" fontId="0" fillId="0" borderId="75" xfId="0" applyNumberFormat="1" applyBorder="1"/>
    <xf numFmtId="1" fontId="0" fillId="5" borderId="76" xfId="0" applyNumberFormat="1" applyFill="1" applyBorder="1"/>
    <xf numFmtId="3" fontId="0" fillId="8" borderId="15" xfId="0" applyNumberFormat="1" applyFill="1" applyBorder="1" applyAlignment="1">
      <alignment horizontal="center"/>
    </xf>
    <xf numFmtId="0" fontId="0" fillId="0" borderId="51" xfId="0" applyBorder="1"/>
    <xf numFmtId="3" fontId="0" fillId="8" borderId="8" xfId="0" applyNumberFormat="1" applyFill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3" fontId="0" fillId="7" borderId="35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5" borderId="0" xfId="0" applyFont="1" applyFill="1"/>
    <xf numFmtId="0" fontId="3" fillId="0" borderId="52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18</xdr:row>
      <xdr:rowOff>0</xdr:rowOff>
    </xdr:from>
    <xdr:to>
      <xdr:col>11</xdr:col>
      <xdr:colOff>23476</xdr:colOff>
      <xdr:row>30</xdr:row>
      <xdr:rowOff>25400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A91220D-74C0-4E84-BEBB-A1F1659C1774}"/>
            </a:ext>
          </a:extLst>
        </xdr:cNvPr>
        <xdr:cNvSpPr txBox="1"/>
      </xdr:nvSpPr>
      <xdr:spPr>
        <a:xfrm>
          <a:off x="1295400" y="3990976"/>
          <a:ext cx="5852776" cy="2197100"/>
        </a:xfrm>
        <a:prstGeom prst="rect">
          <a:avLst/>
        </a:prstGeom>
        <a:solidFill>
          <a:srgbClr val="E8E8E8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results portrayed the Optimal Shipping Plans for each of the following that will result in the company meeting its demand at the lowest possible cost.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Eaglestown to Atlanta: 8000 crates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Farrier to Charlestown: 10000 crates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Guyton to Boston: 5000 crates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Hayesville to Boston: 4000 crates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Hayesville to Dover: 5000 crates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total cost of shipment is $175,500.00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18</xdr:row>
      <xdr:rowOff>0</xdr:rowOff>
    </xdr:from>
    <xdr:to>
      <xdr:col>5</xdr:col>
      <xdr:colOff>561446</xdr:colOff>
      <xdr:row>23</xdr:row>
      <xdr:rowOff>151341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FB50987-FDBE-4383-B87D-0BAC7B086EE5}"/>
            </a:ext>
          </a:extLst>
        </xdr:cNvPr>
        <xdr:cNvSpPr txBox="1"/>
      </xdr:nvSpPr>
      <xdr:spPr>
        <a:xfrm>
          <a:off x="1295400" y="3990976"/>
          <a:ext cx="2504546" cy="1056215"/>
        </a:xfrm>
        <a:prstGeom prst="rect">
          <a:avLst/>
        </a:prstGeom>
        <a:solidFill>
          <a:srgbClr val="E8E8E8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With a 5% increase in its total transportation cost, the new cost will be $184,3.00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18</xdr:row>
      <xdr:rowOff>0</xdr:rowOff>
    </xdr:from>
    <xdr:to>
      <xdr:col>9</xdr:col>
      <xdr:colOff>109258</xdr:colOff>
      <xdr:row>30</xdr:row>
      <xdr:rowOff>54461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A2E672A-B88C-48C1-96C0-2E906867F537}"/>
            </a:ext>
          </a:extLst>
        </xdr:cNvPr>
        <xdr:cNvSpPr txBox="1"/>
      </xdr:nvSpPr>
      <xdr:spPr>
        <a:xfrm>
          <a:off x="2083594" y="3677708"/>
          <a:ext cx="5109883" cy="2435711"/>
        </a:xfrm>
        <a:prstGeom prst="rect">
          <a:avLst/>
        </a:prstGeom>
        <a:solidFill>
          <a:srgbClr val="E8E8E8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Smith Company's distribution to minimize the total shipping cost to $12,450, the following for plants, warehouses, and customers need to occur.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optimal shipping strategy involves shipping: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Plant A to Warehouse D: 450 units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Plant B to Warehouse E: 500 units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Plant C to Warehouse D: 380 units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Warehouse D: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Warehouse D to Customer X: 300 units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Warehouse D to Customer Z: 400 units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Warehouse E 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Warehouse E to Customer W: 450 units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Warehouse E to Customer Y: 300 units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310745</xdr:colOff>
      <xdr:row>20</xdr:row>
      <xdr:rowOff>13511</xdr:rowOff>
    </xdr:from>
    <xdr:to>
      <xdr:col>11</xdr:col>
      <xdr:colOff>499894</xdr:colOff>
      <xdr:row>28</xdr:row>
      <xdr:rowOff>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AC0D74D-DBA5-458F-9A0D-E7BD181FE0E7}"/>
            </a:ext>
          </a:extLst>
        </xdr:cNvPr>
        <xdr:cNvSpPr txBox="1"/>
      </xdr:nvSpPr>
      <xdr:spPr>
        <a:xfrm>
          <a:off x="3215870" y="3999724"/>
          <a:ext cx="5208824" cy="175814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After using Excel Solver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to assign the squads so that the total time to conclude the cases is minimized, I received the r</a:t>
          </a: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esults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showed a </a:t>
          </a: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total time of 28 days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with the following squads assigned to the following cases.</a:t>
          </a:r>
        </a:p>
        <a:p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Squad 1 to Case C (3 days)</a:t>
          </a:r>
        </a:p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Squad 2 to Case B (6 days)</a:t>
          </a:r>
        </a:p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Squad 3 to Case D (3 days)</a:t>
          </a:r>
        </a:p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Squad 4 to Case E (8 days)</a:t>
          </a:r>
        </a:p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Squad 5 to Case A (8 days)</a:t>
          </a:r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5553-1FC8-4D9D-9A02-6F9661049D7A}">
  <dimension ref="B2:V17"/>
  <sheetViews>
    <sheetView topLeftCell="B5" zoomScale="61" workbookViewId="0">
      <selection activeCell="P29" sqref="P29"/>
    </sheetView>
  </sheetViews>
  <sheetFormatPr defaultRowHeight="14.25" x14ac:dyDescent="0.45"/>
  <cols>
    <col min="2" max="2" width="25.796875" customWidth="1"/>
    <col min="7" max="7" width="9.06640625" customWidth="1"/>
    <col min="19" max="19" width="11.19921875" bestFit="1" customWidth="1"/>
  </cols>
  <sheetData>
    <row r="2" spans="2:22" ht="22.5" x14ac:dyDescent="0.6">
      <c r="B2" s="74" t="s">
        <v>106</v>
      </c>
      <c r="C2" s="74"/>
      <c r="D2" s="74"/>
      <c r="E2" s="74"/>
      <c r="F2" s="74"/>
      <c r="G2" s="74"/>
      <c r="H2" s="10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</row>
    <row r="3" spans="2:22" ht="14.65" thickBot="1" x14ac:dyDescent="0.5"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</row>
    <row r="4" spans="2:22" ht="14.65" thickBot="1" x14ac:dyDescent="0.5">
      <c r="B4" s="1"/>
      <c r="C4" s="3"/>
      <c r="D4" s="4"/>
      <c r="E4" s="4"/>
      <c r="F4" s="7"/>
      <c r="G4" s="4"/>
      <c r="H4" s="4"/>
      <c r="I4" s="4" t="s">
        <v>15</v>
      </c>
      <c r="J4" s="4"/>
      <c r="K4" s="4"/>
      <c r="L4" s="4"/>
      <c r="M4" s="4"/>
      <c r="N4" s="7"/>
      <c r="O4" s="4"/>
      <c r="P4" s="4"/>
      <c r="Q4" s="4"/>
      <c r="R4" s="6"/>
      <c r="S4" s="8"/>
      <c r="T4" s="8"/>
      <c r="U4" s="8"/>
      <c r="V4" s="8"/>
    </row>
    <row r="5" spans="2:22" ht="57.4" thickBot="1" x14ac:dyDescent="0.5">
      <c r="B5" s="76"/>
      <c r="C5" s="77" t="s">
        <v>107</v>
      </c>
      <c r="D5" s="78" t="s">
        <v>108</v>
      </c>
      <c r="E5" s="78" t="s">
        <v>109</v>
      </c>
      <c r="F5" s="79" t="s">
        <v>110</v>
      </c>
      <c r="G5" s="78" t="s">
        <v>111</v>
      </c>
      <c r="H5" s="78" t="s">
        <v>112</v>
      </c>
      <c r="I5" s="78" t="s">
        <v>113</v>
      </c>
      <c r="J5" s="80" t="s">
        <v>114</v>
      </c>
      <c r="K5" s="78" t="s">
        <v>115</v>
      </c>
      <c r="L5" s="78" t="s">
        <v>116</v>
      </c>
      <c r="M5" s="78" t="s">
        <v>117</v>
      </c>
      <c r="N5" s="80" t="s">
        <v>118</v>
      </c>
      <c r="O5" s="78" t="s">
        <v>119</v>
      </c>
      <c r="P5" s="78" t="s">
        <v>120</v>
      </c>
      <c r="Q5" s="78" t="s">
        <v>121</v>
      </c>
      <c r="R5" s="81" t="s">
        <v>122</v>
      </c>
      <c r="S5" s="82"/>
      <c r="T5" s="75"/>
      <c r="U5" s="75"/>
    </row>
    <row r="6" spans="2:22" ht="14.65" thickBot="1" x14ac:dyDescent="0.5">
      <c r="B6" s="83" t="s">
        <v>1</v>
      </c>
      <c r="C6" s="84">
        <v>8000</v>
      </c>
      <c r="D6" s="85">
        <v>0</v>
      </c>
      <c r="E6" s="85">
        <v>0</v>
      </c>
      <c r="F6" s="86">
        <v>0</v>
      </c>
      <c r="G6" s="87">
        <v>0</v>
      </c>
      <c r="H6" s="85">
        <v>0</v>
      </c>
      <c r="I6" s="85">
        <v>10000</v>
      </c>
      <c r="J6" s="86">
        <v>0</v>
      </c>
      <c r="K6" s="88">
        <v>0</v>
      </c>
      <c r="L6" s="89">
        <v>5000</v>
      </c>
      <c r="M6" s="89">
        <v>0</v>
      </c>
      <c r="N6" s="86">
        <v>0</v>
      </c>
      <c r="O6" s="88">
        <v>0</v>
      </c>
      <c r="P6" s="89">
        <v>4000</v>
      </c>
      <c r="Q6" s="89">
        <v>0</v>
      </c>
      <c r="R6" s="90">
        <v>5000</v>
      </c>
      <c r="S6" s="75"/>
      <c r="T6" s="75"/>
      <c r="U6" s="75"/>
    </row>
    <row r="7" spans="2:22" ht="14.65" thickBot="1" x14ac:dyDescent="0.5">
      <c r="B7" s="91" t="s">
        <v>2</v>
      </c>
      <c r="C7" s="92">
        <v>6</v>
      </c>
      <c r="D7" s="93">
        <v>7</v>
      </c>
      <c r="E7" s="93">
        <v>7.5</v>
      </c>
      <c r="F7" s="94">
        <v>7.5</v>
      </c>
      <c r="G7" s="93">
        <v>5.5</v>
      </c>
      <c r="H7" s="93">
        <v>5.5</v>
      </c>
      <c r="I7" s="93">
        <v>4</v>
      </c>
      <c r="J7" s="94">
        <v>7</v>
      </c>
      <c r="K7" s="93">
        <v>6</v>
      </c>
      <c r="L7" s="93">
        <v>5</v>
      </c>
      <c r="M7" s="93">
        <v>6.5</v>
      </c>
      <c r="N7" s="94">
        <v>7</v>
      </c>
      <c r="O7" s="93">
        <v>7</v>
      </c>
      <c r="P7" s="93">
        <v>7.5</v>
      </c>
      <c r="Q7" s="93">
        <v>8.5</v>
      </c>
      <c r="R7" s="95">
        <v>6.5</v>
      </c>
      <c r="S7" s="96">
        <f>SUMPRODUCT(C6:R6,C7:R7)</f>
        <v>175500</v>
      </c>
      <c r="T7" s="11"/>
      <c r="U7" s="75"/>
    </row>
    <row r="8" spans="2:22" ht="14.65" thickBot="1" x14ac:dyDescent="0.5">
      <c r="B8" s="97" t="s">
        <v>3</v>
      </c>
      <c r="C8" s="98"/>
      <c r="D8" s="98"/>
      <c r="E8" s="98"/>
      <c r="F8" s="99"/>
      <c r="G8" s="98"/>
      <c r="H8" s="98"/>
      <c r="I8" s="98"/>
      <c r="J8" s="99"/>
      <c r="K8" s="98"/>
      <c r="L8" s="98"/>
      <c r="M8" s="98"/>
      <c r="N8" s="99"/>
      <c r="O8" s="98"/>
      <c r="P8" s="98"/>
      <c r="Q8" s="98"/>
      <c r="R8" s="99"/>
      <c r="S8" s="9"/>
      <c r="T8" s="9"/>
      <c r="U8" s="13"/>
    </row>
    <row r="9" spans="2:22" ht="14.65" thickTop="1" x14ac:dyDescent="0.45">
      <c r="B9" s="100" t="s">
        <v>123</v>
      </c>
      <c r="C9" s="75">
        <v>-1</v>
      </c>
      <c r="D9" s="75">
        <v>-1</v>
      </c>
      <c r="E9" s="75">
        <v>-1</v>
      </c>
      <c r="F9" s="101">
        <v>-1</v>
      </c>
      <c r="G9" s="75"/>
      <c r="H9" s="75"/>
      <c r="I9" s="75"/>
      <c r="J9" s="101"/>
      <c r="K9" s="75"/>
      <c r="L9" s="75"/>
      <c r="M9" s="75"/>
      <c r="N9" s="101"/>
      <c r="O9" s="75"/>
      <c r="P9" s="75"/>
      <c r="Q9" s="75"/>
      <c r="R9" s="75"/>
      <c r="S9" s="102">
        <f xml:space="preserve"> SUMPRODUCT(C$6:R$6,C9:R9)</f>
        <v>-8000</v>
      </c>
      <c r="T9" s="103" t="s">
        <v>31</v>
      </c>
      <c r="U9" s="104">
        <v>-8000</v>
      </c>
    </row>
    <row r="10" spans="2:22" x14ac:dyDescent="0.45">
      <c r="B10" s="100" t="s">
        <v>124</v>
      </c>
      <c r="C10" s="75"/>
      <c r="D10" s="75"/>
      <c r="E10" s="75"/>
      <c r="F10" s="101"/>
      <c r="G10" s="75">
        <v>-1</v>
      </c>
      <c r="H10" s="75">
        <v>-1</v>
      </c>
      <c r="I10" s="75">
        <v>-1</v>
      </c>
      <c r="J10" s="101">
        <v>-1</v>
      </c>
      <c r="K10" s="75"/>
      <c r="L10" s="75"/>
      <c r="M10" s="75"/>
      <c r="N10" s="101"/>
      <c r="O10" s="75"/>
      <c r="P10" s="75"/>
      <c r="Q10" s="75"/>
      <c r="R10" s="75"/>
      <c r="S10" s="102">
        <f xml:space="preserve"> SUMPRODUCT(C$6:R$6,C10:R10)</f>
        <v>-10000</v>
      </c>
      <c r="T10" s="105" t="s">
        <v>31</v>
      </c>
      <c r="U10" s="104">
        <v>-10000</v>
      </c>
    </row>
    <row r="11" spans="2:22" x14ac:dyDescent="0.45">
      <c r="B11" s="100" t="s">
        <v>125</v>
      </c>
      <c r="C11" s="75"/>
      <c r="D11" s="75"/>
      <c r="E11" s="75"/>
      <c r="F11" s="101"/>
      <c r="G11" s="75"/>
      <c r="H11" s="75"/>
      <c r="I11" s="75"/>
      <c r="J11" s="101"/>
      <c r="K11" s="75">
        <v>-1</v>
      </c>
      <c r="L11" s="75">
        <v>-1</v>
      </c>
      <c r="M11" s="75">
        <v>-1</v>
      </c>
      <c r="N11" s="101">
        <v>-1</v>
      </c>
      <c r="O11" s="75"/>
      <c r="P11" s="75"/>
      <c r="Q11" s="75"/>
      <c r="R11" s="75"/>
      <c r="S11" s="102">
        <f t="shared" ref="S11:S16" si="0" xml:space="preserve"> SUMPRODUCT(C$6:R$6,C11:R11)</f>
        <v>-5000</v>
      </c>
      <c r="T11" s="105" t="s">
        <v>31</v>
      </c>
      <c r="U11" s="104">
        <v>-5000</v>
      </c>
    </row>
    <row r="12" spans="2:22" x14ac:dyDescent="0.45">
      <c r="B12" s="106" t="s">
        <v>126</v>
      </c>
      <c r="C12" s="107"/>
      <c r="D12" s="107"/>
      <c r="E12" s="107"/>
      <c r="F12" s="108"/>
      <c r="G12" s="107"/>
      <c r="H12" s="107"/>
      <c r="I12" s="107"/>
      <c r="J12" s="108"/>
      <c r="K12" s="107"/>
      <c r="L12" s="107"/>
      <c r="M12" s="107"/>
      <c r="N12" s="108"/>
      <c r="O12" s="107">
        <v>-1</v>
      </c>
      <c r="P12" s="107">
        <v>-1</v>
      </c>
      <c r="Q12" s="107">
        <v>-1</v>
      </c>
      <c r="R12" s="107">
        <v>-1</v>
      </c>
      <c r="S12" s="102">
        <f t="shared" si="0"/>
        <v>-9000</v>
      </c>
      <c r="T12" s="109" t="s">
        <v>31</v>
      </c>
      <c r="U12" s="110">
        <v>-9000</v>
      </c>
    </row>
    <row r="13" spans="2:22" x14ac:dyDescent="0.45">
      <c r="B13" s="100" t="s">
        <v>127</v>
      </c>
      <c r="C13" s="75">
        <v>1</v>
      </c>
      <c r="D13" s="75"/>
      <c r="E13" s="75"/>
      <c r="F13" s="101"/>
      <c r="G13" s="75">
        <v>1</v>
      </c>
      <c r="H13" s="75"/>
      <c r="I13" s="75"/>
      <c r="J13" s="101"/>
      <c r="K13" s="75">
        <v>1</v>
      </c>
      <c r="L13" s="75"/>
      <c r="M13" s="75"/>
      <c r="N13" s="101"/>
      <c r="O13" s="75">
        <v>1</v>
      </c>
      <c r="P13" s="75"/>
      <c r="Q13" s="75"/>
      <c r="R13" s="75"/>
      <c r="S13" s="102">
        <f t="shared" si="0"/>
        <v>8000</v>
      </c>
      <c r="T13" s="105" t="s">
        <v>31</v>
      </c>
      <c r="U13" s="104">
        <v>8000</v>
      </c>
    </row>
    <row r="14" spans="2:22" x14ac:dyDescent="0.45">
      <c r="B14" s="100" t="s">
        <v>128</v>
      </c>
      <c r="C14" s="75"/>
      <c r="D14" s="75">
        <v>1</v>
      </c>
      <c r="E14" s="75"/>
      <c r="F14" s="101"/>
      <c r="G14" s="75"/>
      <c r="H14" s="75">
        <v>1</v>
      </c>
      <c r="I14" s="75"/>
      <c r="J14" s="101"/>
      <c r="K14" s="75"/>
      <c r="L14" s="75">
        <v>1</v>
      </c>
      <c r="M14" s="75"/>
      <c r="N14" s="101"/>
      <c r="O14" s="75"/>
      <c r="P14" s="75">
        <v>1</v>
      </c>
      <c r="Q14" s="75"/>
      <c r="R14" s="75"/>
      <c r="S14" s="102">
        <f t="shared" si="0"/>
        <v>9000</v>
      </c>
      <c r="T14" s="105" t="s">
        <v>31</v>
      </c>
      <c r="U14" s="104">
        <v>9000</v>
      </c>
    </row>
    <row r="15" spans="2:22" x14ac:dyDescent="0.45">
      <c r="B15" s="100" t="s">
        <v>129</v>
      </c>
      <c r="C15" s="75"/>
      <c r="D15" s="75"/>
      <c r="E15" s="75">
        <v>1</v>
      </c>
      <c r="F15" s="101"/>
      <c r="G15" s="75"/>
      <c r="H15" s="75"/>
      <c r="I15" s="75">
        <v>1</v>
      </c>
      <c r="J15" s="101"/>
      <c r="K15" s="75"/>
      <c r="L15" s="75"/>
      <c r="M15" s="75">
        <v>1</v>
      </c>
      <c r="N15" s="101"/>
      <c r="O15" s="75"/>
      <c r="P15" s="75"/>
      <c r="Q15" s="75">
        <v>1</v>
      </c>
      <c r="R15" s="75"/>
      <c r="S15" s="102">
        <f t="shared" si="0"/>
        <v>10000</v>
      </c>
      <c r="T15" s="105" t="s">
        <v>31</v>
      </c>
      <c r="U15" s="104">
        <v>10000</v>
      </c>
    </row>
    <row r="16" spans="2:22" ht="14.65" thickBot="1" x14ac:dyDescent="0.5">
      <c r="B16" s="111" t="s">
        <v>130</v>
      </c>
      <c r="C16" s="112"/>
      <c r="D16" s="112"/>
      <c r="E16" s="112"/>
      <c r="F16" s="113">
        <v>1</v>
      </c>
      <c r="G16" s="112"/>
      <c r="H16" s="112"/>
      <c r="I16" s="112"/>
      <c r="J16" s="113">
        <v>1</v>
      </c>
      <c r="K16" s="112"/>
      <c r="L16" s="112"/>
      <c r="M16" s="112"/>
      <c r="N16" s="113">
        <v>1</v>
      </c>
      <c r="O16" s="112"/>
      <c r="P16" s="112"/>
      <c r="Q16" s="112"/>
      <c r="R16" s="114">
        <v>1</v>
      </c>
      <c r="S16" s="102">
        <f t="shared" si="0"/>
        <v>5000</v>
      </c>
      <c r="T16" s="105" t="s">
        <v>31</v>
      </c>
      <c r="U16" s="104">
        <v>5000</v>
      </c>
    </row>
    <row r="17" spans="3:21" ht="14.65" thickBot="1" x14ac:dyDescent="0.5"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10" t="s">
        <v>29</v>
      </c>
      <c r="T17" s="12" t="s">
        <v>32</v>
      </c>
      <c r="U17" s="14" t="s">
        <v>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3D3F-836B-4B9F-833E-D9FC128AEF3E}">
  <dimension ref="A1:G48"/>
  <sheetViews>
    <sheetView showGridLines="0" workbookViewId="0"/>
  </sheetViews>
  <sheetFormatPr defaultRowHeight="14.25" x14ac:dyDescent="0.45"/>
  <cols>
    <col min="1" max="1" width="2.1328125" customWidth="1"/>
    <col min="2" max="2" width="5.73046875" bestFit="1" customWidth="1"/>
    <col min="3" max="3" width="26.53125" bestFit="1" customWidth="1"/>
    <col min="4" max="4" width="11.796875" bestFit="1" customWidth="1"/>
    <col min="5" max="5" width="11.9296875" bestFit="1" customWidth="1"/>
    <col min="6" max="6" width="6.59765625" bestFit="1" customWidth="1"/>
    <col min="7" max="7" width="5.1328125" bestFit="1" customWidth="1"/>
  </cols>
  <sheetData>
    <row r="1" spans="1:5" x14ac:dyDescent="0.45">
      <c r="A1" s="65" t="s">
        <v>34</v>
      </c>
    </row>
    <row r="2" spans="1:5" x14ac:dyDescent="0.45">
      <c r="A2" s="65" t="s">
        <v>131</v>
      </c>
    </row>
    <row r="3" spans="1:5" x14ac:dyDescent="0.45">
      <c r="A3" s="65" t="s">
        <v>167</v>
      </c>
    </row>
    <row r="4" spans="1:5" x14ac:dyDescent="0.45">
      <c r="A4" s="65" t="s">
        <v>37</v>
      </c>
    </row>
    <row r="5" spans="1:5" x14ac:dyDescent="0.45">
      <c r="A5" s="65" t="s">
        <v>38</v>
      </c>
    </row>
    <row r="6" spans="1:5" x14ac:dyDescent="0.45">
      <c r="A6" s="65"/>
      <c r="B6" t="s">
        <v>39</v>
      </c>
    </row>
    <row r="7" spans="1:5" x14ac:dyDescent="0.45">
      <c r="A7" s="65"/>
      <c r="B7" t="s">
        <v>168</v>
      </c>
    </row>
    <row r="8" spans="1:5" x14ac:dyDescent="0.45">
      <c r="A8" s="65"/>
      <c r="B8" t="s">
        <v>169</v>
      </c>
    </row>
    <row r="9" spans="1:5" x14ac:dyDescent="0.45">
      <c r="A9" s="65" t="s">
        <v>42</v>
      </c>
    </row>
    <row r="10" spans="1:5" x14ac:dyDescent="0.45">
      <c r="B10" t="s">
        <v>43</v>
      </c>
    </row>
    <row r="11" spans="1:5" x14ac:dyDescent="0.45">
      <c r="B11" t="s">
        <v>44</v>
      </c>
    </row>
    <row r="14" spans="1:5" ht="14.65" thickBot="1" x14ac:dyDescent="0.5">
      <c r="A14" t="s">
        <v>45</v>
      </c>
    </row>
    <row r="15" spans="1:5" ht="14.65" thickBot="1" x14ac:dyDescent="0.5">
      <c r="B15" s="67" t="s">
        <v>46</v>
      </c>
      <c r="C15" s="67" t="s">
        <v>47</v>
      </c>
      <c r="D15" s="67" t="s">
        <v>48</v>
      </c>
      <c r="E15" s="67" t="s">
        <v>49</v>
      </c>
    </row>
    <row r="16" spans="1:5" ht="14.65" thickBot="1" x14ac:dyDescent="0.5">
      <c r="B16" s="66" t="s">
        <v>132</v>
      </c>
      <c r="C16" s="66" t="s">
        <v>2</v>
      </c>
      <c r="D16" s="69">
        <v>0</v>
      </c>
      <c r="E16" s="69">
        <v>175500</v>
      </c>
    </row>
    <row r="19" spans="1:6" ht="14.65" thickBot="1" x14ac:dyDescent="0.5">
      <c r="A19" t="s">
        <v>50</v>
      </c>
    </row>
    <row r="20" spans="1:6" ht="14.65" thickBot="1" x14ac:dyDescent="0.5">
      <c r="B20" s="67" t="s">
        <v>46</v>
      </c>
      <c r="C20" s="67" t="s">
        <v>47</v>
      </c>
      <c r="D20" s="67" t="s">
        <v>48</v>
      </c>
      <c r="E20" s="67" t="s">
        <v>49</v>
      </c>
      <c r="F20" s="67" t="s">
        <v>51</v>
      </c>
    </row>
    <row r="21" spans="1:6" x14ac:dyDescent="0.45">
      <c r="B21" s="68" t="s">
        <v>58</v>
      </c>
      <c r="C21" s="68" t="s">
        <v>133</v>
      </c>
      <c r="D21" s="70">
        <v>0</v>
      </c>
      <c r="E21" s="70">
        <v>8000</v>
      </c>
      <c r="F21" s="68" t="s">
        <v>60</v>
      </c>
    </row>
    <row r="22" spans="1:6" x14ac:dyDescent="0.45">
      <c r="B22" s="68" t="s">
        <v>61</v>
      </c>
      <c r="C22" s="68" t="s">
        <v>134</v>
      </c>
      <c r="D22" s="70">
        <v>0</v>
      </c>
      <c r="E22" s="70">
        <v>0</v>
      </c>
      <c r="F22" s="68" t="s">
        <v>60</v>
      </c>
    </row>
    <row r="23" spans="1:6" x14ac:dyDescent="0.45">
      <c r="B23" s="68" t="s">
        <v>63</v>
      </c>
      <c r="C23" s="68" t="s">
        <v>135</v>
      </c>
      <c r="D23" s="70">
        <v>0</v>
      </c>
      <c r="E23" s="70">
        <v>0</v>
      </c>
      <c r="F23" s="68" t="s">
        <v>60</v>
      </c>
    </row>
    <row r="24" spans="1:6" x14ac:dyDescent="0.45">
      <c r="B24" s="68" t="s">
        <v>65</v>
      </c>
      <c r="C24" s="68" t="s">
        <v>136</v>
      </c>
      <c r="D24" s="70">
        <v>0</v>
      </c>
      <c r="E24" s="70">
        <v>0</v>
      </c>
      <c r="F24" s="68" t="s">
        <v>60</v>
      </c>
    </row>
    <row r="25" spans="1:6" x14ac:dyDescent="0.45">
      <c r="B25" s="68" t="s">
        <v>67</v>
      </c>
      <c r="C25" s="68" t="s">
        <v>137</v>
      </c>
      <c r="D25" s="70">
        <v>0</v>
      </c>
      <c r="E25" s="70">
        <v>0</v>
      </c>
      <c r="F25" s="68" t="s">
        <v>60</v>
      </c>
    </row>
    <row r="26" spans="1:6" x14ac:dyDescent="0.45">
      <c r="B26" s="68" t="s">
        <v>69</v>
      </c>
      <c r="C26" s="68" t="s">
        <v>138</v>
      </c>
      <c r="D26" s="70">
        <v>0</v>
      </c>
      <c r="E26" s="70">
        <v>0</v>
      </c>
      <c r="F26" s="68" t="s">
        <v>60</v>
      </c>
    </row>
    <row r="27" spans="1:6" x14ac:dyDescent="0.45">
      <c r="B27" s="68" t="s">
        <v>71</v>
      </c>
      <c r="C27" s="68" t="s">
        <v>139</v>
      </c>
      <c r="D27" s="70">
        <v>0</v>
      </c>
      <c r="E27" s="70">
        <v>10000</v>
      </c>
      <c r="F27" s="68" t="s">
        <v>60</v>
      </c>
    </row>
    <row r="28" spans="1:6" x14ac:dyDescent="0.45">
      <c r="B28" s="68" t="s">
        <v>73</v>
      </c>
      <c r="C28" s="68" t="s">
        <v>140</v>
      </c>
      <c r="D28" s="70">
        <v>0</v>
      </c>
      <c r="E28" s="70">
        <v>0</v>
      </c>
      <c r="F28" s="68" t="s">
        <v>60</v>
      </c>
    </row>
    <row r="29" spans="1:6" x14ac:dyDescent="0.45">
      <c r="B29" s="68" t="s">
        <v>75</v>
      </c>
      <c r="C29" s="68" t="s">
        <v>141</v>
      </c>
      <c r="D29" s="70">
        <v>0</v>
      </c>
      <c r="E29" s="70">
        <v>0</v>
      </c>
      <c r="F29" s="68" t="s">
        <v>60</v>
      </c>
    </row>
    <row r="30" spans="1:6" x14ac:dyDescent="0.45">
      <c r="B30" s="68" t="s">
        <v>77</v>
      </c>
      <c r="C30" s="68" t="s">
        <v>142</v>
      </c>
      <c r="D30" s="70">
        <v>0</v>
      </c>
      <c r="E30" s="70">
        <v>5000</v>
      </c>
      <c r="F30" s="68" t="s">
        <v>60</v>
      </c>
    </row>
    <row r="31" spans="1:6" x14ac:dyDescent="0.45">
      <c r="B31" s="68" t="s">
        <v>79</v>
      </c>
      <c r="C31" s="68" t="s">
        <v>143</v>
      </c>
      <c r="D31" s="70">
        <v>0</v>
      </c>
      <c r="E31" s="70">
        <v>0</v>
      </c>
      <c r="F31" s="68" t="s">
        <v>60</v>
      </c>
    </row>
    <row r="32" spans="1:6" x14ac:dyDescent="0.45">
      <c r="B32" s="68" t="s">
        <v>81</v>
      </c>
      <c r="C32" s="68" t="s">
        <v>144</v>
      </c>
      <c r="D32" s="70">
        <v>0</v>
      </c>
      <c r="E32" s="70">
        <v>0</v>
      </c>
      <c r="F32" s="68" t="s">
        <v>60</v>
      </c>
    </row>
    <row r="33" spans="1:7" x14ac:dyDescent="0.45">
      <c r="B33" s="68" t="s">
        <v>83</v>
      </c>
      <c r="C33" s="68" t="s">
        <v>145</v>
      </c>
      <c r="D33" s="70">
        <v>0</v>
      </c>
      <c r="E33" s="70">
        <v>0</v>
      </c>
      <c r="F33" s="68" t="s">
        <v>60</v>
      </c>
    </row>
    <row r="34" spans="1:7" x14ac:dyDescent="0.45">
      <c r="B34" s="68" t="s">
        <v>85</v>
      </c>
      <c r="C34" s="68" t="s">
        <v>146</v>
      </c>
      <c r="D34" s="70">
        <v>0</v>
      </c>
      <c r="E34" s="70">
        <v>4000</v>
      </c>
      <c r="F34" s="68" t="s">
        <v>60</v>
      </c>
    </row>
    <row r="35" spans="1:7" x14ac:dyDescent="0.45">
      <c r="B35" s="68" t="s">
        <v>147</v>
      </c>
      <c r="C35" s="68" t="s">
        <v>148</v>
      </c>
      <c r="D35" s="70">
        <v>0</v>
      </c>
      <c r="E35" s="70">
        <v>0</v>
      </c>
      <c r="F35" s="68" t="s">
        <v>60</v>
      </c>
    </row>
    <row r="36" spans="1:7" ht="14.65" thickBot="1" x14ac:dyDescent="0.5">
      <c r="B36" s="66" t="s">
        <v>149</v>
      </c>
      <c r="C36" s="66" t="s">
        <v>150</v>
      </c>
      <c r="D36" s="71">
        <v>0</v>
      </c>
      <c r="E36" s="71">
        <v>5000</v>
      </c>
      <c r="F36" s="66" t="s">
        <v>60</v>
      </c>
    </row>
    <row r="39" spans="1:7" ht="14.65" thickBot="1" x14ac:dyDescent="0.5">
      <c r="A39" t="s">
        <v>52</v>
      </c>
    </row>
    <row r="40" spans="1:7" ht="14.65" thickBot="1" x14ac:dyDescent="0.5">
      <c r="B40" s="67" t="s">
        <v>46</v>
      </c>
      <c r="C40" s="67" t="s">
        <v>47</v>
      </c>
      <c r="D40" s="67" t="s">
        <v>53</v>
      </c>
      <c r="E40" s="67" t="s">
        <v>54</v>
      </c>
      <c r="F40" s="67" t="s">
        <v>55</v>
      </c>
      <c r="G40" s="67" t="s">
        <v>56</v>
      </c>
    </row>
    <row r="41" spans="1:7" x14ac:dyDescent="0.45">
      <c r="B41" s="68" t="s">
        <v>151</v>
      </c>
      <c r="C41" s="68" t="s">
        <v>123</v>
      </c>
      <c r="D41" s="72">
        <v>-8000</v>
      </c>
      <c r="E41" s="68" t="s">
        <v>152</v>
      </c>
      <c r="F41" s="68" t="s">
        <v>89</v>
      </c>
      <c r="G41" s="68">
        <v>0</v>
      </c>
    </row>
    <row r="42" spans="1:7" x14ac:dyDescent="0.45">
      <c r="B42" s="68" t="s">
        <v>153</v>
      </c>
      <c r="C42" s="68" t="s">
        <v>124</v>
      </c>
      <c r="D42" s="72">
        <v>-10000</v>
      </c>
      <c r="E42" s="68" t="s">
        <v>154</v>
      </c>
      <c r="F42" s="68" t="s">
        <v>89</v>
      </c>
      <c r="G42" s="68">
        <v>0</v>
      </c>
    </row>
    <row r="43" spans="1:7" x14ac:dyDescent="0.45">
      <c r="B43" s="68" t="s">
        <v>155</v>
      </c>
      <c r="C43" s="68" t="s">
        <v>125</v>
      </c>
      <c r="D43" s="72">
        <v>-5000</v>
      </c>
      <c r="E43" s="68" t="s">
        <v>156</v>
      </c>
      <c r="F43" s="68" t="s">
        <v>89</v>
      </c>
      <c r="G43" s="68">
        <v>0</v>
      </c>
    </row>
    <row r="44" spans="1:7" x14ac:dyDescent="0.45">
      <c r="B44" s="68" t="s">
        <v>157</v>
      </c>
      <c r="C44" s="68" t="s">
        <v>126</v>
      </c>
      <c r="D44" s="72">
        <v>-9000</v>
      </c>
      <c r="E44" s="68" t="s">
        <v>158</v>
      </c>
      <c r="F44" s="68" t="s">
        <v>89</v>
      </c>
      <c r="G44" s="68">
        <v>0</v>
      </c>
    </row>
    <row r="45" spans="1:7" x14ac:dyDescent="0.45">
      <c r="B45" s="68" t="s">
        <v>159</v>
      </c>
      <c r="C45" s="68" t="s">
        <v>127</v>
      </c>
      <c r="D45" s="72">
        <v>8000</v>
      </c>
      <c r="E45" s="68" t="s">
        <v>160</v>
      </c>
      <c r="F45" s="68" t="s">
        <v>89</v>
      </c>
      <c r="G45" s="68">
        <v>0</v>
      </c>
    </row>
    <row r="46" spans="1:7" x14ac:dyDescent="0.45">
      <c r="B46" s="68" t="s">
        <v>161</v>
      </c>
      <c r="C46" s="68" t="s">
        <v>128</v>
      </c>
      <c r="D46" s="72">
        <v>9000</v>
      </c>
      <c r="E46" s="68" t="s">
        <v>162</v>
      </c>
      <c r="F46" s="68" t="s">
        <v>89</v>
      </c>
      <c r="G46" s="68">
        <v>0</v>
      </c>
    </row>
    <row r="47" spans="1:7" x14ac:dyDescent="0.45">
      <c r="B47" s="68" t="s">
        <v>163</v>
      </c>
      <c r="C47" s="68" t="s">
        <v>129</v>
      </c>
      <c r="D47" s="72">
        <v>10000</v>
      </c>
      <c r="E47" s="68" t="s">
        <v>164</v>
      </c>
      <c r="F47" s="68" t="s">
        <v>89</v>
      </c>
      <c r="G47" s="68">
        <v>0</v>
      </c>
    </row>
    <row r="48" spans="1:7" ht="14.65" thickBot="1" x14ac:dyDescent="0.5">
      <c r="B48" s="66" t="s">
        <v>165</v>
      </c>
      <c r="C48" s="66" t="s">
        <v>130</v>
      </c>
      <c r="D48" s="73">
        <v>5000</v>
      </c>
      <c r="E48" s="66" t="s">
        <v>166</v>
      </c>
      <c r="F48" s="66" t="s">
        <v>89</v>
      </c>
      <c r="G48" s="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33AC-6EB2-497C-895D-15D81E12A19C}">
  <dimension ref="B2:V17"/>
  <sheetViews>
    <sheetView topLeftCell="B1" zoomScale="50" workbookViewId="0">
      <selection activeCell="S7" sqref="S7"/>
    </sheetView>
  </sheetViews>
  <sheetFormatPr defaultRowHeight="14.25" x14ac:dyDescent="0.45"/>
  <cols>
    <col min="2" max="2" width="22" customWidth="1"/>
    <col min="7" max="7" width="9.06640625" customWidth="1"/>
    <col min="19" max="19" width="11.19921875" bestFit="1" customWidth="1"/>
  </cols>
  <sheetData>
    <row r="2" spans="2:22" ht="22.5" x14ac:dyDescent="0.6">
      <c r="B2" s="74" t="s">
        <v>170</v>
      </c>
      <c r="C2" s="74"/>
      <c r="D2" s="74"/>
      <c r="E2" s="74"/>
      <c r="F2" s="74"/>
      <c r="G2" s="74"/>
      <c r="H2" s="10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</row>
    <row r="3" spans="2:22" ht="14.65" thickBot="1" x14ac:dyDescent="0.5"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</row>
    <row r="4" spans="2:22" ht="14.65" thickBot="1" x14ac:dyDescent="0.5">
      <c r="B4" s="1"/>
      <c r="C4" s="3"/>
      <c r="D4" s="4"/>
      <c r="E4" s="4"/>
      <c r="F4" s="7"/>
      <c r="G4" s="4"/>
      <c r="H4" s="4"/>
      <c r="I4" s="4" t="s">
        <v>15</v>
      </c>
      <c r="J4" s="4"/>
      <c r="K4" s="4"/>
      <c r="L4" s="4"/>
      <c r="M4" s="4"/>
      <c r="N4" s="7"/>
      <c r="O4" s="4"/>
      <c r="P4" s="4"/>
      <c r="Q4" s="4"/>
      <c r="R4" s="6"/>
      <c r="S4" s="8"/>
      <c r="T4" s="8"/>
      <c r="U4" s="8"/>
      <c r="V4" s="8"/>
    </row>
    <row r="5" spans="2:22" ht="57.4" thickBot="1" x14ac:dyDescent="0.5">
      <c r="B5" s="76"/>
      <c r="C5" s="77" t="s">
        <v>107</v>
      </c>
      <c r="D5" s="78" t="s">
        <v>108</v>
      </c>
      <c r="E5" s="78" t="s">
        <v>109</v>
      </c>
      <c r="F5" s="79" t="s">
        <v>110</v>
      </c>
      <c r="G5" s="78" t="s">
        <v>111</v>
      </c>
      <c r="H5" s="78" t="s">
        <v>112</v>
      </c>
      <c r="I5" s="78" t="s">
        <v>113</v>
      </c>
      <c r="J5" s="80" t="s">
        <v>114</v>
      </c>
      <c r="K5" s="78" t="s">
        <v>115</v>
      </c>
      <c r="L5" s="78" t="s">
        <v>116</v>
      </c>
      <c r="M5" s="78" t="s">
        <v>117</v>
      </c>
      <c r="N5" s="80" t="s">
        <v>118</v>
      </c>
      <c r="O5" s="78" t="s">
        <v>119</v>
      </c>
      <c r="P5" s="78" t="s">
        <v>120</v>
      </c>
      <c r="Q5" s="78" t="s">
        <v>121</v>
      </c>
      <c r="R5" s="81" t="s">
        <v>122</v>
      </c>
      <c r="S5" s="82"/>
      <c r="T5" s="75"/>
      <c r="U5" s="75"/>
    </row>
    <row r="6" spans="2:22" ht="14.65" thickBot="1" x14ac:dyDescent="0.5">
      <c r="B6" s="83" t="s">
        <v>1</v>
      </c>
      <c r="C6" s="84">
        <v>8000</v>
      </c>
      <c r="D6" s="85">
        <v>0</v>
      </c>
      <c r="E6" s="85">
        <v>0</v>
      </c>
      <c r="F6" s="86">
        <v>0</v>
      </c>
      <c r="G6" s="87">
        <v>0</v>
      </c>
      <c r="H6" s="85">
        <v>0</v>
      </c>
      <c r="I6" s="85">
        <v>10000</v>
      </c>
      <c r="J6" s="86">
        <v>0</v>
      </c>
      <c r="K6" s="88">
        <v>0</v>
      </c>
      <c r="L6" s="89">
        <v>5000</v>
      </c>
      <c r="M6" s="89">
        <v>0</v>
      </c>
      <c r="N6" s="86">
        <v>0</v>
      </c>
      <c r="O6" s="88">
        <v>0</v>
      </c>
      <c r="P6" s="89">
        <v>4000</v>
      </c>
      <c r="Q6" s="89">
        <v>0</v>
      </c>
      <c r="R6" s="90">
        <v>5000</v>
      </c>
      <c r="S6" s="75"/>
      <c r="T6" s="75"/>
      <c r="U6" s="75"/>
    </row>
    <row r="7" spans="2:22" ht="14.65" thickBot="1" x14ac:dyDescent="0.5">
      <c r="B7" s="91" t="s">
        <v>2</v>
      </c>
      <c r="C7" s="92">
        <v>6.3</v>
      </c>
      <c r="D7" s="93">
        <v>7.35</v>
      </c>
      <c r="E7" s="93">
        <v>7.88</v>
      </c>
      <c r="F7" s="94">
        <v>7.88</v>
      </c>
      <c r="G7" s="93">
        <v>5.78</v>
      </c>
      <c r="H7" s="93">
        <v>5.78</v>
      </c>
      <c r="I7" s="93">
        <v>4.2</v>
      </c>
      <c r="J7" s="94">
        <v>7.35</v>
      </c>
      <c r="K7" s="93">
        <v>6.3</v>
      </c>
      <c r="L7" s="93">
        <v>5.25</v>
      </c>
      <c r="M7" s="93">
        <v>6.83</v>
      </c>
      <c r="N7" s="94">
        <v>7.35</v>
      </c>
      <c r="O7" s="93">
        <v>7.35</v>
      </c>
      <c r="P7" s="93">
        <v>7.88</v>
      </c>
      <c r="Q7" s="93">
        <v>8.93</v>
      </c>
      <c r="R7" s="95">
        <v>6.83</v>
      </c>
      <c r="S7" s="96">
        <f>SUMPRODUCT(C6:R6,C7:R7)</f>
        <v>184320</v>
      </c>
      <c r="T7" s="11"/>
      <c r="U7" s="75"/>
    </row>
    <row r="8" spans="2:22" ht="14.65" thickBot="1" x14ac:dyDescent="0.5">
      <c r="B8" s="97" t="s">
        <v>3</v>
      </c>
      <c r="C8" s="98"/>
      <c r="D8" s="98"/>
      <c r="E8" s="98"/>
      <c r="F8" s="99"/>
      <c r="G8" s="98"/>
      <c r="H8" s="98"/>
      <c r="I8" s="98"/>
      <c r="J8" s="99"/>
      <c r="K8" s="98"/>
      <c r="L8" s="98"/>
      <c r="M8" s="98"/>
      <c r="N8" s="99"/>
      <c r="O8" s="98"/>
      <c r="P8" s="98"/>
      <c r="Q8" s="98"/>
      <c r="R8" s="99"/>
      <c r="S8" s="9"/>
      <c r="T8" s="9"/>
      <c r="U8" s="13"/>
    </row>
    <row r="9" spans="2:22" ht="14.65" thickTop="1" x14ac:dyDescent="0.45">
      <c r="B9" s="100" t="s">
        <v>123</v>
      </c>
      <c r="C9" s="75">
        <v>-1</v>
      </c>
      <c r="D9" s="75">
        <v>-1</v>
      </c>
      <c r="E9" s="75">
        <v>-1</v>
      </c>
      <c r="F9" s="101">
        <v>-1</v>
      </c>
      <c r="G9" s="75"/>
      <c r="H9" s="75"/>
      <c r="I9" s="75"/>
      <c r="J9" s="101"/>
      <c r="K9" s="75"/>
      <c r="L9" s="75"/>
      <c r="M9" s="75"/>
      <c r="N9" s="101"/>
      <c r="O9" s="75"/>
      <c r="P9" s="75"/>
      <c r="Q9" s="75"/>
      <c r="R9" s="75"/>
      <c r="S9" s="102">
        <f xml:space="preserve"> SUMPRODUCT(C$6:R$6,C9:R9)</f>
        <v>-8000</v>
      </c>
      <c r="T9" s="103" t="s">
        <v>31</v>
      </c>
      <c r="U9" s="104">
        <v>-8000</v>
      </c>
    </row>
    <row r="10" spans="2:22" x14ac:dyDescent="0.45">
      <c r="B10" s="100" t="s">
        <v>124</v>
      </c>
      <c r="C10" s="75"/>
      <c r="D10" s="75"/>
      <c r="E10" s="75"/>
      <c r="F10" s="101"/>
      <c r="G10" s="75">
        <v>-1</v>
      </c>
      <c r="H10" s="75">
        <v>-1</v>
      </c>
      <c r="I10" s="75">
        <v>-1</v>
      </c>
      <c r="J10" s="101">
        <v>-1</v>
      </c>
      <c r="K10" s="75"/>
      <c r="L10" s="75"/>
      <c r="M10" s="75"/>
      <c r="N10" s="101"/>
      <c r="O10" s="75"/>
      <c r="P10" s="75"/>
      <c r="Q10" s="75"/>
      <c r="R10" s="75"/>
      <c r="S10" s="102">
        <f xml:space="preserve"> SUMPRODUCT(C$6:R$6,C10:R10)</f>
        <v>-10000</v>
      </c>
      <c r="T10" s="105" t="s">
        <v>31</v>
      </c>
      <c r="U10" s="104">
        <v>-10000</v>
      </c>
    </row>
    <row r="11" spans="2:22" x14ac:dyDescent="0.45">
      <c r="B11" s="100" t="s">
        <v>125</v>
      </c>
      <c r="C11" s="75"/>
      <c r="D11" s="75"/>
      <c r="E11" s="75"/>
      <c r="F11" s="101"/>
      <c r="G11" s="75"/>
      <c r="H11" s="75"/>
      <c r="I11" s="75"/>
      <c r="J11" s="101"/>
      <c r="K11" s="75">
        <v>-1</v>
      </c>
      <c r="L11" s="75">
        <v>-1</v>
      </c>
      <c r="M11" s="75">
        <v>-1</v>
      </c>
      <c r="N11" s="101">
        <v>-1</v>
      </c>
      <c r="O11" s="75"/>
      <c r="P11" s="75"/>
      <c r="Q11" s="75"/>
      <c r="R11" s="75"/>
      <c r="S11" s="102">
        <f t="shared" ref="S11:S16" si="0" xml:space="preserve"> SUMPRODUCT(C$6:R$6,C11:R11)</f>
        <v>-5000</v>
      </c>
      <c r="T11" s="105" t="s">
        <v>31</v>
      </c>
      <c r="U11" s="104">
        <v>-5000</v>
      </c>
    </row>
    <row r="12" spans="2:22" x14ac:dyDescent="0.45">
      <c r="B12" s="106" t="s">
        <v>126</v>
      </c>
      <c r="C12" s="107"/>
      <c r="D12" s="107"/>
      <c r="E12" s="107"/>
      <c r="F12" s="108"/>
      <c r="G12" s="107"/>
      <c r="H12" s="107"/>
      <c r="I12" s="107"/>
      <c r="J12" s="108"/>
      <c r="K12" s="107"/>
      <c r="L12" s="107"/>
      <c r="M12" s="107"/>
      <c r="N12" s="108"/>
      <c r="O12" s="107">
        <v>-1</v>
      </c>
      <c r="P12" s="107">
        <v>-1</v>
      </c>
      <c r="Q12" s="107">
        <v>-1</v>
      </c>
      <c r="R12" s="107">
        <v>-1</v>
      </c>
      <c r="S12" s="102">
        <f t="shared" si="0"/>
        <v>-9000</v>
      </c>
      <c r="T12" s="109" t="s">
        <v>31</v>
      </c>
      <c r="U12" s="110">
        <v>-9000</v>
      </c>
    </row>
    <row r="13" spans="2:22" x14ac:dyDescent="0.45">
      <c r="B13" s="100" t="s">
        <v>127</v>
      </c>
      <c r="C13" s="75">
        <v>1</v>
      </c>
      <c r="D13" s="75"/>
      <c r="E13" s="75"/>
      <c r="F13" s="101"/>
      <c r="G13" s="75">
        <v>1</v>
      </c>
      <c r="H13" s="75"/>
      <c r="I13" s="75"/>
      <c r="J13" s="101"/>
      <c r="K13" s="75">
        <v>1</v>
      </c>
      <c r="L13" s="75"/>
      <c r="M13" s="75"/>
      <c r="N13" s="101"/>
      <c r="O13" s="75">
        <v>1</v>
      </c>
      <c r="P13" s="75"/>
      <c r="Q13" s="75"/>
      <c r="R13" s="75"/>
      <c r="S13" s="102">
        <f t="shared" si="0"/>
        <v>8000</v>
      </c>
      <c r="T13" s="105" t="s">
        <v>31</v>
      </c>
      <c r="U13" s="104">
        <v>8000</v>
      </c>
    </row>
    <row r="14" spans="2:22" x14ac:dyDescent="0.45">
      <c r="B14" s="100" t="s">
        <v>128</v>
      </c>
      <c r="C14" s="75"/>
      <c r="D14" s="75">
        <v>1</v>
      </c>
      <c r="E14" s="75"/>
      <c r="F14" s="101"/>
      <c r="G14" s="75"/>
      <c r="H14" s="75">
        <v>1</v>
      </c>
      <c r="I14" s="75"/>
      <c r="J14" s="101"/>
      <c r="K14" s="75"/>
      <c r="L14" s="75">
        <v>1</v>
      </c>
      <c r="M14" s="75"/>
      <c r="N14" s="101"/>
      <c r="O14" s="75"/>
      <c r="P14" s="75">
        <v>1</v>
      </c>
      <c r="Q14" s="75"/>
      <c r="R14" s="75"/>
      <c r="S14" s="102">
        <f t="shared" si="0"/>
        <v>9000</v>
      </c>
      <c r="T14" s="105" t="s">
        <v>31</v>
      </c>
      <c r="U14" s="104">
        <v>9000</v>
      </c>
    </row>
    <row r="15" spans="2:22" x14ac:dyDescent="0.45">
      <c r="B15" s="100" t="s">
        <v>129</v>
      </c>
      <c r="C15" s="75"/>
      <c r="D15" s="75"/>
      <c r="E15" s="75">
        <v>1</v>
      </c>
      <c r="F15" s="101"/>
      <c r="G15" s="75"/>
      <c r="H15" s="75"/>
      <c r="I15" s="75">
        <v>1</v>
      </c>
      <c r="J15" s="101"/>
      <c r="K15" s="75"/>
      <c r="L15" s="75"/>
      <c r="M15" s="75">
        <v>1</v>
      </c>
      <c r="N15" s="101"/>
      <c r="O15" s="75"/>
      <c r="P15" s="75"/>
      <c r="Q15" s="75">
        <v>1</v>
      </c>
      <c r="R15" s="75"/>
      <c r="S15" s="102">
        <f t="shared" si="0"/>
        <v>10000</v>
      </c>
      <c r="T15" s="105" t="s">
        <v>31</v>
      </c>
      <c r="U15" s="104">
        <v>10000</v>
      </c>
    </row>
    <row r="16" spans="2:22" ht="14.65" thickBot="1" x14ac:dyDescent="0.5">
      <c r="B16" s="111" t="s">
        <v>130</v>
      </c>
      <c r="C16" s="112"/>
      <c r="D16" s="112"/>
      <c r="E16" s="112"/>
      <c r="F16" s="113">
        <v>1</v>
      </c>
      <c r="G16" s="112"/>
      <c r="H16" s="112"/>
      <c r="I16" s="112"/>
      <c r="J16" s="113">
        <v>1</v>
      </c>
      <c r="K16" s="112"/>
      <c r="L16" s="112"/>
      <c r="M16" s="112"/>
      <c r="N16" s="113">
        <v>1</v>
      </c>
      <c r="O16" s="112"/>
      <c r="P16" s="112"/>
      <c r="Q16" s="112"/>
      <c r="R16" s="114">
        <v>1</v>
      </c>
      <c r="S16" s="102">
        <f t="shared" si="0"/>
        <v>5000</v>
      </c>
      <c r="T16" s="105" t="s">
        <v>31</v>
      </c>
      <c r="U16" s="104">
        <v>5000</v>
      </c>
    </row>
    <row r="17" spans="3:21" ht="14.65" thickBot="1" x14ac:dyDescent="0.5"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10" t="s">
        <v>29</v>
      </c>
      <c r="T17" s="12" t="s">
        <v>32</v>
      </c>
      <c r="U17" s="14" t="s">
        <v>33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3C40-4CEB-4026-8276-38B3D5EB123A}">
  <dimension ref="B2:S34"/>
  <sheetViews>
    <sheetView tabSelected="1" topLeftCell="B1" zoomScale="72" workbookViewId="0">
      <selection activeCell="L25" sqref="L25"/>
    </sheetView>
  </sheetViews>
  <sheetFormatPr defaultRowHeight="14.25" x14ac:dyDescent="0.45"/>
  <cols>
    <col min="1" max="1" width="6.06640625" customWidth="1"/>
    <col min="2" max="2" width="23.06640625" customWidth="1"/>
    <col min="3" max="3" width="13.33203125" customWidth="1"/>
    <col min="4" max="4" width="11.33203125" customWidth="1"/>
    <col min="17" max="17" width="11.1328125" bestFit="1" customWidth="1"/>
  </cols>
  <sheetData>
    <row r="2" spans="2:19" ht="22.5" x14ac:dyDescent="0.6">
      <c r="B2" s="172" t="s">
        <v>0</v>
      </c>
      <c r="C2" s="172"/>
      <c r="D2" s="172"/>
      <c r="E2" s="15"/>
      <c r="F2" s="15"/>
      <c r="G2" s="15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2:19" ht="16.149999999999999" thickBot="1" x14ac:dyDescent="0.55000000000000004"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2:19" ht="14.65" thickBot="1" x14ac:dyDescent="0.5">
      <c r="B4" s="1"/>
      <c r="C4" s="3"/>
      <c r="D4" s="4"/>
      <c r="E4" s="4" t="s">
        <v>15</v>
      </c>
      <c r="F4" s="4"/>
      <c r="G4" s="4"/>
      <c r="H4" s="6"/>
      <c r="I4" s="4"/>
      <c r="J4" s="4"/>
      <c r="K4" s="4"/>
      <c r="L4" s="4" t="s">
        <v>23</v>
      </c>
      <c r="M4" s="4"/>
      <c r="N4" s="4"/>
      <c r="O4" s="7"/>
      <c r="P4" s="6"/>
      <c r="Q4" s="8"/>
      <c r="R4" s="8"/>
      <c r="S4" s="8"/>
    </row>
    <row r="5" spans="2:19" ht="16.149999999999999" thickBot="1" x14ac:dyDescent="0.55000000000000004">
      <c r="B5" s="15"/>
      <c r="C5" s="17" t="s">
        <v>13</v>
      </c>
      <c r="D5" s="18" t="s">
        <v>14</v>
      </c>
      <c r="E5" s="18" t="s">
        <v>16</v>
      </c>
      <c r="F5" s="5" t="s">
        <v>17</v>
      </c>
      <c r="G5" s="19" t="s">
        <v>18</v>
      </c>
      <c r="H5" s="20" t="s">
        <v>19</v>
      </c>
      <c r="I5" s="18" t="s">
        <v>20</v>
      </c>
      <c r="J5" s="18" t="s">
        <v>21</v>
      </c>
      <c r="K5" s="18" t="s">
        <v>22</v>
      </c>
      <c r="L5" s="18" t="s">
        <v>24</v>
      </c>
      <c r="M5" s="18" t="s">
        <v>25</v>
      </c>
      <c r="N5" s="18" t="s">
        <v>26</v>
      </c>
      <c r="O5" s="21" t="s">
        <v>27</v>
      </c>
      <c r="P5" s="20" t="s">
        <v>28</v>
      </c>
      <c r="Q5" s="22"/>
      <c r="R5" s="16"/>
      <c r="S5" s="16"/>
    </row>
    <row r="6" spans="2:19" ht="16.149999999999999" thickBot="1" x14ac:dyDescent="0.55000000000000004">
      <c r="B6" s="23" t="s">
        <v>1</v>
      </c>
      <c r="C6" s="24">
        <v>450</v>
      </c>
      <c r="D6" s="25">
        <v>0</v>
      </c>
      <c r="E6" s="25">
        <v>0</v>
      </c>
      <c r="F6" s="26">
        <v>500</v>
      </c>
      <c r="G6" s="27">
        <v>380</v>
      </c>
      <c r="H6" s="28">
        <v>0</v>
      </c>
      <c r="I6" s="27">
        <v>0</v>
      </c>
      <c r="J6" s="26">
        <v>300</v>
      </c>
      <c r="K6" s="29">
        <v>0</v>
      </c>
      <c r="L6" s="26">
        <v>400</v>
      </c>
      <c r="M6" s="26">
        <v>450</v>
      </c>
      <c r="N6" s="26">
        <v>0</v>
      </c>
      <c r="O6" s="30">
        <v>300</v>
      </c>
      <c r="P6" s="31">
        <v>0</v>
      </c>
      <c r="Q6" s="16"/>
      <c r="R6" s="16"/>
      <c r="S6" s="16"/>
    </row>
    <row r="7" spans="2:19" ht="16.149999999999999" thickBot="1" x14ac:dyDescent="0.55000000000000004">
      <c r="B7" s="32" t="s">
        <v>2</v>
      </c>
      <c r="C7" s="33">
        <v>4</v>
      </c>
      <c r="D7" s="34">
        <v>7</v>
      </c>
      <c r="E7" s="34">
        <v>8</v>
      </c>
      <c r="F7" s="34">
        <v>5</v>
      </c>
      <c r="G7" s="34">
        <v>5</v>
      </c>
      <c r="H7" s="35">
        <v>5</v>
      </c>
      <c r="I7" s="34">
        <v>6</v>
      </c>
      <c r="J7" s="34">
        <v>4</v>
      </c>
      <c r="K7" s="34">
        <v>8</v>
      </c>
      <c r="L7" s="34">
        <v>4</v>
      </c>
      <c r="M7" s="34">
        <v>3</v>
      </c>
      <c r="N7" s="34">
        <v>6</v>
      </c>
      <c r="O7" s="36">
        <v>7</v>
      </c>
      <c r="P7" s="35">
        <v>7</v>
      </c>
      <c r="Q7" s="37">
        <f>SUMPRODUCT(C6:P6,C7:P7)</f>
        <v>12450</v>
      </c>
      <c r="R7" s="11"/>
      <c r="S7" s="16"/>
    </row>
    <row r="8" spans="2:19" ht="16.149999999999999" thickBot="1" x14ac:dyDescent="0.55000000000000004">
      <c r="B8" s="2" t="s">
        <v>3</v>
      </c>
      <c r="C8" s="38"/>
      <c r="D8" s="39"/>
      <c r="E8" s="39"/>
      <c r="F8" s="39"/>
      <c r="G8" s="39"/>
      <c r="H8" s="40"/>
      <c r="I8" s="41"/>
      <c r="J8" s="41"/>
      <c r="K8" s="41"/>
      <c r="L8" s="41"/>
      <c r="M8" s="41"/>
      <c r="N8" s="41"/>
      <c r="O8" s="42"/>
      <c r="P8" s="40"/>
      <c r="Q8" s="9"/>
      <c r="R8" s="9"/>
      <c r="S8" s="13"/>
    </row>
    <row r="9" spans="2:19" ht="16.149999999999999" thickTop="1" x14ac:dyDescent="0.5">
      <c r="B9" s="43" t="s">
        <v>4</v>
      </c>
      <c r="C9" s="44">
        <v>-1</v>
      </c>
      <c r="D9" s="45">
        <v>-1</v>
      </c>
      <c r="E9" s="45"/>
      <c r="F9" s="45"/>
      <c r="G9" s="16"/>
      <c r="H9" s="46"/>
      <c r="I9" s="16"/>
      <c r="J9" s="16"/>
      <c r="K9" s="16"/>
      <c r="L9" s="16"/>
      <c r="M9" s="16"/>
      <c r="N9" s="16"/>
      <c r="O9" s="16"/>
      <c r="P9" s="46"/>
      <c r="Q9" s="47">
        <f>SUMPRODUCT(C9:P9,C6:P6)</f>
        <v>-450</v>
      </c>
      <c r="R9" s="48" t="s">
        <v>30</v>
      </c>
      <c r="S9" s="49">
        <v>-450</v>
      </c>
    </row>
    <row r="10" spans="2:19" ht="15.75" x14ac:dyDescent="0.5">
      <c r="B10" s="43" t="s">
        <v>5</v>
      </c>
      <c r="C10" s="50"/>
      <c r="D10" s="16"/>
      <c r="E10" s="16">
        <v>-1</v>
      </c>
      <c r="F10" s="16">
        <v>-1</v>
      </c>
      <c r="G10" s="16"/>
      <c r="H10" s="46"/>
      <c r="I10" s="16"/>
      <c r="J10" s="16"/>
      <c r="K10" s="16"/>
      <c r="L10" s="16"/>
      <c r="M10" s="16"/>
      <c r="N10" s="16"/>
      <c r="O10" s="16"/>
      <c r="P10" s="46"/>
      <c r="Q10" s="47">
        <f>SUMPRODUCT(C10:P10,C6:P6)</f>
        <v>-500</v>
      </c>
      <c r="R10" s="51" t="s">
        <v>30</v>
      </c>
      <c r="S10" s="49">
        <v>-500</v>
      </c>
    </row>
    <row r="11" spans="2:19" ht="15.75" x14ac:dyDescent="0.5">
      <c r="B11" s="43" t="s">
        <v>6</v>
      </c>
      <c r="C11" s="50"/>
      <c r="D11" s="16"/>
      <c r="E11" s="16"/>
      <c r="F11" s="16"/>
      <c r="G11" s="16">
        <v>-1</v>
      </c>
      <c r="H11" s="46">
        <v>-1</v>
      </c>
      <c r="I11" s="16"/>
      <c r="J11" s="16"/>
      <c r="K11" s="16"/>
      <c r="L11" s="16"/>
      <c r="M11" s="16"/>
      <c r="N11" s="16"/>
      <c r="O11" s="16"/>
      <c r="P11" s="46"/>
      <c r="Q11" s="52">
        <f>SUMPRODUCT(C11:P11,C6:P6)</f>
        <v>-380</v>
      </c>
      <c r="R11" s="51" t="s">
        <v>30</v>
      </c>
      <c r="S11" s="49">
        <v>-380</v>
      </c>
    </row>
    <row r="12" spans="2:19" ht="15.75" x14ac:dyDescent="0.5">
      <c r="B12" s="53" t="s">
        <v>7</v>
      </c>
      <c r="C12" s="54"/>
      <c r="D12" s="55"/>
      <c r="E12" s="55"/>
      <c r="F12" s="55"/>
      <c r="G12" s="55"/>
      <c r="H12" s="56"/>
      <c r="I12" s="55">
        <v>1</v>
      </c>
      <c r="J12" s="55"/>
      <c r="K12" s="55"/>
      <c r="L12" s="55"/>
      <c r="M12" s="55">
        <v>1</v>
      </c>
      <c r="N12" s="55"/>
      <c r="O12" s="55"/>
      <c r="P12" s="56"/>
      <c r="Q12" s="57">
        <f>SUMPRODUCT(C12:P12,C6:P6)</f>
        <v>450</v>
      </c>
      <c r="R12" s="58" t="s">
        <v>31</v>
      </c>
      <c r="S12" s="59">
        <v>450</v>
      </c>
    </row>
    <row r="13" spans="2:19" ht="15.75" x14ac:dyDescent="0.5">
      <c r="B13" s="43" t="s">
        <v>8</v>
      </c>
      <c r="C13" s="50"/>
      <c r="D13" s="16"/>
      <c r="E13" s="16"/>
      <c r="F13" s="16"/>
      <c r="G13" s="16"/>
      <c r="H13" s="46"/>
      <c r="I13" s="16"/>
      <c r="J13" s="16">
        <v>1</v>
      </c>
      <c r="K13" s="16"/>
      <c r="L13" s="16"/>
      <c r="M13" s="16"/>
      <c r="N13" s="16">
        <v>1</v>
      </c>
      <c r="O13" s="16"/>
      <c r="P13" s="46"/>
      <c r="Q13" s="47">
        <f>SUMPRODUCT(C13:P13,C6:P6)</f>
        <v>300</v>
      </c>
      <c r="R13" s="51" t="s">
        <v>31</v>
      </c>
      <c r="S13" s="49">
        <v>300</v>
      </c>
    </row>
    <row r="14" spans="2:19" ht="15.75" x14ac:dyDescent="0.5">
      <c r="B14" s="43" t="s">
        <v>9</v>
      </c>
      <c r="C14" s="50"/>
      <c r="D14" s="16"/>
      <c r="E14" s="16"/>
      <c r="F14" s="16"/>
      <c r="G14" s="16"/>
      <c r="H14" s="46"/>
      <c r="I14" s="16"/>
      <c r="J14" s="16"/>
      <c r="K14" s="16">
        <v>1</v>
      </c>
      <c r="L14" s="16"/>
      <c r="M14" s="16"/>
      <c r="N14" s="16"/>
      <c r="O14" s="16">
        <v>1</v>
      </c>
      <c r="P14" s="46"/>
      <c r="Q14" s="47">
        <f>SUMPRODUCT(C14:P14,C6:P6)</f>
        <v>300</v>
      </c>
      <c r="R14" s="51" t="s">
        <v>31</v>
      </c>
      <c r="S14" s="49">
        <v>300</v>
      </c>
    </row>
    <row r="15" spans="2:19" ht="15.75" x14ac:dyDescent="0.5">
      <c r="B15" s="43" t="s">
        <v>10</v>
      </c>
      <c r="C15" s="50"/>
      <c r="D15" s="16"/>
      <c r="E15" s="16"/>
      <c r="F15" s="16"/>
      <c r="G15" s="16"/>
      <c r="H15" s="46"/>
      <c r="I15" s="16"/>
      <c r="J15" s="16"/>
      <c r="K15" s="16"/>
      <c r="L15" s="16">
        <v>1</v>
      </c>
      <c r="M15" s="16"/>
      <c r="N15" s="16"/>
      <c r="O15" s="16"/>
      <c r="P15" s="46">
        <v>1</v>
      </c>
      <c r="Q15" s="52">
        <f>SUMPRODUCT(C15:P15,C6:P6)</f>
        <v>400</v>
      </c>
      <c r="R15" s="51" t="s">
        <v>31</v>
      </c>
      <c r="S15" s="49">
        <v>400</v>
      </c>
    </row>
    <row r="16" spans="2:19" ht="15.75" x14ac:dyDescent="0.5">
      <c r="B16" s="53" t="s">
        <v>11</v>
      </c>
      <c r="C16" s="54">
        <v>1</v>
      </c>
      <c r="D16" s="55"/>
      <c r="E16" s="55">
        <v>1</v>
      </c>
      <c r="F16" s="55"/>
      <c r="G16" s="55">
        <v>1</v>
      </c>
      <c r="H16" s="56"/>
      <c r="I16" s="55">
        <v>-1</v>
      </c>
      <c r="J16" s="55">
        <v>-1</v>
      </c>
      <c r="K16" s="55">
        <v>-1</v>
      </c>
      <c r="L16" s="55">
        <v>-1</v>
      </c>
      <c r="M16" s="55"/>
      <c r="N16" s="55"/>
      <c r="O16" s="55"/>
      <c r="P16" s="56"/>
      <c r="Q16" s="57">
        <f t="array" ref="Q16">C3 + E3 + G3 - I3 - J3 - K3 - L3</f>
        <v>0</v>
      </c>
      <c r="R16" s="58" t="s">
        <v>31</v>
      </c>
      <c r="S16" s="59">
        <v>0</v>
      </c>
    </row>
    <row r="17" spans="2:19" ht="16.149999999999999" thickBot="1" x14ac:dyDescent="0.55000000000000004">
      <c r="B17" s="60" t="s">
        <v>12</v>
      </c>
      <c r="C17" s="61"/>
      <c r="D17" s="62">
        <v>1</v>
      </c>
      <c r="E17" s="62"/>
      <c r="F17" s="62">
        <v>1</v>
      </c>
      <c r="G17" s="62"/>
      <c r="H17" s="63">
        <v>1</v>
      </c>
      <c r="I17" s="62"/>
      <c r="J17" s="62"/>
      <c r="K17" s="62"/>
      <c r="L17" s="62"/>
      <c r="M17" s="62">
        <v>-1</v>
      </c>
      <c r="N17" s="62">
        <v>-1</v>
      </c>
      <c r="O17" s="62">
        <v>-1</v>
      </c>
      <c r="P17" s="63">
        <v>-1</v>
      </c>
      <c r="Q17" s="47">
        <f>D3 + F3 + H3 - M3 - N3 - O3 - P3</f>
        <v>0</v>
      </c>
      <c r="R17" s="51" t="s">
        <v>31</v>
      </c>
      <c r="S17" s="49">
        <v>0</v>
      </c>
    </row>
    <row r="18" spans="2:19" ht="16.149999999999999" thickBot="1" x14ac:dyDescent="0.55000000000000004"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0" t="s">
        <v>29</v>
      </c>
      <c r="R18" s="12" t="s">
        <v>32</v>
      </c>
      <c r="S18" s="14" t="s">
        <v>33</v>
      </c>
    </row>
    <row r="19" spans="2:19" ht="15.75" x14ac:dyDescent="0.5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</row>
    <row r="20" spans="2:19" ht="15.75" x14ac:dyDescent="0.5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64"/>
      <c r="P20" s="15"/>
      <c r="Q20" s="15"/>
      <c r="R20" s="15"/>
      <c r="S20" s="15"/>
    </row>
    <row r="21" spans="2:19" ht="15.75" x14ac:dyDescent="0.5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64"/>
      <c r="P21" s="15"/>
      <c r="Q21" s="15"/>
      <c r="R21" s="15"/>
      <c r="S21" s="15"/>
    </row>
    <row r="22" spans="2:19" ht="15.75" x14ac:dyDescent="0.5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64"/>
      <c r="P22" s="15"/>
      <c r="Q22" s="15"/>
      <c r="R22" s="15"/>
      <c r="S22" s="15"/>
    </row>
    <row r="23" spans="2:19" ht="15.75" x14ac:dyDescent="0.5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</row>
    <row r="24" spans="2:19" ht="15.75" x14ac:dyDescent="0.5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</row>
    <row r="25" spans="2:19" ht="15.75" x14ac:dyDescent="0.5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</row>
    <row r="26" spans="2:19" ht="15.75" x14ac:dyDescent="0.5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</row>
    <row r="27" spans="2:19" ht="15.75" x14ac:dyDescent="0.5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</row>
    <row r="28" spans="2:19" ht="15.75" x14ac:dyDescent="0.5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</row>
    <row r="29" spans="2:19" ht="15.75" x14ac:dyDescent="0.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</row>
    <row r="30" spans="2:19" ht="15.75" x14ac:dyDescent="0.5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</row>
    <row r="31" spans="2:19" ht="15.75" x14ac:dyDescent="0.5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</row>
    <row r="32" spans="2:19" ht="15.75" x14ac:dyDescent="0.5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</row>
    <row r="33" spans="2:19" ht="15.75" x14ac:dyDescent="0.5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</row>
    <row r="34" spans="2:19" ht="15.75" x14ac:dyDescent="0.5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</row>
  </sheetData>
  <mergeCells count="1">
    <mergeCell ref="B2:D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5C91-75FA-4BAE-8613-3C73B98C6F2A}">
  <dimension ref="A1:G47"/>
  <sheetViews>
    <sheetView showGridLines="0" topLeftCell="A13" workbookViewId="0"/>
  </sheetViews>
  <sheetFormatPr defaultRowHeight="14.25" x14ac:dyDescent="0.45"/>
  <cols>
    <col min="1" max="1" width="2.1328125" customWidth="1"/>
    <col min="2" max="2" width="6" bestFit="1" customWidth="1"/>
    <col min="3" max="3" width="19.1328125" bestFit="1" customWidth="1"/>
    <col min="4" max="4" width="11.796875" bestFit="1" customWidth="1"/>
    <col min="5" max="5" width="13.06640625" bestFit="1" customWidth="1"/>
    <col min="6" max="6" width="6.59765625" bestFit="1" customWidth="1"/>
    <col min="7" max="7" width="5.1328125" bestFit="1" customWidth="1"/>
  </cols>
  <sheetData>
    <row r="1" spans="1:5" x14ac:dyDescent="0.45">
      <c r="A1" s="65" t="s">
        <v>34</v>
      </c>
    </row>
    <row r="2" spans="1:5" x14ac:dyDescent="0.45">
      <c r="A2" s="65" t="s">
        <v>35</v>
      </c>
    </row>
    <row r="3" spans="1:5" x14ac:dyDescent="0.45">
      <c r="A3" s="65" t="s">
        <v>36</v>
      </c>
    </row>
    <row r="4" spans="1:5" x14ac:dyDescent="0.45">
      <c r="A4" s="65" t="s">
        <v>37</v>
      </c>
    </row>
    <row r="5" spans="1:5" x14ac:dyDescent="0.45">
      <c r="A5" s="65" t="s">
        <v>38</v>
      </c>
    </row>
    <row r="6" spans="1:5" x14ac:dyDescent="0.45">
      <c r="A6" s="65"/>
      <c r="B6" t="s">
        <v>39</v>
      </c>
    </row>
    <row r="7" spans="1:5" x14ac:dyDescent="0.45">
      <c r="A7" s="65"/>
      <c r="B7" t="s">
        <v>40</v>
      </c>
    </row>
    <row r="8" spans="1:5" x14ac:dyDescent="0.45">
      <c r="A8" s="65"/>
      <c r="B8" t="s">
        <v>41</v>
      </c>
    </row>
    <row r="9" spans="1:5" x14ac:dyDescent="0.45">
      <c r="A9" s="65" t="s">
        <v>42</v>
      </c>
    </row>
    <row r="10" spans="1:5" x14ac:dyDescent="0.45">
      <c r="B10" t="s">
        <v>43</v>
      </c>
    </row>
    <row r="11" spans="1:5" x14ac:dyDescent="0.45">
      <c r="B11" t="s">
        <v>44</v>
      </c>
    </row>
    <row r="14" spans="1:5" ht="14.65" thickBot="1" x14ac:dyDescent="0.5">
      <c r="A14" t="s">
        <v>45</v>
      </c>
    </row>
    <row r="15" spans="1:5" ht="14.65" thickBot="1" x14ac:dyDescent="0.5">
      <c r="B15" s="67" t="s">
        <v>46</v>
      </c>
      <c r="C15" s="67" t="s">
        <v>47</v>
      </c>
      <c r="D15" s="67" t="s">
        <v>48</v>
      </c>
      <c r="E15" s="67" t="s">
        <v>49</v>
      </c>
    </row>
    <row r="16" spans="1:5" ht="14.65" thickBot="1" x14ac:dyDescent="0.5">
      <c r="B16" s="66" t="s">
        <v>57</v>
      </c>
      <c r="C16" s="66" t="s">
        <v>2</v>
      </c>
      <c r="D16" s="69">
        <v>0</v>
      </c>
      <c r="E16" s="69">
        <v>12450</v>
      </c>
    </row>
    <row r="19" spans="1:6" ht="14.65" thickBot="1" x14ac:dyDescent="0.5">
      <c r="A19" t="s">
        <v>50</v>
      </c>
    </row>
    <row r="20" spans="1:6" ht="14.65" thickBot="1" x14ac:dyDescent="0.5">
      <c r="B20" s="67" t="s">
        <v>46</v>
      </c>
      <c r="C20" s="67" t="s">
        <v>47</v>
      </c>
      <c r="D20" s="67" t="s">
        <v>48</v>
      </c>
      <c r="E20" s="67" t="s">
        <v>49</v>
      </c>
      <c r="F20" s="67" t="s">
        <v>51</v>
      </c>
    </row>
    <row r="21" spans="1:6" x14ac:dyDescent="0.45">
      <c r="B21" s="68" t="s">
        <v>58</v>
      </c>
      <c r="C21" s="68" t="s">
        <v>59</v>
      </c>
      <c r="D21" s="70">
        <v>0</v>
      </c>
      <c r="E21" s="70">
        <v>450</v>
      </c>
      <c r="F21" s="68" t="s">
        <v>60</v>
      </c>
    </row>
    <row r="22" spans="1:6" x14ac:dyDescent="0.45">
      <c r="B22" s="68" t="s">
        <v>61</v>
      </c>
      <c r="C22" s="68" t="s">
        <v>62</v>
      </c>
      <c r="D22" s="70">
        <v>0</v>
      </c>
      <c r="E22" s="70">
        <v>0</v>
      </c>
      <c r="F22" s="68" t="s">
        <v>60</v>
      </c>
    </row>
    <row r="23" spans="1:6" x14ac:dyDescent="0.45">
      <c r="B23" s="68" t="s">
        <v>63</v>
      </c>
      <c r="C23" s="68" t="s">
        <v>64</v>
      </c>
      <c r="D23" s="70">
        <v>0</v>
      </c>
      <c r="E23" s="70">
        <v>0</v>
      </c>
      <c r="F23" s="68" t="s">
        <v>60</v>
      </c>
    </row>
    <row r="24" spans="1:6" x14ac:dyDescent="0.45">
      <c r="B24" s="68" t="s">
        <v>65</v>
      </c>
      <c r="C24" s="68" t="s">
        <v>66</v>
      </c>
      <c r="D24" s="70">
        <v>0</v>
      </c>
      <c r="E24" s="70">
        <v>500</v>
      </c>
      <c r="F24" s="68" t="s">
        <v>60</v>
      </c>
    </row>
    <row r="25" spans="1:6" x14ac:dyDescent="0.45">
      <c r="B25" s="68" t="s">
        <v>67</v>
      </c>
      <c r="C25" s="68" t="s">
        <v>68</v>
      </c>
      <c r="D25" s="70">
        <v>0</v>
      </c>
      <c r="E25" s="70">
        <v>380</v>
      </c>
      <c r="F25" s="68" t="s">
        <v>60</v>
      </c>
    </row>
    <row r="26" spans="1:6" x14ac:dyDescent="0.45">
      <c r="B26" s="68" t="s">
        <v>69</v>
      </c>
      <c r="C26" s="68" t="s">
        <v>70</v>
      </c>
      <c r="D26" s="70">
        <v>0</v>
      </c>
      <c r="E26" s="70">
        <v>0</v>
      </c>
      <c r="F26" s="68" t="s">
        <v>60</v>
      </c>
    </row>
    <row r="27" spans="1:6" x14ac:dyDescent="0.45">
      <c r="B27" s="68" t="s">
        <v>71</v>
      </c>
      <c r="C27" s="68" t="s">
        <v>72</v>
      </c>
      <c r="D27" s="70">
        <v>0</v>
      </c>
      <c r="E27" s="70">
        <v>0</v>
      </c>
      <c r="F27" s="68" t="s">
        <v>60</v>
      </c>
    </row>
    <row r="28" spans="1:6" x14ac:dyDescent="0.45">
      <c r="B28" s="68" t="s">
        <v>73</v>
      </c>
      <c r="C28" s="68" t="s">
        <v>74</v>
      </c>
      <c r="D28" s="70">
        <v>0</v>
      </c>
      <c r="E28" s="70">
        <v>300</v>
      </c>
      <c r="F28" s="68" t="s">
        <v>60</v>
      </c>
    </row>
    <row r="29" spans="1:6" x14ac:dyDescent="0.45">
      <c r="B29" s="68" t="s">
        <v>75</v>
      </c>
      <c r="C29" s="68" t="s">
        <v>76</v>
      </c>
      <c r="D29" s="70">
        <v>0</v>
      </c>
      <c r="E29" s="70">
        <v>0</v>
      </c>
      <c r="F29" s="68" t="s">
        <v>60</v>
      </c>
    </row>
    <row r="30" spans="1:6" x14ac:dyDescent="0.45">
      <c r="B30" s="68" t="s">
        <v>77</v>
      </c>
      <c r="C30" s="68" t="s">
        <v>78</v>
      </c>
      <c r="D30" s="70">
        <v>0</v>
      </c>
      <c r="E30" s="70">
        <v>400</v>
      </c>
      <c r="F30" s="68" t="s">
        <v>60</v>
      </c>
    </row>
    <row r="31" spans="1:6" x14ac:dyDescent="0.45">
      <c r="B31" s="68" t="s">
        <v>79</v>
      </c>
      <c r="C31" s="68" t="s">
        <v>80</v>
      </c>
      <c r="D31" s="70">
        <v>0</v>
      </c>
      <c r="E31" s="70">
        <v>450</v>
      </c>
      <c r="F31" s="68" t="s">
        <v>60</v>
      </c>
    </row>
    <row r="32" spans="1:6" x14ac:dyDescent="0.45">
      <c r="B32" s="68" t="s">
        <v>81</v>
      </c>
      <c r="C32" s="68" t="s">
        <v>82</v>
      </c>
      <c r="D32" s="70">
        <v>0</v>
      </c>
      <c r="E32" s="70">
        <v>0</v>
      </c>
      <c r="F32" s="68" t="s">
        <v>60</v>
      </c>
    </row>
    <row r="33" spans="1:7" x14ac:dyDescent="0.45">
      <c r="B33" s="68" t="s">
        <v>83</v>
      </c>
      <c r="C33" s="68" t="s">
        <v>84</v>
      </c>
      <c r="D33" s="70">
        <v>0</v>
      </c>
      <c r="E33" s="70">
        <v>300</v>
      </c>
      <c r="F33" s="68" t="s">
        <v>60</v>
      </c>
    </row>
    <row r="34" spans="1:7" ht="14.65" thickBot="1" x14ac:dyDescent="0.5">
      <c r="B34" s="66" t="s">
        <v>85</v>
      </c>
      <c r="C34" s="66" t="s">
        <v>86</v>
      </c>
      <c r="D34" s="71">
        <v>0</v>
      </c>
      <c r="E34" s="71">
        <v>0</v>
      </c>
      <c r="F34" s="66" t="s">
        <v>60</v>
      </c>
    </row>
    <row r="37" spans="1:7" ht="14.65" thickBot="1" x14ac:dyDescent="0.5">
      <c r="A37" t="s">
        <v>52</v>
      </c>
    </row>
    <row r="38" spans="1:7" ht="14.65" thickBot="1" x14ac:dyDescent="0.5">
      <c r="B38" s="67" t="s">
        <v>46</v>
      </c>
      <c r="C38" s="67" t="s">
        <v>47</v>
      </c>
      <c r="D38" s="67" t="s">
        <v>53</v>
      </c>
      <c r="E38" s="67" t="s">
        <v>54</v>
      </c>
      <c r="F38" s="67" t="s">
        <v>55</v>
      </c>
      <c r="G38" s="67" t="s">
        <v>56</v>
      </c>
    </row>
    <row r="39" spans="1:7" x14ac:dyDescent="0.45">
      <c r="B39" s="68" t="s">
        <v>87</v>
      </c>
      <c r="C39" s="68" t="s">
        <v>7</v>
      </c>
      <c r="D39" s="72">
        <v>450</v>
      </c>
      <c r="E39" s="68" t="s">
        <v>88</v>
      </c>
      <c r="F39" s="68" t="s">
        <v>89</v>
      </c>
      <c r="G39" s="68">
        <v>0</v>
      </c>
    </row>
    <row r="40" spans="1:7" x14ac:dyDescent="0.45">
      <c r="B40" s="68" t="s">
        <v>90</v>
      </c>
      <c r="C40" s="68" t="s">
        <v>8</v>
      </c>
      <c r="D40" s="72">
        <v>300</v>
      </c>
      <c r="E40" s="68" t="s">
        <v>91</v>
      </c>
      <c r="F40" s="68" t="s">
        <v>89</v>
      </c>
      <c r="G40" s="68">
        <v>0</v>
      </c>
    </row>
    <row r="41" spans="1:7" x14ac:dyDescent="0.45">
      <c r="B41" s="68" t="s">
        <v>92</v>
      </c>
      <c r="C41" s="68" t="s">
        <v>9</v>
      </c>
      <c r="D41" s="72">
        <v>300</v>
      </c>
      <c r="E41" s="68" t="s">
        <v>93</v>
      </c>
      <c r="F41" s="68" t="s">
        <v>89</v>
      </c>
      <c r="G41" s="68">
        <v>0</v>
      </c>
    </row>
    <row r="42" spans="1:7" x14ac:dyDescent="0.45">
      <c r="B42" s="68" t="s">
        <v>94</v>
      </c>
      <c r="C42" s="68" t="s">
        <v>10</v>
      </c>
      <c r="D42" s="72">
        <v>400</v>
      </c>
      <c r="E42" s="68" t="s">
        <v>95</v>
      </c>
      <c r="F42" s="68" t="s">
        <v>89</v>
      </c>
      <c r="G42" s="68">
        <v>0</v>
      </c>
    </row>
    <row r="43" spans="1:7" x14ac:dyDescent="0.45">
      <c r="B43" s="68" t="s">
        <v>96</v>
      </c>
      <c r="C43" s="68" t="s">
        <v>11</v>
      </c>
      <c r="D43" s="72">
        <v>0</v>
      </c>
      <c r="E43" s="68" t="s">
        <v>97</v>
      </c>
      <c r="F43" s="68" t="s">
        <v>89</v>
      </c>
      <c r="G43" s="68">
        <v>0</v>
      </c>
    </row>
    <row r="44" spans="1:7" x14ac:dyDescent="0.45">
      <c r="B44" s="68" t="s">
        <v>98</v>
      </c>
      <c r="C44" s="68" t="s">
        <v>12</v>
      </c>
      <c r="D44" s="72">
        <v>0</v>
      </c>
      <c r="E44" s="68" t="s">
        <v>99</v>
      </c>
      <c r="F44" s="68" t="s">
        <v>89</v>
      </c>
      <c r="G44" s="68">
        <v>0</v>
      </c>
    </row>
    <row r="45" spans="1:7" x14ac:dyDescent="0.45">
      <c r="B45" s="68" t="s">
        <v>100</v>
      </c>
      <c r="C45" s="68" t="s">
        <v>4</v>
      </c>
      <c r="D45" s="72">
        <v>-450</v>
      </c>
      <c r="E45" s="68" t="s">
        <v>101</v>
      </c>
      <c r="F45" s="68" t="s">
        <v>89</v>
      </c>
      <c r="G45" s="68">
        <v>0</v>
      </c>
    </row>
    <row r="46" spans="1:7" x14ac:dyDescent="0.45">
      <c r="B46" s="68" t="s">
        <v>102</v>
      </c>
      <c r="C46" s="68" t="s">
        <v>5</v>
      </c>
      <c r="D46" s="72">
        <v>-500</v>
      </c>
      <c r="E46" s="68" t="s">
        <v>103</v>
      </c>
      <c r="F46" s="68" t="s">
        <v>89</v>
      </c>
      <c r="G46" s="68">
        <v>0</v>
      </c>
    </row>
    <row r="47" spans="1:7" ht="14.65" thickBot="1" x14ac:dyDescent="0.5">
      <c r="B47" s="66" t="s">
        <v>104</v>
      </c>
      <c r="C47" s="66" t="s">
        <v>6</v>
      </c>
      <c r="D47" s="73">
        <v>-380</v>
      </c>
      <c r="E47" s="66" t="s">
        <v>105</v>
      </c>
      <c r="F47" s="66" t="s">
        <v>89</v>
      </c>
      <c r="G47" s="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E3454-27E8-4E15-A569-AD109B884F47}">
  <dimension ref="B2:P21"/>
  <sheetViews>
    <sheetView zoomScale="48" workbookViewId="0">
      <selection activeCell="M23" sqref="M23"/>
    </sheetView>
  </sheetViews>
  <sheetFormatPr defaultRowHeight="14.25" x14ac:dyDescent="0.45"/>
  <cols>
    <col min="2" max="2" width="15.6640625" customWidth="1"/>
    <col min="7" max="7" width="9.33203125" customWidth="1"/>
  </cols>
  <sheetData>
    <row r="2" spans="2:16" ht="22.5" x14ac:dyDescent="0.6">
      <c r="B2" s="173" t="s">
        <v>171</v>
      </c>
      <c r="C2" s="173"/>
      <c r="D2" s="173"/>
      <c r="E2" s="173"/>
      <c r="F2" s="173"/>
      <c r="G2" s="173"/>
      <c r="H2" s="115"/>
      <c r="I2" s="75"/>
      <c r="J2" s="75"/>
      <c r="K2" s="75"/>
      <c r="L2" s="75"/>
      <c r="M2" s="75"/>
      <c r="N2" s="75"/>
      <c r="O2" s="75"/>
      <c r="P2" s="75"/>
    </row>
    <row r="3" spans="2:16" ht="18" thickBot="1" x14ac:dyDescent="0.55000000000000004">
      <c r="B3" s="115"/>
      <c r="C3" s="11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</row>
    <row r="4" spans="2:16" ht="14.65" thickBot="1" x14ac:dyDescent="0.5">
      <c r="B4" s="116"/>
      <c r="C4" s="174" t="s">
        <v>172</v>
      </c>
      <c r="D4" s="175"/>
      <c r="E4" s="175"/>
      <c r="F4" s="175"/>
      <c r="G4" s="176"/>
      <c r="H4" s="75"/>
      <c r="I4" s="75"/>
      <c r="J4" s="177" t="s">
        <v>173</v>
      </c>
      <c r="K4" s="178"/>
      <c r="L4" s="178"/>
      <c r="M4" s="178"/>
      <c r="N4" s="178"/>
      <c r="O4" s="179"/>
    </row>
    <row r="5" spans="2:16" ht="14.65" thickBot="1" x14ac:dyDescent="0.5">
      <c r="B5" s="117" t="s">
        <v>174</v>
      </c>
      <c r="C5" s="118" t="s">
        <v>175</v>
      </c>
      <c r="D5" s="119" t="s">
        <v>176</v>
      </c>
      <c r="E5" s="119" t="s">
        <v>177</v>
      </c>
      <c r="F5" s="119" t="s">
        <v>178</v>
      </c>
      <c r="G5" s="120" t="s">
        <v>179</v>
      </c>
      <c r="H5" s="121" t="s">
        <v>180</v>
      </c>
      <c r="I5" s="82"/>
      <c r="J5" s="122" t="s">
        <v>181</v>
      </c>
      <c r="K5" s="3" t="s">
        <v>182</v>
      </c>
      <c r="L5" s="6" t="s">
        <v>180</v>
      </c>
      <c r="M5" s="6" t="s">
        <v>183</v>
      </c>
      <c r="N5" s="9"/>
      <c r="O5" s="13"/>
    </row>
    <row r="6" spans="2:16" ht="14.65" thickBot="1" x14ac:dyDescent="0.5">
      <c r="B6" s="123">
        <v>1</v>
      </c>
      <c r="C6" s="124">
        <v>0</v>
      </c>
      <c r="D6" s="125">
        <v>0</v>
      </c>
      <c r="E6" s="126">
        <v>1</v>
      </c>
      <c r="F6" s="126">
        <v>0</v>
      </c>
      <c r="G6" s="127">
        <v>0</v>
      </c>
      <c r="H6" s="128">
        <f>SUM(C6:G6)</f>
        <v>1</v>
      </c>
      <c r="I6" s="75"/>
      <c r="J6" s="129">
        <v>1</v>
      </c>
      <c r="K6" s="130"/>
      <c r="L6" s="131">
        <f>H6</f>
        <v>1</v>
      </c>
      <c r="M6" s="132">
        <f>L6-K6</f>
        <v>1</v>
      </c>
      <c r="N6" s="133" t="s">
        <v>31</v>
      </c>
      <c r="O6" s="76">
        <v>1</v>
      </c>
    </row>
    <row r="7" spans="2:16" ht="14.65" thickBot="1" x14ac:dyDescent="0.5">
      <c r="B7" s="123">
        <v>2</v>
      </c>
      <c r="C7" s="134">
        <v>0</v>
      </c>
      <c r="D7" s="135">
        <v>1</v>
      </c>
      <c r="E7" s="136">
        <v>0</v>
      </c>
      <c r="F7" s="136">
        <v>0</v>
      </c>
      <c r="G7" s="137">
        <v>0</v>
      </c>
      <c r="H7" s="128">
        <f>SUM(C7:G7)</f>
        <v>1</v>
      </c>
      <c r="I7" s="75"/>
      <c r="J7" s="129">
        <v>2</v>
      </c>
      <c r="K7" s="138"/>
      <c r="L7" s="131">
        <f>H7</f>
        <v>1</v>
      </c>
      <c r="M7" s="139">
        <f>L7-K7</f>
        <v>1</v>
      </c>
      <c r="N7" s="133" t="s">
        <v>31</v>
      </c>
      <c r="O7" s="76">
        <v>1</v>
      </c>
    </row>
    <row r="8" spans="2:16" ht="14.65" thickBot="1" x14ac:dyDescent="0.5">
      <c r="B8" s="123">
        <v>3</v>
      </c>
      <c r="C8" s="140">
        <v>0</v>
      </c>
      <c r="D8" s="141">
        <v>0</v>
      </c>
      <c r="E8" s="142">
        <v>0</v>
      </c>
      <c r="F8" s="142">
        <v>1</v>
      </c>
      <c r="G8" s="143">
        <v>0</v>
      </c>
      <c r="H8" s="128">
        <f>SUM(C8:G8)</f>
        <v>1</v>
      </c>
      <c r="I8" s="75"/>
      <c r="J8" s="129">
        <v>3</v>
      </c>
      <c r="K8" s="144"/>
      <c r="L8" s="131">
        <f>H8</f>
        <v>1</v>
      </c>
      <c r="M8" s="145">
        <f>L8-K8</f>
        <v>1</v>
      </c>
      <c r="N8" s="133" t="s">
        <v>31</v>
      </c>
      <c r="O8" s="76">
        <v>1</v>
      </c>
    </row>
    <row r="9" spans="2:16" ht="14.65" thickBot="1" x14ac:dyDescent="0.5">
      <c r="B9" s="123">
        <v>4</v>
      </c>
      <c r="C9" s="140">
        <v>0</v>
      </c>
      <c r="D9" s="141">
        <v>0</v>
      </c>
      <c r="E9" s="142">
        <v>0</v>
      </c>
      <c r="F9" s="142">
        <v>0</v>
      </c>
      <c r="G9" s="143">
        <v>1</v>
      </c>
      <c r="H9" s="128">
        <f>SUM(C9:G9)</f>
        <v>1</v>
      </c>
      <c r="I9" s="75"/>
      <c r="J9" s="129">
        <v>4</v>
      </c>
      <c r="K9" s="144"/>
      <c r="L9" s="131">
        <f>H9</f>
        <v>1</v>
      </c>
      <c r="M9" s="145">
        <f>L9-K9</f>
        <v>1</v>
      </c>
      <c r="N9" s="133" t="s">
        <v>31</v>
      </c>
      <c r="O9" s="76">
        <v>1</v>
      </c>
    </row>
    <row r="10" spans="2:16" ht="14.65" thickBot="1" x14ac:dyDescent="0.5">
      <c r="B10" s="123">
        <v>5</v>
      </c>
      <c r="C10" s="140">
        <v>1</v>
      </c>
      <c r="D10" s="141">
        <v>0</v>
      </c>
      <c r="E10" s="142">
        <v>0</v>
      </c>
      <c r="F10" s="142">
        <v>0</v>
      </c>
      <c r="G10" s="143">
        <v>0</v>
      </c>
      <c r="H10" s="128">
        <f>SUM(C10:G10)</f>
        <v>1</v>
      </c>
      <c r="I10" s="75"/>
      <c r="J10" s="146">
        <v>5</v>
      </c>
      <c r="K10" s="147"/>
      <c r="L10" s="131">
        <f>H10</f>
        <v>1</v>
      </c>
      <c r="M10" s="148">
        <f>L10-K10</f>
        <v>1</v>
      </c>
      <c r="N10" s="133" t="s">
        <v>31</v>
      </c>
      <c r="O10" s="76">
        <v>1</v>
      </c>
    </row>
    <row r="11" spans="2:16" ht="14.65" thickBot="1" x14ac:dyDescent="0.5">
      <c r="B11" s="149" t="s">
        <v>182</v>
      </c>
      <c r="C11" s="150">
        <f>(SUM(C6:C10))</f>
        <v>1</v>
      </c>
      <c r="D11" s="150">
        <f>(SUM(D6:D10))</f>
        <v>1</v>
      </c>
      <c r="E11" s="150">
        <f>(SUM(E6:E10))</f>
        <v>1</v>
      </c>
      <c r="F11" s="150">
        <f>(SUM(F6:F10))</f>
        <v>1</v>
      </c>
      <c r="G11" s="150">
        <f>(SUM(G6:G10))</f>
        <v>1</v>
      </c>
      <c r="H11" s="151"/>
      <c r="I11" s="75"/>
      <c r="J11" s="129" t="s">
        <v>175</v>
      </c>
      <c r="K11" s="152">
        <f>C11</f>
        <v>1</v>
      </c>
      <c r="L11" s="153"/>
      <c r="M11" s="154">
        <f>K11-L11</f>
        <v>1</v>
      </c>
      <c r="N11" s="133" t="s">
        <v>31</v>
      </c>
      <c r="O11" s="76">
        <v>1</v>
      </c>
    </row>
    <row r="12" spans="2:16" ht="14.65" thickBot="1" x14ac:dyDescent="0.5">
      <c r="C12" s="75"/>
      <c r="D12" s="75"/>
      <c r="E12" s="75"/>
      <c r="F12" s="75"/>
      <c r="G12" s="75"/>
      <c r="H12" s="75"/>
      <c r="I12" s="75"/>
      <c r="J12" s="129" t="s">
        <v>176</v>
      </c>
      <c r="K12" s="155">
        <f>D11</f>
        <v>1</v>
      </c>
      <c r="L12" s="156"/>
      <c r="M12" s="139">
        <f>K12-L12</f>
        <v>1</v>
      </c>
      <c r="N12" s="133" t="s">
        <v>31</v>
      </c>
      <c r="O12" s="76">
        <v>1</v>
      </c>
    </row>
    <row r="13" spans="2:16" ht="14.65" thickBot="1" x14ac:dyDescent="0.5">
      <c r="B13" s="117" t="s">
        <v>184</v>
      </c>
      <c r="C13" s="174" t="s">
        <v>172</v>
      </c>
      <c r="D13" s="175"/>
      <c r="E13" s="175"/>
      <c r="F13" s="175"/>
      <c r="G13" s="176"/>
      <c r="H13" s="75"/>
      <c r="I13" s="75"/>
      <c r="J13" s="129" t="s">
        <v>177</v>
      </c>
      <c r="K13" s="157">
        <f>E11</f>
        <v>1</v>
      </c>
      <c r="L13" s="158"/>
      <c r="M13" s="145">
        <f>K13-L13</f>
        <v>1</v>
      </c>
      <c r="N13" s="133" t="s">
        <v>31</v>
      </c>
      <c r="O13" s="76">
        <v>1</v>
      </c>
    </row>
    <row r="14" spans="2:16" ht="14.65" thickBot="1" x14ac:dyDescent="0.5">
      <c r="B14" s="117" t="s">
        <v>185</v>
      </c>
      <c r="C14" s="118" t="s">
        <v>175</v>
      </c>
      <c r="D14" s="119" t="s">
        <v>176</v>
      </c>
      <c r="E14" s="119" t="s">
        <v>177</v>
      </c>
      <c r="F14" s="119" t="s">
        <v>178</v>
      </c>
      <c r="G14" s="120" t="s">
        <v>179</v>
      </c>
      <c r="H14" s="75"/>
      <c r="I14" s="75"/>
      <c r="J14" s="129" t="s">
        <v>178</v>
      </c>
      <c r="K14" s="157">
        <f>F11</f>
        <v>1</v>
      </c>
      <c r="L14" s="158"/>
      <c r="M14" s="145">
        <f>K14-L14</f>
        <v>1</v>
      </c>
      <c r="N14" s="133" t="s">
        <v>31</v>
      </c>
      <c r="O14" s="76">
        <v>1</v>
      </c>
    </row>
    <row r="15" spans="2:16" ht="14.65" thickBot="1" x14ac:dyDescent="0.5">
      <c r="B15" s="123">
        <v>1</v>
      </c>
      <c r="C15" s="159">
        <v>27</v>
      </c>
      <c r="D15" s="159">
        <v>7</v>
      </c>
      <c r="E15" s="160">
        <v>3</v>
      </c>
      <c r="F15" s="159">
        <v>7</v>
      </c>
      <c r="G15" s="161">
        <v>14</v>
      </c>
      <c r="H15" s="75"/>
      <c r="I15" s="75"/>
      <c r="J15" s="162" t="s">
        <v>179</v>
      </c>
      <c r="K15" s="163">
        <f>G11</f>
        <v>1</v>
      </c>
      <c r="L15" s="164"/>
      <c r="M15" s="165">
        <f>K15-L15</f>
        <v>1</v>
      </c>
      <c r="N15" s="133" t="s">
        <v>31</v>
      </c>
      <c r="O15" s="76">
        <v>1</v>
      </c>
    </row>
    <row r="16" spans="2:16" ht="14.65" thickBot="1" x14ac:dyDescent="0.5">
      <c r="B16" s="123">
        <v>2</v>
      </c>
      <c r="C16" s="159">
        <v>30</v>
      </c>
      <c r="D16" s="160">
        <v>6</v>
      </c>
      <c r="E16" s="159">
        <v>12</v>
      </c>
      <c r="F16" s="159">
        <v>7</v>
      </c>
      <c r="G16" s="161">
        <v>20</v>
      </c>
      <c r="H16" s="75"/>
      <c r="I16" s="75"/>
      <c r="K16" s="75"/>
      <c r="L16" s="75"/>
      <c r="M16" s="10" t="s">
        <v>29</v>
      </c>
      <c r="N16" s="12" t="s">
        <v>32</v>
      </c>
      <c r="O16" s="14" t="s">
        <v>33</v>
      </c>
    </row>
    <row r="17" spans="2:15" x14ac:dyDescent="0.45">
      <c r="B17" s="123">
        <v>3</v>
      </c>
      <c r="C17" s="159">
        <v>21</v>
      </c>
      <c r="D17" s="159">
        <v>5</v>
      </c>
      <c r="E17" s="159">
        <v>4</v>
      </c>
      <c r="F17" s="160">
        <v>3</v>
      </c>
      <c r="G17" s="161">
        <v>10</v>
      </c>
      <c r="H17" s="75"/>
      <c r="I17" s="75"/>
      <c r="K17" s="75"/>
      <c r="L17" s="75"/>
      <c r="M17" s="75"/>
      <c r="N17" s="75"/>
      <c r="O17" s="75"/>
    </row>
    <row r="18" spans="2:15" x14ac:dyDescent="0.45">
      <c r="B18" s="123">
        <v>4</v>
      </c>
      <c r="C18" s="159">
        <v>21</v>
      </c>
      <c r="D18" s="159">
        <v>12</v>
      </c>
      <c r="E18" s="159">
        <v>7</v>
      </c>
      <c r="F18" s="159">
        <v>12</v>
      </c>
      <c r="G18" s="166">
        <v>8</v>
      </c>
      <c r="H18" s="75"/>
      <c r="K18" s="75"/>
      <c r="L18" s="75"/>
      <c r="M18" s="75"/>
      <c r="N18" s="75"/>
      <c r="O18" s="75"/>
    </row>
    <row r="19" spans="2:15" ht="14.65" thickBot="1" x14ac:dyDescent="0.5">
      <c r="B19" s="167">
        <v>5</v>
      </c>
      <c r="C19" s="168">
        <v>8</v>
      </c>
      <c r="D19" s="169">
        <v>26</v>
      </c>
      <c r="E19" s="169">
        <v>24</v>
      </c>
      <c r="F19" s="169">
        <v>25</v>
      </c>
      <c r="G19" s="170">
        <v>13</v>
      </c>
      <c r="H19" s="75"/>
      <c r="K19" s="75"/>
      <c r="L19" s="75"/>
      <c r="M19" s="75"/>
      <c r="N19" s="75"/>
      <c r="O19" s="75"/>
    </row>
    <row r="20" spans="2:15" ht="14.65" thickBot="1" x14ac:dyDescent="0.5">
      <c r="C20" s="75"/>
      <c r="D20" s="75"/>
      <c r="E20" s="75"/>
      <c r="F20" s="75"/>
      <c r="G20" s="75"/>
      <c r="K20" s="75"/>
      <c r="L20" s="75"/>
      <c r="M20" s="75"/>
      <c r="N20" s="75"/>
      <c r="O20" s="75"/>
    </row>
    <row r="21" spans="2:15" ht="43.15" thickBot="1" x14ac:dyDescent="0.5">
      <c r="B21" s="83" t="s">
        <v>186</v>
      </c>
      <c r="C21" s="171">
        <f>SUMPRODUCT(C6:G10,C15:G19)</f>
        <v>28</v>
      </c>
      <c r="D21" s="75"/>
      <c r="E21" s="75"/>
      <c r="F21" s="75"/>
      <c r="G21" s="75"/>
      <c r="K21" s="75"/>
      <c r="L21" s="75"/>
      <c r="M21" s="75"/>
      <c r="N21" s="75"/>
      <c r="O21" s="75"/>
    </row>
  </sheetData>
  <mergeCells count="4">
    <mergeCell ref="B2:G2"/>
    <mergeCell ref="C4:G4"/>
    <mergeCell ref="J4:O4"/>
    <mergeCell ref="C13:G13"/>
  </mergeCell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C666F-3C58-4448-BCB5-79AD4102558C}">
  <dimension ref="A1:G60"/>
  <sheetViews>
    <sheetView showGridLines="0" workbookViewId="0"/>
  </sheetViews>
  <sheetFormatPr defaultRowHeight="14.25" x14ac:dyDescent="0.45"/>
  <cols>
    <col min="1" max="1" width="2.1328125" customWidth="1"/>
    <col min="2" max="2" width="16.6640625" bestFit="1" customWidth="1"/>
    <col min="3" max="3" width="22.59765625" bestFit="1" customWidth="1"/>
    <col min="4" max="4" width="11.796875" bestFit="1" customWidth="1"/>
    <col min="5" max="5" width="12.3984375" bestFit="1" customWidth="1"/>
    <col min="6" max="6" width="6.59765625" bestFit="1" customWidth="1"/>
    <col min="7" max="7" width="5.1328125" bestFit="1" customWidth="1"/>
  </cols>
  <sheetData>
    <row r="1" spans="1:5" x14ac:dyDescent="0.45">
      <c r="A1" s="65" t="s">
        <v>34</v>
      </c>
    </row>
    <row r="2" spans="1:5" x14ac:dyDescent="0.45">
      <c r="A2" s="65" t="s">
        <v>187</v>
      </c>
    </row>
    <row r="3" spans="1:5" x14ac:dyDescent="0.45">
      <c r="A3" s="65" t="s">
        <v>188</v>
      </c>
    </row>
    <row r="4" spans="1:5" x14ac:dyDescent="0.45">
      <c r="A4" s="65" t="s">
        <v>37</v>
      </c>
    </row>
    <row r="5" spans="1:5" x14ac:dyDescent="0.45">
      <c r="A5" s="65" t="s">
        <v>38</v>
      </c>
    </row>
    <row r="6" spans="1:5" x14ac:dyDescent="0.45">
      <c r="A6" s="65"/>
      <c r="B6" t="s">
        <v>39</v>
      </c>
    </row>
    <row r="7" spans="1:5" x14ac:dyDescent="0.45">
      <c r="A7" s="65"/>
      <c r="B7" t="s">
        <v>189</v>
      </c>
    </row>
    <row r="8" spans="1:5" x14ac:dyDescent="0.45">
      <c r="A8" s="65"/>
      <c r="B8" t="s">
        <v>190</v>
      </c>
    </row>
    <row r="9" spans="1:5" x14ac:dyDescent="0.45">
      <c r="A9" s="65" t="s">
        <v>42</v>
      </c>
    </row>
    <row r="10" spans="1:5" x14ac:dyDescent="0.45">
      <c r="B10" t="s">
        <v>43</v>
      </c>
    </row>
    <row r="11" spans="1:5" x14ac:dyDescent="0.45">
      <c r="B11" t="s">
        <v>44</v>
      </c>
    </row>
    <row r="14" spans="1:5" ht="14.65" thickBot="1" x14ac:dyDescent="0.5">
      <c r="A14" t="s">
        <v>45</v>
      </c>
    </row>
    <row r="15" spans="1:5" ht="14.65" thickBot="1" x14ac:dyDescent="0.5">
      <c r="B15" s="67" t="s">
        <v>46</v>
      </c>
      <c r="C15" s="67" t="s">
        <v>47</v>
      </c>
      <c r="D15" s="67" t="s">
        <v>48</v>
      </c>
      <c r="E15" s="67" t="s">
        <v>49</v>
      </c>
    </row>
    <row r="16" spans="1:5" ht="14.65" thickBot="1" x14ac:dyDescent="0.5">
      <c r="B16" s="66" t="s">
        <v>191</v>
      </c>
      <c r="C16" s="66" t="s">
        <v>192</v>
      </c>
      <c r="D16" s="73">
        <v>0</v>
      </c>
      <c r="E16" s="73">
        <v>28</v>
      </c>
    </row>
    <row r="19" spans="1:6" ht="14.65" thickBot="1" x14ac:dyDescent="0.5">
      <c r="A19" t="s">
        <v>50</v>
      </c>
    </row>
    <row r="20" spans="1:6" ht="14.65" thickBot="1" x14ac:dyDescent="0.5">
      <c r="B20" s="67" t="s">
        <v>46</v>
      </c>
      <c r="C20" s="67" t="s">
        <v>47</v>
      </c>
      <c r="D20" s="67" t="s">
        <v>48</v>
      </c>
      <c r="E20" s="67" t="s">
        <v>49</v>
      </c>
      <c r="F20" s="67" t="s">
        <v>51</v>
      </c>
    </row>
    <row r="21" spans="1:6" x14ac:dyDescent="0.45">
      <c r="B21" s="68" t="s">
        <v>58</v>
      </c>
      <c r="C21" s="68" t="s">
        <v>175</v>
      </c>
      <c r="D21" s="70">
        <v>0</v>
      </c>
      <c r="E21" s="70">
        <v>0</v>
      </c>
      <c r="F21" s="68" t="s">
        <v>238</v>
      </c>
    </row>
    <row r="22" spans="1:6" x14ac:dyDescent="0.45">
      <c r="B22" s="68" t="s">
        <v>61</v>
      </c>
      <c r="C22" s="68" t="s">
        <v>176</v>
      </c>
      <c r="D22" s="70">
        <v>0</v>
      </c>
      <c r="E22" s="70">
        <v>0</v>
      </c>
      <c r="F22" s="68" t="s">
        <v>238</v>
      </c>
    </row>
    <row r="23" spans="1:6" x14ac:dyDescent="0.45">
      <c r="B23" s="68" t="s">
        <v>63</v>
      </c>
      <c r="C23" s="68" t="s">
        <v>177</v>
      </c>
      <c r="D23" s="70">
        <v>0</v>
      </c>
      <c r="E23" s="70">
        <v>1</v>
      </c>
      <c r="F23" s="68" t="s">
        <v>238</v>
      </c>
    </row>
    <row r="24" spans="1:6" x14ac:dyDescent="0.45">
      <c r="B24" s="68" t="s">
        <v>65</v>
      </c>
      <c r="C24" s="68" t="s">
        <v>178</v>
      </c>
      <c r="D24" s="70">
        <v>0</v>
      </c>
      <c r="E24" s="70">
        <v>0</v>
      </c>
      <c r="F24" s="68" t="s">
        <v>238</v>
      </c>
    </row>
    <row r="25" spans="1:6" x14ac:dyDescent="0.45">
      <c r="B25" s="68" t="s">
        <v>67</v>
      </c>
      <c r="C25" s="68" t="s">
        <v>179</v>
      </c>
      <c r="D25" s="70">
        <v>0</v>
      </c>
      <c r="E25" s="70">
        <v>0</v>
      </c>
      <c r="F25" s="68" t="s">
        <v>238</v>
      </c>
    </row>
    <row r="26" spans="1:6" x14ac:dyDescent="0.45">
      <c r="B26" s="68" t="s">
        <v>193</v>
      </c>
      <c r="C26" s="68" t="s">
        <v>175</v>
      </c>
      <c r="D26" s="70">
        <v>0</v>
      </c>
      <c r="E26" s="70">
        <v>0</v>
      </c>
      <c r="F26" s="68" t="s">
        <v>238</v>
      </c>
    </row>
    <row r="27" spans="1:6" x14ac:dyDescent="0.45">
      <c r="B27" s="68" t="s">
        <v>194</v>
      </c>
      <c r="C27" s="68" t="s">
        <v>176</v>
      </c>
      <c r="D27" s="70">
        <v>0</v>
      </c>
      <c r="E27" s="70">
        <v>1</v>
      </c>
      <c r="F27" s="68" t="s">
        <v>238</v>
      </c>
    </row>
    <row r="28" spans="1:6" x14ac:dyDescent="0.45">
      <c r="B28" s="68" t="s">
        <v>195</v>
      </c>
      <c r="C28" s="68" t="s">
        <v>177</v>
      </c>
      <c r="D28" s="70">
        <v>0</v>
      </c>
      <c r="E28" s="70">
        <v>0</v>
      </c>
      <c r="F28" s="68" t="s">
        <v>238</v>
      </c>
    </row>
    <row r="29" spans="1:6" x14ac:dyDescent="0.45">
      <c r="B29" s="68" t="s">
        <v>196</v>
      </c>
      <c r="C29" s="68" t="s">
        <v>178</v>
      </c>
      <c r="D29" s="70">
        <v>0</v>
      </c>
      <c r="E29" s="70">
        <v>0</v>
      </c>
      <c r="F29" s="68" t="s">
        <v>238</v>
      </c>
    </row>
    <row r="30" spans="1:6" x14ac:dyDescent="0.45">
      <c r="B30" s="68" t="s">
        <v>197</v>
      </c>
      <c r="C30" s="68" t="s">
        <v>179</v>
      </c>
      <c r="D30" s="70">
        <v>0</v>
      </c>
      <c r="E30" s="70">
        <v>0</v>
      </c>
      <c r="F30" s="68" t="s">
        <v>238</v>
      </c>
    </row>
    <row r="31" spans="1:6" x14ac:dyDescent="0.45">
      <c r="B31" s="68" t="s">
        <v>198</v>
      </c>
      <c r="C31" s="68" t="s">
        <v>175</v>
      </c>
      <c r="D31" s="70">
        <v>0</v>
      </c>
      <c r="E31" s="70">
        <v>0</v>
      </c>
      <c r="F31" s="68" t="s">
        <v>238</v>
      </c>
    </row>
    <row r="32" spans="1:6" x14ac:dyDescent="0.45">
      <c r="B32" s="68" t="s">
        <v>199</v>
      </c>
      <c r="C32" s="68" t="s">
        <v>176</v>
      </c>
      <c r="D32" s="70">
        <v>0</v>
      </c>
      <c r="E32" s="70">
        <v>0</v>
      </c>
      <c r="F32" s="68" t="s">
        <v>238</v>
      </c>
    </row>
    <row r="33" spans="1:6" x14ac:dyDescent="0.45">
      <c r="B33" s="68" t="s">
        <v>200</v>
      </c>
      <c r="C33" s="68" t="s">
        <v>177</v>
      </c>
      <c r="D33" s="70">
        <v>0</v>
      </c>
      <c r="E33" s="70">
        <v>0</v>
      </c>
      <c r="F33" s="68" t="s">
        <v>238</v>
      </c>
    </row>
    <row r="34" spans="1:6" x14ac:dyDescent="0.45">
      <c r="B34" s="68" t="s">
        <v>201</v>
      </c>
      <c r="C34" s="68" t="s">
        <v>178</v>
      </c>
      <c r="D34" s="70">
        <v>0</v>
      </c>
      <c r="E34" s="70">
        <v>1</v>
      </c>
      <c r="F34" s="68" t="s">
        <v>238</v>
      </c>
    </row>
    <row r="35" spans="1:6" x14ac:dyDescent="0.45">
      <c r="B35" s="68" t="s">
        <v>202</v>
      </c>
      <c r="C35" s="68" t="s">
        <v>179</v>
      </c>
      <c r="D35" s="70">
        <v>0</v>
      </c>
      <c r="E35" s="70">
        <v>0</v>
      </c>
      <c r="F35" s="68" t="s">
        <v>238</v>
      </c>
    </row>
    <row r="36" spans="1:6" x14ac:dyDescent="0.45">
      <c r="B36" s="68" t="s">
        <v>203</v>
      </c>
      <c r="C36" s="68" t="s">
        <v>175</v>
      </c>
      <c r="D36" s="70">
        <v>0</v>
      </c>
      <c r="E36" s="70">
        <v>0</v>
      </c>
      <c r="F36" s="68" t="s">
        <v>238</v>
      </c>
    </row>
    <row r="37" spans="1:6" x14ac:dyDescent="0.45">
      <c r="B37" s="68" t="s">
        <v>204</v>
      </c>
      <c r="C37" s="68" t="s">
        <v>176</v>
      </c>
      <c r="D37" s="70">
        <v>0</v>
      </c>
      <c r="E37" s="70">
        <v>0</v>
      </c>
      <c r="F37" s="68" t="s">
        <v>238</v>
      </c>
    </row>
    <row r="38" spans="1:6" x14ac:dyDescent="0.45">
      <c r="B38" s="68" t="s">
        <v>205</v>
      </c>
      <c r="C38" s="68" t="s">
        <v>177</v>
      </c>
      <c r="D38" s="70">
        <v>0</v>
      </c>
      <c r="E38" s="70">
        <v>0</v>
      </c>
      <c r="F38" s="68" t="s">
        <v>238</v>
      </c>
    </row>
    <row r="39" spans="1:6" x14ac:dyDescent="0.45">
      <c r="B39" s="68" t="s">
        <v>206</v>
      </c>
      <c r="C39" s="68" t="s">
        <v>178</v>
      </c>
      <c r="D39" s="70">
        <v>0</v>
      </c>
      <c r="E39" s="70">
        <v>0</v>
      </c>
      <c r="F39" s="68" t="s">
        <v>238</v>
      </c>
    </row>
    <row r="40" spans="1:6" x14ac:dyDescent="0.45">
      <c r="B40" s="68" t="s">
        <v>207</v>
      </c>
      <c r="C40" s="68" t="s">
        <v>179</v>
      </c>
      <c r="D40" s="70">
        <v>0</v>
      </c>
      <c r="E40" s="70">
        <v>1</v>
      </c>
      <c r="F40" s="68" t="s">
        <v>238</v>
      </c>
    </row>
    <row r="41" spans="1:6" x14ac:dyDescent="0.45">
      <c r="B41" s="68" t="s">
        <v>208</v>
      </c>
      <c r="C41" s="68" t="s">
        <v>175</v>
      </c>
      <c r="D41" s="70">
        <v>0</v>
      </c>
      <c r="E41" s="70">
        <v>1</v>
      </c>
      <c r="F41" s="68" t="s">
        <v>238</v>
      </c>
    </row>
    <row r="42" spans="1:6" x14ac:dyDescent="0.45">
      <c r="B42" s="68" t="s">
        <v>209</v>
      </c>
      <c r="C42" s="68" t="s">
        <v>176</v>
      </c>
      <c r="D42" s="70">
        <v>0</v>
      </c>
      <c r="E42" s="70">
        <v>0</v>
      </c>
      <c r="F42" s="68" t="s">
        <v>238</v>
      </c>
    </row>
    <row r="43" spans="1:6" x14ac:dyDescent="0.45">
      <c r="B43" s="68" t="s">
        <v>210</v>
      </c>
      <c r="C43" s="68" t="s">
        <v>177</v>
      </c>
      <c r="D43" s="70">
        <v>0</v>
      </c>
      <c r="E43" s="70">
        <v>0</v>
      </c>
      <c r="F43" s="68" t="s">
        <v>238</v>
      </c>
    </row>
    <row r="44" spans="1:6" x14ac:dyDescent="0.45">
      <c r="B44" s="68" t="s">
        <v>211</v>
      </c>
      <c r="C44" s="68" t="s">
        <v>178</v>
      </c>
      <c r="D44" s="70">
        <v>0</v>
      </c>
      <c r="E44" s="70">
        <v>0</v>
      </c>
      <c r="F44" s="68" t="s">
        <v>238</v>
      </c>
    </row>
    <row r="45" spans="1:6" ht="14.65" thickBot="1" x14ac:dyDescent="0.5">
      <c r="B45" s="66" t="s">
        <v>212</v>
      </c>
      <c r="C45" s="66" t="s">
        <v>179</v>
      </c>
      <c r="D45" s="71">
        <v>0</v>
      </c>
      <c r="E45" s="71">
        <v>0</v>
      </c>
      <c r="F45" s="66" t="s">
        <v>238</v>
      </c>
    </row>
    <row r="48" spans="1:6" ht="14.65" thickBot="1" x14ac:dyDescent="0.5">
      <c r="A48" t="s">
        <v>52</v>
      </c>
    </row>
    <row r="49" spans="2:7" ht="14.65" thickBot="1" x14ac:dyDescent="0.5">
      <c r="B49" s="67" t="s">
        <v>46</v>
      </c>
      <c r="C49" s="67" t="s">
        <v>47</v>
      </c>
      <c r="D49" s="67" t="s">
        <v>53</v>
      </c>
      <c r="E49" s="67" t="s">
        <v>54</v>
      </c>
      <c r="F49" s="67" t="s">
        <v>55</v>
      </c>
      <c r="G49" s="67" t="s">
        <v>56</v>
      </c>
    </row>
    <row r="50" spans="2:7" x14ac:dyDescent="0.45">
      <c r="B50" s="68" t="s">
        <v>79</v>
      </c>
      <c r="C50" s="68" t="s">
        <v>183</v>
      </c>
      <c r="D50" s="70">
        <v>1</v>
      </c>
      <c r="E50" s="68" t="s">
        <v>213</v>
      </c>
      <c r="F50" s="68" t="s">
        <v>89</v>
      </c>
      <c r="G50" s="68">
        <v>0</v>
      </c>
    </row>
    <row r="51" spans="2:7" x14ac:dyDescent="0.45">
      <c r="B51" s="68" t="s">
        <v>214</v>
      </c>
      <c r="C51" s="68" t="s">
        <v>183</v>
      </c>
      <c r="D51" s="70">
        <v>1</v>
      </c>
      <c r="E51" s="68" t="s">
        <v>215</v>
      </c>
      <c r="F51" s="68" t="s">
        <v>89</v>
      </c>
      <c r="G51" s="68">
        <v>0</v>
      </c>
    </row>
    <row r="52" spans="2:7" x14ac:dyDescent="0.45">
      <c r="B52" s="68" t="s">
        <v>216</v>
      </c>
      <c r="C52" s="68" t="s">
        <v>183</v>
      </c>
      <c r="D52" s="70">
        <v>1</v>
      </c>
      <c r="E52" s="68" t="s">
        <v>217</v>
      </c>
      <c r="F52" s="68" t="s">
        <v>89</v>
      </c>
      <c r="G52" s="68">
        <v>0</v>
      </c>
    </row>
    <row r="53" spans="2:7" x14ac:dyDescent="0.45">
      <c r="B53" s="68" t="s">
        <v>218</v>
      </c>
      <c r="C53" s="68" t="s">
        <v>183</v>
      </c>
      <c r="D53" s="70">
        <v>1</v>
      </c>
      <c r="E53" s="68" t="s">
        <v>219</v>
      </c>
      <c r="F53" s="68" t="s">
        <v>89</v>
      </c>
      <c r="G53" s="68">
        <v>0</v>
      </c>
    </row>
    <row r="54" spans="2:7" x14ac:dyDescent="0.45">
      <c r="B54" s="68" t="s">
        <v>220</v>
      </c>
      <c r="C54" s="68" t="s">
        <v>183</v>
      </c>
      <c r="D54" s="70">
        <v>1</v>
      </c>
      <c r="E54" s="68" t="s">
        <v>221</v>
      </c>
      <c r="F54" s="68" t="s">
        <v>89</v>
      </c>
      <c r="G54" s="68">
        <v>0</v>
      </c>
    </row>
    <row r="55" spans="2:7" x14ac:dyDescent="0.45">
      <c r="B55" s="68" t="s">
        <v>222</v>
      </c>
      <c r="C55" s="68" t="s">
        <v>223</v>
      </c>
      <c r="D55" s="70">
        <v>1</v>
      </c>
      <c r="E55" s="68" t="s">
        <v>224</v>
      </c>
      <c r="F55" s="68" t="s">
        <v>89</v>
      </c>
      <c r="G55" s="68">
        <v>0</v>
      </c>
    </row>
    <row r="56" spans="2:7" x14ac:dyDescent="0.45">
      <c r="B56" s="68" t="s">
        <v>225</v>
      </c>
      <c r="C56" s="68" t="s">
        <v>226</v>
      </c>
      <c r="D56" s="70">
        <v>1</v>
      </c>
      <c r="E56" s="68" t="s">
        <v>227</v>
      </c>
      <c r="F56" s="68" t="s">
        <v>89</v>
      </c>
      <c r="G56" s="68">
        <v>0</v>
      </c>
    </row>
    <row r="57" spans="2:7" x14ac:dyDescent="0.45">
      <c r="B57" s="68" t="s">
        <v>228</v>
      </c>
      <c r="C57" s="68" t="s">
        <v>229</v>
      </c>
      <c r="D57" s="70">
        <v>1</v>
      </c>
      <c r="E57" s="68" t="s">
        <v>230</v>
      </c>
      <c r="F57" s="68" t="s">
        <v>89</v>
      </c>
      <c r="G57" s="68">
        <v>0</v>
      </c>
    </row>
    <row r="58" spans="2:7" x14ac:dyDescent="0.45">
      <c r="B58" s="68" t="s">
        <v>231</v>
      </c>
      <c r="C58" s="68" t="s">
        <v>232</v>
      </c>
      <c r="D58" s="70">
        <v>1</v>
      </c>
      <c r="E58" s="68" t="s">
        <v>233</v>
      </c>
      <c r="F58" s="68" t="s">
        <v>89</v>
      </c>
      <c r="G58" s="68">
        <v>0</v>
      </c>
    </row>
    <row r="59" spans="2:7" x14ac:dyDescent="0.45">
      <c r="B59" s="68" t="s">
        <v>234</v>
      </c>
      <c r="C59" s="68" t="s">
        <v>235</v>
      </c>
      <c r="D59" s="70">
        <v>1</v>
      </c>
      <c r="E59" s="68" t="s">
        <v>236</v>
      </c>
      <c r="F59" s="68" t="s">
        <v>89</v>
      </c>
      <c r="G59" s="68">
        <v>0</v>
      </c>
    </row>
    <row r="60" spans="2:7" ht="14.65" thickBot="1" x14ac:dyDescent="0.5">
      <c r="B60" s="66" t="s">
        <v>237</v>
      </c>
      <c r="C60" s="66"/>
      <c r="D60" s="66"/>
      <c r="E60" s="66"/>
      <c r="F60" s="66"/>
      <c r="G60" s="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Question 1a</vt:lpstr>
      <vt:lpstr>Q1a Answer Report</vt:lpstr>
      <vt:lpstr>Question 1b</vt:lpstr>
      <vt:lpstr>Question 2</vt:lpstr>
      <vt:lpstr>Q2 Answer Report</vt:lpstr>
      <vt:lpstr>Question 3</vt:lpstr>
      <vt:lpstr>Q3 Answer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Bernise Martinez</dc:creator>
  <cp:lastModifiedBy>Bernise Martinez</cp:lastModifiedBy>
  <dcterms:created xsi:type="dcterms:W3CDTF">2025-07-20T03:35:12Z</dcterms:created>
  <dcterms:modified xsi:type="dcterms:W3CDTF">2025-07-20T04:38:54Z</dcterms:modified>
</cp:coreProperties>
</file>