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na\Documents\GitHub\Lily-Bot\Flower bots\Lily\"/>
    </mc:Choice>
  </mc:AlternateContent>
  <xr:revisionPtr revIDLastSave="0" documentId="13_ncr:1_{6173A6FE-32E5-4632-A9B6-19C455B1BB86}" xr6:coauthVersionLast="47" xr6:coauthVersionMax="47" xr10:uidLastSave="{00000000-0000-0000-0000-000000000000}"/>
  <bookViews>
    <workbookView xWindow="-108" yWindow="-108" windowWidth="23256" windowHeight="12576" xr2:uid="{A8A1122B-ACA5-4C8A-9434-2F2872F05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L15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3" i="1"/>
  <c r="E14" i="1"/>
  <c r="E10" i="1"/>
  <c r="E11" i="1"/>
  <c r="E12" i="1"/>
  <c r="E9" i="1"/>
  <c r="E8" i="1"/>
  <c r="L8" i="1" s="1"/>
  <c r="G12" i="1"/>
  <c r="G22" i="1"/>
  <c r="G21" i="1"/>
  <c r="G20" i="1"/>
  <c r="G19" i="1"/>
  <c r="G16" i="1"/>
  <c r="G28" i="1"/>
  <c r="G27" i="1"/>
  <c r="G15" i="1"/>
  <c r="G30" i="1"/>
  <c r="G29" i="1"/>
  <c r="G24" i="1"/>
  <c r="G23" i="1"/>
  <c r="G18" i="1"/>
  <c r="G17" i="1"/>
  <c r="G14" i="1"/>
  <c r="G13" i="1"/>
  <c r="G9" i="1"/>
  <c r="G10" i="1"/>
  <c r="G11" i="1"/>
  <c r="G8" i="1"/>
  <c r="L11" i="1" l="1"/>
  <c r="L10" i="1"/>
  <c r="L9" i="1"/>
  <c r="L16" i="1"/>
  <c r="N15" i="1"/>
  <c r="N8" i="1"/>
  <c r="N10" i="1"/>
  <c r="N11" i="1"/>
  <c r="N9" i="1"/>
  <c r="N16" i="1" l="1"/>
</calcChain>
</file>

<file path=xl/sharedStrings.xml><?xml version="1.0" encoding="utf-8"?>
<sst xmlns="http://schemas.openxmlformats.org/spreadsheetml/2006/main" count="47" uniqueCount="37">
  <si>
    <t>Need</t>
  </si>
  <si>
    <t>Have</t>
  </si>
  <si>
    <t>Total</t>
  </si>
  <si>
    <t>3D Printer</t>
  </si>
  <si>
    <t>Tops</t>
  </si>
  <si>
    <t>Uno cover</t>
  </si>
  <si>
    <t>Bottom</t>
  </si>
  <si>
    <t>Battery cover</t>
  </si>
  <si>
    <t>Standoffs</t>
  </si>
  <si>
    <t>Shopping</t>
  </si>
  <si>
    <t>Motor mounts</t>
  </si>
  <si>
    <t>Sonar mounts</t>
  </si>
  <si>
    <t>(IR photo resistor mount</t>
  </si>
  <si>
    <t>Uno chip</t>
  </si>
  <si>
    <t>9V battery holder</t>
  </si>
  <si>
    <t>Mini breadboards</t>
  </si>
  <si>
    <t>Caster wheels</t>
  </si>
  <si>
    <t>Motors</t>
  </si>
  <si>
    <t>Toy wheels</t>
  </si>
  <si>
    <t>Buzzers</t>
  </si>
  <si>
    <t>Sonar</t>
  </si>
  <si>
    <t>Male wires</t>
  </si>
  <si>
    <t>Female wires</t>
  </si>
  <si>
    <t>LEDs</t>
  </si>
  <si>
    <t>220 Resistors</t>
  </si>
  <si>
    <t>photoresistors</t>
  </si>
  <si>
    <t>10K resistors</t>
  </si>
  <si>
    <t>Input number of Lilys</t>
  </si>
  <si>
    <t>Part</t>
  </si>
  <si>
    <t>-</t>
  </si>
  <si>
    <t>Time/part (h)</t>
  </si>
  <si>
    <t>Time to print (h)</t>
  </si>
  <si>
    <t>Material/part (g)</t>
  </si>
  <si>
    <t>Total material (g)</t>
  </si>
  <si>
    <t>Motor mount</t>
  </si>
  <si>
    <t>Motor controller</t>
  </si>
  <si>
    <t>IR/photoresistor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</si>
</sst>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2" borderId="26" xfId="0" applyFill="1" applyBorder="1" applyAlignment="1">
      <alignment horizontal="center" vertical="center" textRotation="90"/>
    </xf>
    <xf numFmtId="0" fontId="0" fillId="2" borderId="24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31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175260</xdr:rowOff>
    </xdr:from>
    <xdr:to>
      <xdr:col>6</xdr:col>
      <xdr:colOff>304800</xdr:colOff>
      <xdr:row>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2520-2668-DF6B-1C46-82DB85DDE310}"/>
            </a:ext>
          </a:extLst>
        </xdr:cNvPr>
        <xdr:cNvSpPr txBox="1"/>
      </xdr:nvSpPr>
      <xdr:spPr>
        <a:xfrm>
          <a:off x="2926080" y="358140"/>
          <a:ext cx="128016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how much material you currently have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5</xdr:col>
      <xdr:colOff>274320</xdr:colOff>
      <xdr:row>4</xdr:row>
      <xdr:rowOff>91440</xdr:rowOff>
    </xdr:from>
    <xdr:to>
      <xdr:col>5</xdr:col>
      <xdr:colOff>274320</xdr:colOff>
      <xdr:row>6</xdr:row>
      <xdr:rowOff>22860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D1546B-73CA-E4A0-CCB9-6C126597207E}"/>
            </a:ext>
          </a:extLst>
        </xdr:cNvPr>
        <xdr:cNvCxnSpPr>
          <a:stCxn id="2" idx="2"/>
        </xdr:cNvCxnSpPr>
      </xdr:nvCxnSpPr>
      <xdr:spPr>
        <a:xfrm>
          <a:off x="3566160" y="1021080"/>
          <a:ext cx="0" cy="29718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AB76-66CA-4BC0-97CF-73CC4FEA8C41}">
  <dimension ref="B2:N30"/>
  <sheetViews>
    <sheetView tabSelected="1" topLeftCell="A3" workbookViewId="0">
      <selection activeCell="F8" sqref="F8"/>
    </sheetView>
  </sheetViews>
  <sheetFormatPr defaultRowHeight="14.4" x14ac:dyDescent="0.3"/>
  <cols>
    <col min="2" max="2" width="12.44140625" customWidth="1"/>
    <col min="4" max="4" width="15.77734375" customWidth="1"/>
    <col min="6" max="6" width="8.88671875" customWidth="1"/>
    <col min="10" max="10" width="15" customWidth="1"/>
    <col min="11" max="11" width="11.6640625" bestFit="1" customWidth="1"/>
    <col min="12" max="12" width="14.109375" bestFit="1" customWidth="1"/>
    <col min="13" max="13" width="14.5546875" bestFit="1" customWidth="1"/>
    <col min="14" max="14" width="15" bestFit="1" customWidth="1"/>
  </cols>
  <sheetData>
    <row r="2" spans="2:14" ht="15" thickBot="1" x14ac:dyDescent="0.35"/>
    <row r="3" spans="2:14" ht="29.4" thickBot="1" x14ac:dyDescent="0.35">
      <c r="B3" s="2" t="s">
        <v>27</v>
      </c>
      <c r="C3" s="46">
        <v>16</v>
      </c>
    </row>
    <row r="4" spans="2:14" x14ac:dyDescent="0.3">
      <c r="B4" s="1"/>
    </row>
    <row r="6" spans="2:14" ht="15" thickBot="1" x14ac:dyDescent="0.35">
      <c r="F6" s="1"/>
    </row>
    <row r="7" spans="2:14" ht="15" thickBot="1" x14ac:dyDescent="0.35">
      <c r="C7" s="3"/>
      <c r="D7" s="4" t="s">
        <v>28</v>
      </c>
      <c r="E7" s="5" t="s">
        <v>0</v>
      </c>
      <c r="F7" s="6" t="s">
        <v>1</v>
      </c>
      <c r="G7" s="7" t="s">
        <v>2</v>
      </c>
      <c r="I7" s="30"/>
      <c r="J7" s="35" t="s">
        <v>28</v>
      </c>
      <c r="K7" s="33" t="s">
        <v>30</v>
      </c>
      <c r="L7" s="31" t="s">
        <v>31</v>
      </c>
      <c r="M7" s="31" t="s">
        <v>32</v>
      </c>
      <c r="N7" s="32" t="s">
        <v>33</v>
      </c>
    </row>
    <row r="8" spans="2:14" x14ac:dyDescent="0.3">
      <c r="C8" s="38" t="s">
        <v>3</v>
      </c>
      <c r="D8" s="8" t="s">
        <v>4</v>
      </c>
      <c r="E8" s="9">
        <f>IF(G8-F8&gt;0,G8-F8,0)</f>
        <v>16</v>
      </c>
      <c r="F8" s="47"/>
      <c r="G8" s="10">
        <f>$C$3</f>
        <v>16</v>
      </c>
      <c r="I8" s="41" t="s">
        <v>3</v>
      </c>
      <c r="J8" s="36" t="s">
        <v>4</v>
      </c>
      <c r="K8" s="34">
        <v>3.5</v>
      </c>
      <c r="L8" s="28">
        <f>K8*$E8</f>
        <v>56</v>
      </c>
      <c r="M8" s="28">
        <v>37.36</v>
      </c>
      <c r="N8" s="29">
        <f>M8*$E8</f>
        <v>597.76</v>
      </c>
    </row>
    <row r="9" spans="2:14" x14ac:dyDescent="0.3">
      <c r="C9" s="39"/>
      <c r="D9" s="11" t="s">
        <v>5</v>
      </c>
      <c r="E9" s="12">
        <f>IF(G9-F9&gt;0,G9-F9,0)</f>
        <v>16</v>
      </c>
      <c r="F9" s="48"/>
      <c r="G9" s="13">
        <f t="shared" ref="G9:G11" si="0">$C$3</f>
        <v>16</v>
      </c>
      <c r="I9" s="42"/>
      <c r="J9" s="20" t="s">
        <v>5</v>
      </c>
      <c r="K9" s="23">
        <v>1.5</v>
      </c>
      <c r="L9" s="24">
        <f t="shared" ref="L9:N11" si="1">K9*E9</f>
        <v>24</v>
      </c>
      <c r="M9" s="24">
        <v>16.190000000000001</v>
      </c>
      <c r="N9" s="27">
        <f>M9*G9</f>
        <v>259.04000000000002</v>
      </c>
    </row>
    <row r="10" spans="2:14" x14ac:dyDescent="0.3">
      <c r="C10" s="39"/>
      <c r="D10" s="11" t="s">
        <v>6</v>
      </c>
      <c r="E10" s="12">
        <f t="shared" ref="E10:E30" si="2">IF(G10-F10&gt;0,G10-F10,0)</f>
        <v>16</v>
      </c>
      <c r="F10" s="48"/>
      <c r="G10" s="13">
        <f t="shared" si="0"/>
        <v>16</v>
      </c>
      <c r="I10" s="42"/>
      <c r="J10" s="20" t="s">
        <v>6</v>
      </c>
      <c r="K10" s="23">
        <v>5</v>
      </c>
      <c r="L10" s="24">
        <f t="shared" si="1"/>
        <v>80</v>
      </c>
      <c r="M10" s="24">
        <v>53.36</v>
      </c>
      <c r="N10" s="27">
        <f t="shared" si="1"/>
        <v>853.76</v>
      </c>
    </row>
    <row r="11" spans="2:14" x14ac:dyDescent="0.3">
      <c r="C11" s="39"/>
      <c r="D11" s="11" t="s">
        <v>7</v>
      </c>
      <c r="E11" s="12">
        <f t="shared" si="2"/>
        <v>16</v>
      </c>
      <c r="F11" s="48"/>
      <c r="G11" s="13">
        <f t="shared" si="0"/>
        <v>16</v>
      </c>
      <c r="I11" s="42"/>
      <c r="J11" s="20" t="s">
        <v>7</v>
      </c>
      <c r="K11" s="23">
        <v>1.33</v>
      </c>
      <c r="L11" s="24">
        <f t="shared" si="1"/>
        <v>21.28</v>
      </c>
      <c r="M11" s="24">
        <v>16.48</v>
      </c>
      <c r="N11" s="27">
        <f t="shared" si="1"/>
        <v>263.68</v>
      </c>
    </row>
    <row r="12" spans="2:14" x14ac:dyDescent="0.3">
      <c r="C12" s="39"/>
      <c r="D12" s="44" t="s">
        <v>10</v>
      </c>
      <c r="E12" s="12">
        <f t="shared" si="2"/>
        <v>32</v>
      </c>
      <c r="F12" s="49"/>
      <c r="G12" s="45">
        <f>C3*2</f>
        <v>32</v>
      </c>
      <c r="I12" s="42"/>
      <c r="J12" s="20" t="s">
        <v>34</v>
      </c>
      <c r="K12" s="23"/>
      <c r="L12" s="24"/>
      <c r="M12" s="24"/>
      <c r="N12" s="27"/>
    </row>
    <row r="13" spans="2:14" x14ac:dyDescent="0.3">
      <c r="C13" s="39"/>
      <c r="D13" s="11" t="s">
        <v>11</v>
      </c>
      <c r="E13" s="12">
        <f>IF(G13-F13&gt;0,G13-F13,0)</f>
        <v>16</v>
      </c>
      <c r="F13" s="48"/>
      <c r="G13" s="13">
        <f t="shared" ref="G13:G18" si="3">$C$3</f>
        <v>16</v>
      </c>
      <c r="I13" s="42"/>
      <c r="J13" s="20" t="s">
        <v>11</v>
      </c>
      <c r="K13" s="23"/>
      <c r="L13" s="24"/>
      <c r="M13" s="24"/>
      <c r="N13" s="27"/>
    </row>
    <row r="14" spans="2:14" ht="28.8" x14ac:dyDescent="0.3">
      <c r="C14" s="39"/>
      <c r="D14" s="11" t="s">
        <v>12</v>
      </c>
      <c r="E14" s="12">
        <f t="shared" si="2"/>
        <v>16</v>
      </c>
      <c r="F14" s="48"/>
      <c r="G14" s="13">
        <f t="shared" si="3"/>
        <v>16</v>
      </c>
      <c r="I14" s="42"/>
      <c r="J14" s="20" t="s">
        <v>36</v>
      </c>
      <c r="K14" s="23"/>
      <c r="L14" s="24"/>
      <c r="M14" s="24"/>
      <c r="N14" s="27"/>
    </row>
    <row r="15" spans="2:14" ht="15" thickBot="1" x14ac:dyDescent="0.35">
      <c r="C15" s="40"/>
      <c r="D15" s="14" t="s">
        <v>8</v>
      </c>
      <c r="E15" s="15">
        <f t="shared" si="2"/>
        <v>64</v>
      </c>
      <c r="F15" s="50"/>
      <c r="G15" s="16">
        <f>$C$3*4</f>
        <v>64</v>
      </c>
      <c r="I15" s="42"/>
      <c r="J15" s="20" t="s">
        <v>8</v>
      </c>
      <c r="K15" s="23">
        <v>0.433</v>
      </c>
      <c r="L15" s="24">
        <f>IF(E15&gt;0,K15*E15,0)</f>
        <v>27.712</v>
      </c>
      <c r="M15" s="24">
        <v>2.2890000000000001</v>
      </c>
      <c r="N15" s="27">
        <f>M15*G15</f>
        <v>146.49600000000001</v>
      </c>
    </row>
    <row r="16" spans="2:14" ht="15" thickBot="1" x14ac:dyDescent="0.35">
      <c r="C16" s="39" t="s">
        <v>9</v>
      </c>
      <c r="D16" s="17" t="s">
        <v>35</v>
      </c>
      <c r="E16" s="18">
        <f t="shared" si="2"/>
        <v>32</v>
      </c>
      <c r="F16" s="51"/>
      <c r="G16" s="19">
        <f>$C$3*2</f>
        <v>32</v>
      </c>
      <c r="I16" s="43"/>
      <c r="J16" s="21" t="s">
        <v>2</v>
      </c>
      <c r="K16" s="25" t="s">
        <v>29</v>
      </c>
      <c r="L16" s="26">
        <f>SUM(L8:L15)</f>
        <v>208.99199999999999</v>
      </c>
      <c r="M16" s="22" t="s">
        <v>29</v>
      </c>
      <c r="N16" s="37">
        <f>SUM(N8:N15)</f>
        <v>2120.7359999999999</v>
      </c>
    </row>
    <row r="17" spans="3:7" x14ac:dyDescent="0.3">
      <c r="C17" s="39"/>
      <c r="D17" s="11" t="s">
        <v>13</v>
      </c>
      <c r="E17" s="12">
        <f t="shared" si="2"/>
        <v>16</v>
      </c>
      <c r="F17" s="48"/>
      <c r="G17" s="13">
        <f t="shared" si="3"/>
        <v>16</v>
      </c>
    </row>
    <row r="18" spans="3:7" x14ac:dyDescent="0.3">
      <c r="C18" s="39"/>
      <c r="D18" s="11" t="s">
        <v>14</v>
      </c>
      <c r="E18" s="12">
        <f t="shared" si="2"/>
        <v>16</v>
      </c>
      <c r="F18" s="48"/>
      <c r="G18" s="13">
        <f t="shared" si="3"/>
        <v>16</v>
      </c>
    </row>
    <row r="19" spans="3:7" x14ac:dyDescent="0.3">
      <c r="C19" s="39"/>
      <c r="D19" s="11" t="s">
        <v>15</v>
      </c>
      <c r="E19" s="12">
        <f t="shared" si="2"/>
        <v>32</v>
      </c>
      <c r="F19" s="48"/>
      <c r="G19" s="13">
        <f t="shared" ref="G19:G22" si="4">$C$3*2</f>
        <v>32</v>
      </c>
    </row>
    <row r="20" spans="3:7" x14ac:dyDescent="0.3">
      <c r="C20" s="39"/>
      <c r="D20" s="11" t="s">
        <v>16</v>
      </c>
      <c r="E20" s="12">
        <f t="shared" si="2"/>
        <v>32</v>
      </c>
      <c r="F20" s="48"/>
      <c r="G20" s="13">
        <f t="shared" si="4"/>
        <v>32</v>
      </c>
    </row>
    <row r="21" spans="3:7" x14ac:dyDescent="0.3">
      <c r="C21" s="39"/>
      <c r="D21" s="11" t="s">
        <v>17</v>
      </c>
      <c r="E21" s="12">
        <f t="shared" si="2"/>
        <v>32</v>
      </c>
      <c r="F21" s="48"/>
      <c r="G21" s="13">
        <f t="shared" si="4"/>
        <v>32</v>
      </c>
    </row>
    <row r="22" spans="3:7" x14ac:dyDescent="0.3">
      <c r="C22" s="39"/>
      <c r="D22" s="11" t="s">
        <v>18</v>
      </c>
      <c r="E22" s="12">
        <f t="shared" si="2"/>
        <v>32</v>
      </c>
      <c r="F22" s="48"/>
      <c r="G22" s="13">
        <f t="shared" si="4"/>
        <v>32</v>
      </c>
    </row>
    <row r="23" spans="3:7" x14ac:dyDescent="0.3">
      <c r="C23" s="39"/>
      <c r="D23" s="11" t="s">
        <v>19</v>
      </c>
      <c r="E23" s="12">
        <f t="shared" si="2"/>
        <v>16</v>
      </c>
      <c r="F23" s="48"/>
      <c r="G23" s="13">
        <f t="shared" ref="G23:G24" si="5">$C$3</f>
        <v>16</v>
      </c>
    </row>
    <row r="24" spans="3:7" x14ac:dyDescent="0.3">
      <c r="C24" s="39"/>
      <c r="D24" s="11" t="s">
        <v>20</v>
      </c>
      <c r="E24" s="12">
        <f t="shared" si="2"/>
        <v>16</v>
      </c>
      <c r="F24" s="48"/>
      <c r="G24" s="13">
        <f t="shared" si="5"/>
        <v>16</v>
      </c>
    </row>
    <row r="25" spans="3:7" x14ac:dyDescent="0.3">
      <c r="C25" s="39"/>
      <c r="D25" s="11" t="s">
        <v>21</v>
      </c>
      <c r="E25" s="12">
        <f t="shared" si="2"/>
        <v>0</v>
      </c>
      <c r="F25" s="48"/>
      <c r="G25" s="13"/>
    </row>
    <row r="26" spans="3:7" x14ac:dyDescent="0.3">
      <c r="C26" s="39"/>
      <c r="D26" s="11" t="s">
        <v>22</v>
      </c>
      <c r="E26" s="12">
        <f t="shared" si="2"/>
        <v>0</v>
      </c>
      <c r="F26" s="48"/>
      <c r="G26" s="13"/>
    </row>
    <row r="27" spans="3:7" x14ac:dyDescent="0.3">
      <c r="C27" s="39"/>
      <c r="D27" s="11" t="s">
        <v>23</v>
      </c>
      <c r="E27" s="12">
        <f t="shared" si="2"/>
        <v>64</v>
      </c>
      <c r="F27" s="48"/>
      <c r="G27" s="13">
        <f>$C$3*4</f>
        <v>64</v>
      </c>
    </row>
    <row r="28" spans="3:7" x14ac:dyDescent="0.3">
      <c r="C28" s="39"/>
      <c r="D28" s="11" t="s">
        <v>24</v>
      </c>
      <c r="E28" s="12">
        <f t="shared" si="2"/>
        <v>64</v>
      </c>
      <c r="F28" s="48"/>
      <c r="G28" s="13">
        <f>$C$3*4</f>
        <v>64</v>
      </c>
    </row>
    <row r="29" spans="3:7" x14ac:dyDescent="0.3">
      <c r="C29" s="39"/>
      <c r="D29" s="11" t="s">
        <v>25</v>
      </c>
      <c r="E29" s="12">
        <f t="shared" si="2"/>
        <v>16</v>
      </c>
      <c r="F29" s="48"/>
      <c r="G29" s="13">
        <f t="shared" ref="G29:G30" si="6">$C$3</f>
        <v>16</v>
      </c>
    </row>
    <row r="30" spans="3:7" ht="15" thickBot="1" x14ac:dyDescent="0.35">
      <c r="C30" s="40"/>
      <c r="D30" s="14" t="s">
        <v>26</v>
      </c>
      <c r="E30" s="15">
        <f t="shared" si="2"/>
        <v>16</v>
      </c>
      <c r="F30" s="50"/>
      <c r="G30" s="16">
        <f t="shared" si="6"/>
        <v>16</v>
      </c>
    </row>
  </sheetData>
  <mergeCells count="3">
    <mergeCell ref="C8:C15"/>
    <mergeCell ref="C16:C30"/>
    <mergeCell ref="I8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Marcenido Larregola, Alejandro</dc:creator>
  <cp:lastModifiedBy>Marcenido Larregola, Alejandro</cp:lastModifiedBy>
  <dcterms:created xsi:type="dcterms:W3CDTF">2023-05-18T19:02:38Z</dcterms:created>
  <dcterms:modified xsi:type="dcterms:W3CDTF">2023-11-08T22:48:11Z</dcterms:modified>
</cp:coreProperties>
</file>