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bj0b\OneDrive\KEM_China\"/>
    </mc:Choice>
  </mc:AlternateContent>
  <bookViews>
    <workbookView xWindow="0" yWindow="0" windowWidth="28800" windowHeight="11475" activeTab="3"/>
  </bookViews>
  <sheets>
    <sheet name="Existing stock" sheetId="1" r:id="rId1"/>
    <sheet name="Sheet4" sheetId="4" r:id="rId2"/>
    <sheet name="Sheet3" sheetId="3" r:id="rId3"/>
    <sheet name="New stock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J26" i="4"/>
  <c r="K26" i="4"/>
  <c r="L26" i="4"/>
  <c r="M26" i="4"/>
  <c r="N26" i="4"/>
  <c r="O26" i="4"/>
  <c r="P26" i="4"/>
  <c r="Q26" i="4"/>
  <c r="R26" i="4"/>
  <c r="S26" i="4"/>
  <c r="H26" i="4"/>
  <c r="T26" i="4"/>
  <c r="I12" i="1" l="1"/>
  <c r="I5" i="3" l="1"/>
  <c r="N5" i="3" s="1"/>
  <c r="J5" i="3"/>
  <c r="K5" i="3"/>
  <c r="L5" i="3"/>
  <c r="M5" i="3"/>
  <c r="I6" i="3"/>
  <c r="N6" i="3" s="1"/>
  <c r="J6" i="3"/>
  <c r="K6" i="3"/>
  <c r="L6" i="3"/>
  <c r="M6" i="3"/>
  <c r="I7" i="3"/>
  <c r="Q7" i="3" s="1"/>
  <c r="J7" i="3"/>
  <c r="K7" i="3"/>
  <c r="L7" i="3"/>
  <c r="M7" i="3"/>
  <c r="I8" i="3"/>
  <c r="N8" i="3" s="1"/>
  <c r="J8" i="3"/>
  <c r="K8" i="3"/>
  <c r="L8" i="3"/>
  <c r="M8" i="3"/>
  <c r="I9" i="3"/>
  <c r="N9" i="3" s="1"/>
  <c r="J9" i="3"/>
  <c r="K9" i="3"/>
  <c r="L9" i="3"/>
  <c r="M9" i="3"/>
  <c r="I10" i="3"/>
  <c r="N10" i="3" s="1"/>
  <c r="J10" i="3"/>
  <c r="K10" i="3"/>
  <c r="L10" i="3"/>
  <c r="M10" i="3"/>
  <c r="I11" i="3"/>
  <c r="N11" i="3" s="1"/>
  <c r="J11" i="3"/>
  <c r="K11" i="3"/>
  <c r="L11" i="3"/>
  <c r="M11" i="3"/>
  <c r="I12" i="3"/>
  <c r="N12" i="3" s="1"/>
  <c r="J12" i="3"/>
  <c r="K12" i="3"/>
  <c r="L12" i="3"/>
  <c r="M12" i="3"/>
  <c r="I13" i="3"/>
  <c r="N13" i="3" s="1"/>
  <c r="J13" i="3"/>
  <c r="K13" i="3"/>
  <c r="L13" i="3"/>
  <c r="M13" i="3"/>
  <c r="I14" i="3"/>
  <c r="N14" i="3" s="1"/>
  <c r="J14" i="3"/>
  <c r="K14" i="3"/>
  <c r="L14" i="3"/>
  <c r="M14" i="3"/>
  <c r="I15" i="3"/>
  <c r="Q15" i="3" s="1"/>
  <c r="J15" i="3"/>
  <c r="K15" i="3"/>
  <c r="L15" i="3"/>
  <c r="M15" i="3"/>
  <c r="J4" i="3"/>
  <c r="K4" i="3"/>
  <c r="L4" i="3"/>
  <c r="M4" i="3"/>
  <c r="I4" i="3"/>
  <c r="N4" i="3" s="1"/>
  <c r="C21" i="1"/>
  <c r="D21" i="1"/>
  <c r="G52" i="1"/>
  <c r="G50" i="1"/>
  <c r="G49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E12" i="2"/>
  <c r="G52" i="2"/>
  <c r="D52" i="2"/>
  <c r="C52" i="2"/>
  <c r="B52" i="2"/>
  <c r="G51" i="2"/>
  <c r="D51" i="2"/>
  <c r="C51" i="2"/>
  <c r="G50" i="2"/>
  <c r="D50" i="2"/>
  <c r="C50" i="2"/>
  <c r="B50" i="2"/>
  <c r="G49" i="2"/>
  <c r="C49" i="2"/>
  <c r="B49" i="2"/>
  <c r="G22" i="2"/>
  <c r="F22" i="2"/>
  <c r="G21" i="2"/>
  <c r="F21" i="2"/>
  <c r="E21" i="2"/>
  <c r="D21" i="2"/>
  <c r="C21" i="2"/>
  <c r="E22" i="2"/>
  <c r="D18" i="2"/>
  <c r="D22" i="2" s="1"/>
  <c r="C18" i="2"/>
  <c r="C22" i="2" s="1"/>
  <c r="I13" i="2"/>
  <c r="G12" i="2"/>
  <c r="F12" i="2"/>
  <c r="D12" i="2"/>
  <c r="E20" i="1"/>
  <c r="F21" i="1"/>
  <c r="F20" i="1"/>
  <c r="E21" i="1"/>
  <c r="D20" i="1"/>
  <c r="C20" i="1"/>
  <c r="B20" i="1"/>
  <c r="B17" i="1"/>
  <c r="B21" i="1" s="1"/>
  <c r="D12" i="1"/>
  <c r="E12" i="1"/>
  <c r="F12" i="1"/>
  <c r="C12" i="1"/>
  <c r="B49" i="1"/>
  <c r="B52" i="1"/>
  <c r="B50" i="1"/>
  <c r="B51" i="1"/>
  <c r="Q11" i="3" l="1"/>
  <c r="N15" i="3"/>
  <c r="N7" i="3"/>
  <c r="Q16" i="3" s="1"/>
  <c r="Q6" i="3"/>
  <c r="Q13" i="3"/>
  <c r="Q9" i="3"/>
  <c r="Q5" i="3"/>
  <c r="Q14" i="3"/>
  <c r="Q10" i="3"/>
  <c r="Q4" i="3"/>
  <c r="Q12" i="3"/>
  <c r="Q8" i="3"/>
</calcChain>
</file>

<file path=xl/sharedStrings.xml><?xml version="1.0" encoding="utf-8"?>
<sst xmlns="http://schemas.openxmlformats.org/spreadsheetml/2006/main" count="287" uniqueCount="77">
  <si>
    <t>Reference</t>
  </si>
  <si>
    <t>Deregulated</t>
  </si>
  <si>
    <t>Long Run existing Capacity</t>
  </si>
  <si>
    <t>Rail tax</t>
  </si>
  <si>
    <t>on</t>
  </si>
  <si>
    <t xml:space="preserve">on </t>
  </si>
  <si>
    <t>off</t>
  </si>
  <si>
    <t>Fuel consumption</t>
  </si>
  <si>
    <t>HFO (mt)</t>
  </si>
  <si>
    <t>diesel (mt)</t>
  </si>
  <si>
    <t>u-235 (ton)</t>
  </si>
  <si>
    <t>methane (trillion BTU)</t>
  </si>
  <si>
    <t>lightcrude (mmBBL)</t>
  </si>
  <si>
    <t>coal_sce (mt SCE)</t>
  </si>
  <si>
    <t>coal</t>
  </si>
  <si>
    <t>power</t>
  </si>
  <si>
    <t>Total</t>
  </si>
  <si>
    <t>max on-grid tariff</t>
  </si>
  <si>
    <t>Savings</t>
  </si>
  <si>
    <t>ST</t>
  </si>
  <si>
    <t>CC</t>
  </si>
  <si>
    <t>Nuclear</t>
  </si>
  <si>
    <t>Hydrolg</t>
  </si>
  <si>
    <t>HydroROR</t>
  </si>
  <si>
    <t>Windon</t>
  </si>
  <si>
    <t>SubcrSML</t>
  </si>
  <si>
    <t>SubcrLRG</t>
  </si>
  <si>
    <t>Superc</t>
  </si>
  <si>
    <t>Ultrsc</t>
  </si>
  <si>
    <t>GT</t>
  </si>
  <si>
    <t>Cccon</t>
  </si>
  <si>
    <t>on-Grid Tariffs without rail tax</t>
  </si>
  <si>
    <t>Rail Tax without on-grid tariffs</t>
  </si>
  <si>
    <t>Regulated</t>
  </si>
  <si>
    <t>CN: Input-Output: Intermediate Use: Total Input: Electricity, Heating and Water Production and Supply (2010)</t>
  </si>
  <si>
    <t>Statistics</t>
  </si>
  <si>
    <t>Hydro</t>
  </si>
  <si>
    <t>Thermal</t>
  </si>
  <si>
    <t>Wind</t>
  </si>
  <si>
    <t>t12</t>
  </si>
  <si>
    <t>Coal Power</t>
  </si>
  <si>
    <t>Cost (million RMB)</t>
  </si>
  <si>
    <t>Rents (million RMB)</t>
  </si>
  <si>
    <t>Coal</t>
  </si>
  <si>
    <t>Power</t>
  </si>
  <si>
    <t>State Owned Utility</t>
  </si>
  <si>
    <t>HFO</t>
  </si>
  <si>
    <t>diesel</t>
  </si>
  <si>
    <t>u-235</t>
  </si>
  <si>
    <t>methane</t>
  </si>
  <si>
    <t>lightcrude</t>
  </si>
  <si>
    <t>coal_sce</t>
  </si>
  <si>
    <t>CCcon</t>
  </si>
  <si>
    <t>Revenues(million RMB)</t>
  </si>
  <si>
    <t>Coal (from power)</t>
  </si>
  <si>
    <t>Northeast</t>
  </si>
  <si>
    <t>West</t>
  </si>
  <si>
    <t>South</t>
  </si>
  <si>
    <t>Southwest</t>
  </si>
  <si>
    <t>CoalC</t>
  </si>
  <si>
    <t>Xinjiang</t>
  </si>
  <si>
    <t>new</t>
  </si>
  <si>
    <t>GTtoCC</t>
  </si>
  <si>
    <t>old</t>
  </si>
  <si>
    <t>Coal &amp; Power</t>
  </si>
  <si>
    <t>Electricity Production (TWh)</t>
  </si>
  <si>
    <t>LS1</t>
  </si>
  <si>
    <t>LS2</t>
  </si>
  <si>
    <t>LS3</t>
  </si>
  <si>
    <t>LS4</t>
  </si>
  <si>
    <t>LS5</t>
  </si>
  <si>
    <t>North</t>
  </si>
  <si>
    <t>Central</t>
  </si>
  <si>
    <t>East</t>
  </si>
  <si>
    <t>Sichuan</t>
  </si>
  <si>
    <t>Henan</t>
  </si>
  <si>
    <t>Shandong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</si>
</sst>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 [$¥-804]* #,##0.00_ ;_ [$¥-804]* \-#,##0.00_ ;_ [$¥-804]* &quot;-&quot;??_ ;_ @_ 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0" fontId="0" fillId="0" borderId="0" xfId="0" applyFont="1"/>
    <xf numFmtId="164" fontId="1" fillId="0" borderId="0" xfId="1" applyNumberFormat="1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2" borderId="1" xfId="2" applyFont="1" applyFill="1" applyBorder="1" applyAlignment="1">
      <alignment horizontal="center"/>
    </xf>
    <xf numFmtId="169" fontId="5" fillId="0" borderId="2" xfId="2" applyNumberFormat="1" applyFont="1" applyFill="1" applyBorder="1" applyAlignment="1">
      <alignment horizontal="right" wrapText="1"/>
    </xf>
    <xf numFmtId="0" fontId="5" fillId="0" borderId="2" xfId="2" applyFont="1" applyFill="1" applyBorder="1" applyAlignment="1">
      <alignment horizontal="right" wrapText="1"/>
    </xf>
  </cellXfs>
  <cellStyles count="3">
    <cellStyle name="Currency" xfId="1" builtinId="4"/>
    <cellStyle name="Normal" xfId="0" builtinId="0"/>
    <cellStyle name="Normal_Sheet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'Existing stock'!$A$35</c:f>
              <c:strCache>
                <c:ptCount val="1"/>
                <c:pt idx="0">
                  <c:v>Electricity Production (TWh)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stock'!$B$35:$F$35</c:f>
              <c:numCache>
                <c:formatCode>0.00</c:formatCode>
                <c:ptCount val="5"/>
              </c:numCache>
            </c:numRef>
          </c:val>
        </c:ser>
        <c:ser>
          <c:idx val="1"/>
          <c:order val="1"/>
          <c:tx>
            <c:strRef>
              <c:f>'Existing stock'!$A$36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stock'!$B$36:$F$36</c:f>
              <c:numCache>
                <c:formatCode>0.00</c:formatCode>
                <c:ptCount val="5"/>
                <c:pt idx="0">
                  <c:v>1.01471661460216</c:v>
                </c:pt>
                <c:pt idx="1">
                  <c:v>0.151192016014636</c:v>
                </c:pt>
                <c:pt idx="2">
                  <c:v>0.15119221105467701</c:v>
                </c:pt>
              </c:numCache>
            </c:numRef>
          </c:val>
        </c:ser>
        <c:ser>
          <c:idx val="2"/>
          <c:order val="2"/>
          <c:tx>
            <c:strRef>
              <c:f>'Existing stock'!$A$37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stock'!$B$37:$F$37</c:f>
              <c:numCache>
                <c:formatCode>0.00</c:formatCode>
                <c:ptCount val="5"/>
                <c:pt idx="0">
                  <c:v>139.46384998905199</c:v>
                </c:pt>
                <c:pt idx="1">
                  <c:v>142.92546769094201</c:v>
                </c:pt>
                <c:pt idx="2">
                  <c:v>142.92547075313601</c:v>
                </c:pt>
                <c:pt idx="3">
                  <c:v>143.378533356574</c:v>
                </c:pt>
                <c:pt idx="4">
                  <c:v>143.378533358277</c:v>
                </c:pt>
              </c:numCache>
            </c:numRef>
          </c:val>
        </c:ser>
        <c:ser>
          <c:idx val="3"/>
          <c:order val="3"/>
          <c:tx>
            <c:strRef>
              <c:f>'Existing stock'!$A$38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stock'!$B$38:$F$38</c:f>
              <c:numCache>
                <c:formatCode>0.00</c:formatCode>
                <c:ptCount val="5"/>
                <c:pt idx="1">
                  <c:v>1.3251103200126499</c:v>
                </c:pt>
                <c:pt idx="2">
                  <c:v>1.3251103198117899</c:v>
                </c:pt>
                <c:pt idx="3">
                  <c:v>1.32511032000003</c:v>
                </c:pt>
                <c:pt idx="4">
                  <c:v>1.3251103200000001</c:v>
                </c:pt>
              </c:numCache>
            </c:numRef>
          </c:val>
        </c:ser>
        <c:ser>
          <c:idx val="4"/>
          <c:order val="4"/>
          <c:tx>
            <c:strRef>
              <c:f>'Existing stock'!$A$39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stock'!$B$39:$F$39</c:f>
              <c:numCache>
                <c:formatCode>0.00</c:formatCode>
                <c:ptCount val="5"/>
                <c:pt idx="0">
                  <c:v>98.991533951943595</c:v>
                </c:pt>
                <c:pt idx="1">
                  <c:v>135.97329117414401</c:v>
                </c:pt>
                <c:pt idx="2">
                  <c:v>156.118125770478</c:v>
                </c:pt>
                <c:pt idx="3">
                  <c:v>134.44517941679501</c:v>
                </c:pt>
                <c:pt idx="4">
                  <c:v>148.69785669115001</c:v>
                </c:pt>
              </c:numCache>
            </c:numRef>
          </c:val>
        </c:ser>
        <c:ser>
          <c:idx val="5"/>
          <c:order val="5"/>
          <c:tx>
            <c:strRef>
              <c:f>'Existing stock'!$A$40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stock'!$B$40:$F$40</c:f>
              <c:numCache>
                <c:formatCode>0.00</c:formatCode>
                <c:ptCount val="5"/>
                <c:pt idx="0">
                  <c:v>853.47356023998202</c:v>
                </c:pt>
                <c:pt idx="1">
                  <c:v>855.38435698978105</c:v>
                </c:pt>
                <c:pt idx="2">
                  <c:v>855.38435701857395</c:v>
                </c:pt>
                <c:pt idx="3">
                  <c:v>858.30160750999096</c:v>
                </c:pt>
                <c:pt idx="4">
                  <c:v>858.30160751000005</c:v>
                </c:pt>
              </c:numCache>
            </c:numRef>
          </c:val>
        </c:ser>
        <c:ser>
          <c:idx val="6"/>
          <c:order val="6"/>
          <c:tx>
            <c:strRef>
              <c:f>'Existing stock'!$A$41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stock'!$B$41:$F$41</c:f>
              <c:numCache>
                <c:formatCode>0.00</c:formatCode>
                <c:ptCount val="5"/>
                <c:pt idx="0">
                  <c:v>16.6741185599838</c:v>
                </c:pt>
                <c:pt idx="1">
                  <c:v>16.674118559811099</c:v>
                </c:pt>
                <c:pt idx="2">
                  <c:v>16.6741186007633</c:v>
                </c:pt>
                <c:pt idx="3">
                  <c:v>16.6847367999931</c:v>
                </c:pt>
                <c:pt idx="4">
                  <c:v>16.6847368</c:v>
                </c:pt>
              </c:numCache>
            </c:numRef>
          </c:val>
        </c:ser>
        <c:ser>
          <c:idx val="7"/>
          <c:order val="7"/>
          <c:tx>
            <c:strRef>
              <c:f>'Existing stock'!$A$42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stock'!$B$42:$F$42</c:f>
              <c:numCache>
                <c:formatCode>0.00</c:formatCode>
                <c:ptCount val="5"/>
                <c:pt idx="0">
                  <c:v>102.228588087451</c:v>
                </c:pt>
                <c:pt idx="1">
                  <c:v>102.22858808617001</c:v>
                </c:pt>
                <c:pt idx="2">
                  <c:v>102.228587890678</c:v>
                </c:pt>
                <c:pt idx="3">
                  <c:v>102.22858808765</c:v>
                </c:pt>
                <c:pt idx="4">
                  <c:v>102.22858808766399</c:v>
                </c:pt>
              </c:numCache>
            </c:numRef>
          </c:val>
        </c:ser>
        <c:ser>
          <c:idx val="8"/>
          <c:order val="8"/>
          <c:tx>
            <c:strRef>
              <c:f>'Existing stock'!$A$43</c:f>
              <c:strCache>
                <c:ptCount val="1"/>
                <c:pt idx="0">
                  <c:v>SubcrSML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stock'!$B$43:$F$43</c:f>
              <c:numCache>
                <c:formatCode>0.00</c:formatCode>
                <c:ptCount val="5"/>
                <c:pt idx="0">
                  <c:v>430.39114886004</c:v>
                </c:pt>
                <c:pt idx="1">
                  <c:v>0.22962008570183801</c:v>
                </c:pt>
                <c:pt idx="2">
                  <c:v>0.26876978390919098</c:v>
                </c:pt>
                <c:pt idx="3">
                  <c:v>0.253195289728953</c:v>
                </c:pt>
                <c:pt idx="4">
                  <c:v>0.229620084411467</c:v>
                </c:pt>
              </c:numCache>
            </c:numRef>
          </c:val>
        </c:ser>
        <c:ser>
          <c:idx val="9"/>
          <c:order val="9"/>
          <c:tx>
            <c:strRef>
              <c:f>'Existing stock'!$A$44</c:f>
              <c:strCache>
                <c:ptCount val="1"/>
                <c:pt idx="0">
                  <c:v>SubcrLRG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stock'!$B$44:$F$44</c:f>
              <c:numCache>
                <c:formatCode>0.00</c:formatCode>
                <c:ptCount val="5"/>
                <c:pt idx="0">
                  <c:v>1127.47970267348</c:v>
                </c:pt>
                <c:pt idx="1">
                  <c:v>784.13572932762804</c:v>
                </c:pt>
                <c:pt idx="2">
                  <c:v>808.25207307268795</c:v>
                </c:pt>
                <c:pt idx="3">
                  <c:v>801.35089830208597</c:v>
                </c:pt>
                <c:pt idx="4">
                  <c:v>790.14415238372305</c:v>
                </c:pt>
              </c:numCache>
            </c:numRef>
          </c:val>
        </c:ser>
        <c:ser>
          <c:idx val="10"/>
          <c:order val="10"/>
          <c:tx>
            <c:strRef>
              <c:f>'Existing stock'!$A$45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stock'!$B$45:$F$45</c:f>
              <c:numCache>
                <c:formatCode>0.00</c:formatCode>
                <c:ptCount val="5"/>
                <c:pt idx="0">
                  <c:v>1385.7874715576199</c:v>
                </c:pt>
                <c:pt idx="1">
                  <c:v>1380.0406135952701</c:v>
                </c:pt>
                <c:pt idx="2">
                  <c:v>1498.9872170574499</c:v>
                </c:pt>
                <c:pt idx="3">
                  <c:v>1363.5634525349301</c:v>
                </c:pt>
                <c:pt idx="4">
                  <c:v>1502.23020090508</c:v>
                </c:pt>
              </c:numCache>
            </c:numRef>
          </c:val>
        </c:ser>
        <c:ser>
          <c:idx val="11"/>
          <c:order val="11"/>
          <c:tx>
            <c:strRef>
              <c:f>'Existing stock'!$A$46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'Existing stock'!$B$3:$F$3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'Existing stock'!$B$46:$F$46</c:f>
              <c:numCache>
                <c:formatCode>0.00</c:formatCode>
                <c:ptCount val="5"/>
                <c:pt idx="0">
                  <c:v>823.28085355094504</c:v>
                </c:pt>
                <c:pt idx="1">
                  <c:v>1579.99538249072</c:v>
                </c:pt>
                <c:pt idx="2">
                  <c:v>1417.5716280485301</c:v>
                </c:pt>
                <c:pt idx="3">
                  <c:v>1577.0720777721999</c:v>
                </c:pt>
                <c:pt idx="4">
                  <c:v>1436.37952877424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65348128"/>
        <c:axId val="-1865345408"/>
      </c:barChart>
      <c:catAx>
        <c:axId val="-18653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345408"/>
        <c:crosses val="autoZero"/>
        <c:auto val="1"/>
        <c:lblAlgn val="ctr"/>
        <c:lblOffset val="100"/>
        <c:noMultiLvlLbl val="0"/>
      </c:catAx>
      <c:valAx>
        <c:axId val="-1865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'Existing stock'!$A$12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'Existing stock'!$D$3:$F$3</c:f>
              <c:strCache>
                <c:ptCount val="3"/>
                <c:pt idx="0">
                  <c:v>on-Grid Tariffs without rail tax</c:v>
                </c:pt>
                <c:pt idx="1">
                  <c:v>Rail Tax without on-grid tariffs</c:v>
                </c:pt>
                <c:pt idx="2">
                  <c:v>Deregulated</c:v>
                </c:pt>
              </c:strCache>
            </c:strRef>
          </c:cat>
          <c:val>
            <c:numRef>
              <c:f>'Existing stock'!$D$12:$F$12</c:f>
              <c:numCache>
                <c:formatCode>_ [$¥-804]* #,##0.00_ ;_ [$¥-804]* \-#,##0.00_ ;_ [$¥-804]* "-"??_ ;_ @_ </c:formatCode>
                <c:ptCount val="3"/>
                <c:pt idx="0">
                  <c:v>119241.20240498986</c:v>
                </c:pt>
                <c:pt idx="1">
                  <c:v>114317.79688316979</c:v>
                </c:pt>
                <c:pt idx="2">
                  <c:v>120882.53841137979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5342144"/>
        <c:axId val="-2098943440"/>
      </c:barChart>
      <c:catAx>
        <c:axId val="-18653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43440"/>
        <c:crosses val="autoZero"/>
        <c:auto val="1"/>
        <c:lblAlgn val="ctr"/>
        <c:lblOffset val="100"/>
        <c:noMultiLvlLbl val="0"/>
      </c:catAx>
      <c:valAx>
        <c:axId val="-2098943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¥-804]* #,##0.00_ ;_ [$¥-804]* \-#,##0.00_ ;_ [$¥-804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3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'New stock'!$A$35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stock'!$C$35:$G$35</c:f>
              <c:numCache>
                <c:formatCode>0.00</c:formatCode>
                <c:ptCount val="5"/>
              </c:numCache>
            </c:numRef>
          </c:val>
        </c:ser>
        <c:ser>
          <c:idx val="1"/>
          <c:order val="1"/>
          <c:tx>
            <c:strRef>
              <c:f>'New stock'!$A$36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stock'!$C$36:$G$36</c:f>
              <c:numCache>
                <c:formatCode>General</c:formatCode>
                <c:ptCount val="5"/>
                <c:pt idx="0" formatCode="0.00">
                  <c:v>1.01471661460216</c:v>
                </c:pt>
                <c:pt idx="1">
                  <c:v>0.57172008061747503</c:v>
                </c:pt>
                <c:pt idx="4">
                  <c:v>0.99501078769419204</c:v>
                </c:pt>
              </c:numCache>
            </c:numRef>
          </c:val>
        </c:ser>
        <c:ser>
          <c:idx val="2"/>
          <c:order val="2"/>
          <c:tx>
            <c:strRef>
              <c:f>'New stock'!$A$37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stock'!$C$37:$G$37</c:f>
              <c:numCache>
                <c:formatCode>General</c:formatCode>
                <c:ptCount val="5"/>
                <c:pt idx="0" formatCode="0.00">
                  <c:v>139.46384998905199</c:v>
                </c:pt>
                <c:pt idx="1">
                  <c:v>140.78670112308501</c:v>
                </c:pt>
                <c:pt idx="4">
                  <c:v>140.19049359971399</c:v>
                </c:pt>
              </c:numCache>
            </c:numRef>
          </c:val>
        </c:ser>
        <c:ser>
          <c:idx val="3"/>
          <c:order val="3"/>
          <c:tx>
            <c:strRef>
              <c:f>'New stock'!$A$38</c:f>
              <c:strCache>
                <c:ptCount val="1"/>
                <c:pt idx="0">
                  <c:v>Cccon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stock'!$C$38:$G$38</c:f>
              <c:numCache>
                <c:formatCode>0.00</c:formatCode>
                <c:ptCount val="5"/>
              </c:numCache>
            </c:numRef>
          </c:val>
        </c:ser>
        <c:ser>
          <c:idx val="4"/>
          <c:order val="4"/>
          <c:tx>
            <c:strRef>
              <c:f>'New stock'!$A$39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stock'!$C$39:$G$39</c:f>
              <c:numCache>
                <c:formatCode>General</c:formatCode>
                <c:ptCount val="5"/>
                <c:pt idx="0" formatCode="0.00">
                  <c:v>98.991533951943595</c:v>
                </c:pt>
                <c:pt idx="1">
                  <c:v>98.991533952000296</c:v>
                </c:pt>
                <c:pt idx="4">
                  <c:v>98.991533951995905</c:v>
                </c:pt>
              </c:numCache>
            </c:numRef>
          </c:val>
        </c:ser>
        <c:ser>
          <c:idx val="5"/>
          <c:order val="5"/>
          <c:tx>
            <c:strRef>
              <c:f>'New stock'!$A$40</c:f>
              <c:strCache>
                <c:ptCount val="1"/>
                <c:pt idx="0">
                  <c:v>Hydrolg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stock'!$C$40:$G$40</c:f>
              <c:numCache>
                <c:formatCode>General</c:formatCode>
                <c:ptCount val="5"/>
                <c:pt idx="0" formatCode="0.00">
                  <c:v>853.47356023998202</c:v>
                </c:pt>
                <c:pt idx="1">
                  <c:v>855.38435699000001</c:v>
                </c:pt>
                <c:pt idx="4">
                  <c:v>858.30160750999698</c:v>
                </c:pt>
              </c:numCache>
            </c:numRef>
          </c:val>
        </c:ser>
        <c:ser>
          <c:idx val="6"/>
          <c:order val="6"/>
          <c:tx>
            <c:strRef>
              <c:f>'New stock'!$A$41</c:f>
              <c:strCache>
                <c:ptCount val="1"/>
                <c:pt idx="0">
                  <c:v>HydroROR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stock'!$C$41:$G$41</c:f>
              <c:numCache>
                <c:formatCode>General</c:formatCode>
                <c:ptCount val="5"/>
                <c:pt idx="0" formatCode="0.00">
                  <c:v>16.6741185599838</c:v>
                </c:pt>
                <c:pt idx="1">
                  <c:v>16.67411856</c:v>
                </c:pt>
                <c:pt idx="4">
                  <c:v>16.684736799998099</c:v>
                </c:pt>
              </c:numCache>
            </c:numRef>
          </c:val>
        </c:ser>
        <c:ser>
          <c:idx val="7"/>
          <c:order val="7"/>
          <c:tx>
            <c:strRef>
              <c:f>'New stock'!$A$42</c:f>
              <c:strCache>
                <c:ptCount val="1"/>
                <c:pt idx="0">
                  <c:v>Windon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stock'!$C$42:$G$42</c:f>
              <c:numCache>
                <c:formatCode>General</c:formatCode>
                <c:ptCount val="5"/>
                <c:pt idx="0" formatCode="0.00">
                  <c:v>102.228588087451</c:v>
                </c:pt>
                <c:pt idx="1">
                  <c:v>102.228588087666</c:v>
                </c:pt>
              </c:numCache>
            </c:numRef>
          </c:val>
        </c:ser>
        <c:ser>
          <c:idx val="8"/>
          <c:order val="8"/>
          <c:tx>
            <c:strRef>
              <c:f>'New stock'!$A$43</c:f>
              <c:strCache>
                <c:ptCount val="1"/>
                <c:pt idx="0">
                  <c:v>SubcrSML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stock'!$C$43:$G$43</c:f>
              <c:numCache>
                <c:formatCode>General</c:formatCode>
                <c:ptCount val="5"/>
                <c:pt idx="0" formatCode="0.00">
                  <c:v>430.39114886004</c:v>
                </c:pt>
              </c:numCache>
            </c:numRef>
          </c:val>
        </c:ser>
        <c:ser>
          <c:idx val="9"/>
          <c:order val="9"/>
          <c:tx>
            <c:strRef>
              <c:f>'New stock'!$A$44</c:f>
              <c:strCache>
                <c:ptCount val="1"/>
                <c:pt idx="0">
                  <c:v>SubcrLRG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stock'!$C$44:$G$44</c:f>
              <c:numCache>
                <c:formatCode>General</c:formatCode>
                <c:ptCount val="5"/>
                <c:pt idx="0" formatCode="0.00">
                  <c:v>1127.47970267348</c:v>
                </c:pt>
              </c:numCache>
            </c:numRef>
          </c:val>
        </c:ser>
        <c:ser>
          <c:idx val="10"/>
          <c:order val="10"/>
          <c:tx>
            <c:strRef>
              <c:f>'New stock'!$A$45</c:f>
              <c:strCache>
                <c:ptCount val="1"/>
                <c:pt idx="0">
                  <c:v>Superc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stock'!$C$45:$G$45</c:f>
              <c:numCache>
                <c:formatCode>0.00</c:formatCode>
                <c:ptCount val="5"/>
                <c:pt idx="0">
                  <c:v>1385.7874715576199</c:v>
                </c:pt>
              </c:numCache>
            </c:numRef>
          </c:val>
        </c:ser>
        <c:ser>
          <c:idx val="11"/>
          <c:order val="11"/>
          <c:tx>
            <c:strRef>
              <c:f>'New stock'!$A$46</c:f>
              <c:strCache>
                <c:ptCount val="1"/>
                <c:pt idx="0">
                  <c:v>Ultrsc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stock'!$C$3:$G$3</c:f>
              <c:strCache>
                <c:ptCount val="5"/>
                <c:pt idx="0">
                  <c:v>Reference</c:v>
                </c:pt>
                <c:pt idx="1">
                  <c:v>Regulated</c:v>
                </c:pt>
                <c:pt idx="2">
                  <c:v>on-Grid Tariffs without rail tax</c:v>
                </c:pt>
                <c:pt idx="3">
                  <c:v>Rail Tax without on-grid tariffs</c:v>
                </c:pt>
                <c:pt idx="4">
                  <c:v>Deregulated</c:v>
                </c:pt>
              </c:strCache>
            </c:strRef>
          </c:cat>
          <c:val>
            <c:numRef>
              <c:f>'New stock'!$C$46:$G$46</c:f>
              <c:numCache>
                <c:formatCode>General</c:formatCode>
                <c:ptCount val="5"/>
                <c:pt idx="0" formatCode="0.00">
                  <c:v>823.28085355094504</c:v>
                </c:pt>
                <c:pt idx="1">
                  <c:v>3781.6099078083798</c:v>
                </c:pt>
                <c:pt idx="4">
                  <c:v>3785.0582032678399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34831136"/>
        <c:axId val="-1734827328"/>
      </c:barChart>
      <c:catAx>
        <c:axId val="-17348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827328"/>
        <c:crosses val="autoZero"/>
        <c:auto val="1"/>
        <c:lblAlgn val="ctr"/>
        <c:lblOffset val="100"/>
        <c:noMultiLvlLbl val="0"/>
      </c:catAx>
      <c:valAx>
        <c:axId val="-17348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8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stock'!$A$12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stock'!$E$3:$G$3</c:f>
              <c:strCache>
                <c:ptCount val="3"/>
                <c:pt idx="0">
                  <c:v>on-Grid Tariffs without rail tax</c:v>
                </c:pt>
                <c:pt idx="1">
                  <c:v>Rail Tax without on-grid tariffs</c:v>
                </c:pt>
                <c:pt idx="2">
                  <c:v>Deregulated</c:v>
                </c:pt>
              </c:strCache>
            </c:strRef>
          </c:cat>
          <c:val>
            <c:numRef>
              <c:f>'New stock'!$E$12:$G$12</c:f>
              <c:numCache>
                <c:formatCode>_ [$¥-804]* #,##0.00_ ;_ [$¥-804]* \-#,##0.00_ ;_ [$¥-804]* "-"??_ ;_ @_ </c:formatCode>
                <c:ptCount val="3"/>
                <c:pt idx="0">
                  <c:v>1711532.3065698899</c:v>
                </c:pt>
                <c:pt idx="1">
                  <c:v>1711532.3065698899</c:v>
                </c:pt>
                <c:pt idx="2">
                  <c:v>202132.60482906993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4821344"/>
        <c:axId val="-1734822432"/>
      </c:barChart>
      <c:catAx>
        <c:axId val="-17348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822432"/>
        <c:crosses val="autoZero"/>
        <c:auto val="1"/>
        <c:lblAlgn val="ctr"/>
        <c:lblOffset val="100"/>
        <c:noMultiLvlLbl val="0"/>
      </c:catAx>
      <c:valAx>
        <c:axId val="-173482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¥-804]* #,##0.00_ ;_ [$¥-804]* \-#,##0.00_ ;_ [$¥-804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8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9</xdr:row>
      <xdr:rowOff>71437</xdr:rowOff>
    </xdr:from>
    <xdr:to>
      <xdr:col>27</xdr:col>
      <xdr:colOff>285749</xdr:colOff>
      <xdr:row>54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55</xdr:row>
      <xdr:rowOff>100012</xdr:rowOff>
    </xdr:from>
    <xdr:to>
      <xdr:col>19</xdr:col>
      <xdr:colOff>542925</xdr:colOff>
      <xdr:row>69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9</xdr:row>
      <xdr:rowOff>71437</xdr:rowOff>
    </xdr:from>
    <xdr:to>
      <xdr:col>27</xdr:col>
      <xdr:colOff>285749</xdr:colOff>
      <xdr:row>54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56</xdr:row>
      <xdr:rowOff>109537</xdr:rowOff>
    </xdr:from>
    <xdr:to>
      <xdr:col>7</xdr:col>
      <xdr:colOff>381000</xdr:colOff>
      <xdr:row>70</xdr:row>
      <xdr:rowOff>185737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workbookViewId="0">
      <selection activeCell="E11" sqref="E11"/>
    </sheetView>
  </sheetViews>
  <sheetFormatPr defaultRowHeight="15" x14ac:dyDescent="0.25"/>
  <cols>
    <col min="1" max="1" width="31.28515625" customWidth="1"/>
    <col min="2" max="2" width="16.140625" customWidth="1"/>
    <col min="3" max="3" width="16.7109375" customWidth="1"/>
    <col min="4" max="4" width="17.42578125" customWidth="1"/>
    <col min="5" max="5" width="16.7109375" customWidth="1"/>
    <col min="6" max="6" width="15" customWidth="1"/>
    <col min="7" max="7" width="15.42578125" customWidth="1"/>
    <col min="9" max="9" width="33.28515625" customWidth="1"/>
  </cols>
  <sheetData>
    <row r="2" spans="1:10" x14ac:dyDescent="0.25">
      <c r="C2" t="s">
        <v>2</v>
      </c>
    </row>
    <row r="3" spans="1:10" s="1" customFormat="1" ht="33" customHeight="1" x14ac:dyDescent="0.25">
      <c r="B3" s="1" t="s">
        <v>0</v>
      </c>
      <c r="C3" s="1" t="s">
        <v>33</v>
      </c>
      <c r="D3" s="1" t="s">
        <v>31</v>
      </c>
      <c r="E3" s="1" t="s">
        <v>32</v>
      </c>
      <c r="F3" s="1" t="s">
        <v>1</v>
      </c>
      <c r="G3" s="1" t="s">
        <v>35</v>
      </c>
    </row>
    <row r="4" spans="1:10" x14ac:dyDescent="0.25">
      <c r="A4" t="s">
        <v>3</v>
      </c>
      <c r="B4" s="11" t="s">
        <v>4</v>
      </c>
      <c r="C4" s="11" t="s">
        <v>5</v>
      </c>
      <c r="D4" s="11" t="s">
        <v>6</v>
      </c>
      <c r="E4" s="11" t="s">
        <v>4</v>
      </c>
      <c r="F4" s="11" t="s">
        <v>6</v>
      </c>
    </row>
    <row r="5" spans="1:10" x14ac:dyDescent="0.25">
      <c r="A5" t="s">
        <v>17</v>
      </c>
      <c r="B5" s="11" t="s">
        <v>4</v>
      </c>
      <c r="C5" s="11" t="s">
        <v>5</v>
      </c>
      <c r="D5" s="11" t="s">
        <v>4</v>
      </c>
      <c r="E5" s="11" t="s">
        <v>6</v>
      </c>
      <c r="F5" s="11" t="s">
        <v>6</v>
      </c>
    </row>
    <row r="6" spans="1:10" x14ac:dyDescent="0.25">
      <c r="B6" s="7"/>
    </row>
    <row r="7" spans="1:10" x14ac:dyDescent="0.25">
      <c r="A7" s="2" t="s">
        <v>41</v>
      </c>
      <c r="G7" s="2"/>
    </row>
    <row r="8" spans="1:10" x14ac:dyDescent="0.25">
      <c r="A8" t="s">
        <v>43</v>
      </c>
      <c r="B8" s="5">
        <v>1445502.7030515801</v>
      </c>
      <c r="C8" s="5">
        <v>1263962.64569308</v>
      </c>
      <c r="D8">
        <v>1271609.4557666201</v>
      </c>
      <c r="E8" s="5">
        <v>1261274.4406892001</v>
      </c>
      <c r="F8" s="5">
        <v>1270909.2057827299</v>
      </c>
      <c r="I8" t="s">
        <v>14</v>
      </c>
      <c r="J8">
        <v>1445502.7030515801</v>
      </c>
    </row>
    <row r="9" spans="1:10" x14ac:dyDescent="0.25">
      <c r="A9" t="s">
        <v>44</v>
      </c>
      <c r="B9" s="5">
        <v>1259928.52474816</v>
      </c>
      <c r="C9" s="5">
        <v>1179875.8223540999</v>
      </c>
      <c r="D9">
        <v>1171636.2973959099</v>
      </c>
      <c r="E9" s="5">
        <v>1167895.68992113</v>
      </c>
      <c r="F9" s="5">
        <v>1177980.8093268201</v>
      </c>
      <c r="I9" t="s">
        <v>15</v>
      </c>
      <c r="J9">
        <v>1259928.52474816</v>
      </c>
    </row>
    <row r="10" spans="1:10" x14ac:dyDescent="0.25">
      <c r="A10" t="s">
        <v>45</v>
      </c>
      <c r="B10" s="5">
        <v>1851770.0739804199</v>
      </c>
      <c r="C10" s="5">
        <v>1776486.46343896</v>
      </c>
      <c r="D10">
        <v>1552577.2093747901</v>
      </c>
      <c r="E10" s="5">
        <v>1639316.35246583</v>
      </c>
      <c r="F10" s="5">
        <v>1653037.0096829301</v>
      </c>
      <c r="H10" t="s">
        <v>16</v>
      </c>
      <c r="I10" t="s">
        <v>45</v>
      </c>
      <c r="J10">
        <v>1851770.0739804199</v>
      </c>
    </row>
    <row r="11" spans="1:10" x14ac:dyDescent="0.25">
      <c r="A11" t="s">
        <v>64</v>
      </c>
      <c r="B11" s="6">
        <v>1706847.1295578899</v>
      </c>
      <c r="C11" s="6">
        <v>1593042.2072383999</v>
      </c>
      <c r="D11">
        <v>1587605.9271529</v>
      </c>
      <c r="E11" s="6">
        <v>1592529.3326747201</v>
      </c>
      <c r="F11" s="6">
        <v>1585964.5911465101</v>
      </c>
      <c r="I11" t="s">
        <v>16</v>
      </c>
      <c r="J11">
        <v>1706847.1295578899</v>
      </c>
    </row>
    <row r="12" spans="1:10" s="3" customFormat="1" x14ac:dyDescent="0.25">
      <c r="A12" s="3" t="s">
        <v>18</v>
      </c>
      <c r="B12" s="6"/>
      <c r="C12" s="6">
        <f>$B11-C11</f>
        <v>113804.92231949</v>
      </c>
      <c r="D12" s="6">
        <f>$B11-D11</f>
        <v>119241.20240498986</v>
      </c>
      <c r="E12" s="6">
        <f>$B11-E11</f>
        <v>114317.79688316979</v>
      </c>
      <c r="F12" s="6">
        <f>$B11-F11</f>
        <v>120882.53841137979</v>
      </c>
      <c r="I12" s="6" t="e">
        <f>#REF!/6.25</f>
        <v>#REF!</v>
      </c>
    </row>
    <row r="13" spans="1:10" s="3" customFormat="1" x14ac:dyDescent="0.25">
      <c r="B13" s="6"/>
      <c r="C13" s="6"/>
      <c r="D13" s="6"/>
      <c r="E13" s="6"/>
      <c r="F13" s="6"/>
      <c r="I13" s="6"/>
    </row>
    <row r="14" spans="1:10" x14ac:dyDescent="0.25">
      <c r="A14" s="10" t="s">
        <v>53</v>
      </c>
      <c r="B14" s="5"/>
      <c r="C14" s="5"/>
      <c r="D14" s="5"/>
      <c r="E14" s="5"/>
      <c r="F14" s="5"/>
      <c r="G14" s="5"/>
      <c r="I14" s="5"/>
    </row>
    <row r="15" spans="1:10" s="8" customFormat="1" ht="15.75" customHeight="1" x14ac:dyDescent="0.25">
      <c r="A15" s="8" t="s">
        <v>14</v>
      </c>
      <c r="B15" s="5">
        <v>2874274.98778687</v>
      </c>
      <c r="C15" s="8">
        <v>2708143.0466427999</v>
      </c>
      <c r="D15" s="9">
        <v>2716621.47424941</v>
      </c>
      <c r="E15" s="9">
        <v>2692061.9426797898</v>
      </c>
      <c r="F15" s="9">
        <v>2716558.4275490399</v>
      </c>
      <c r="I15" s="9" t="s">
        <v>14</v>
      </c>
      <c r="J15" s="8">
        <v>2716621.47424941</v>
      </c>
    </row>
    <row r="16" spans="1:10" s="8" customFormat="1" ht="15.75" customHeight="1" x14ac:dyDescent="0.25">
      <c r="A16" s="9" t="s">
        <v>54</v>
      </c>
      <c r="B16" s="5">
        <v>1065317.7556006201</v>
      </c>
      <c r="C16" s="8">
        <v>922860.52216704201</v>
      </c>
      <c r="D16" s="9">
        <v>928950.92821511801</v>
      </c>
      <c r="E16" s="9">
        <v>914558.03200033901</v>
      </c>
      <c r="F16" s="9">
        <v>929924.26707683003</v>
      </c>
      <c r="I16" s="9" t="s">
        <v>54</v>
      </c>
      <c r="J16" s="8">
        <v>928950.92821511801</v>
      </c>
    </row>
    <row r="17" spans="1:10" s="8" customFormat="1" ht="15.75" customHeight="1" x14ac:dyDescent="0.25">
      <c r="A17" s="8" t="s">
        <v>15</v>
      </c>
      <c r="B17" s="5">
        <f>B9</f>
        <v>1259928.52474816</v>
      </c>
      <c r="C17" s="8">
        <v>1488363.8971194001</v>
      </c>
      <c r="D17" s="9">
        <v>1495232.3275933501</v>
      </c>
      <c r="E17" s="9">
        <v>1573868.9346142199</v>
      </c>
      <c r="F17" s="9">
        <v>1588446.3936526801</v>
      </c>
      <c r="I17" s="9" t="s">
        <v>15</v>
      </c>
      <c r="J17" s="8">
        <v>1495232.3275933501</v>
      </c>
    </row>
    <row r="18" spans="1:10" s="3" customFormat="1" ht="15.75" customHeight="1" x14ac:dyDescent="0.25">
      <c r="B18" s="6"/>
      <c r="C18" s="6"/>
      <c r="D18" s="6"/>
      <c r="E18" s="6"/>
      <c r="F18" s="6"/>
      <c r="I18" s="6"/>
    </row>
    <row r="19" spans="1:10" s="3" customFormat="1" x14ac:dyDescent="0.25">
      <c r="A19" s="2" t="s">
        <v>42</v>
      </c>
      <c r="B19" s="9"/>
      <c r="C19" s="6"/>
      <c r="D19" s="6"/>
      <c r="E19" s="6"/>
      <c r="F19" s="6"/>
      <c r="I19" s="6"/>
    </row>
    <row r="20" spans="1:10" s="3" customFormat="1" x14ac:dyDescent="0.25">
      <c r="A20" s="8" t="s">
        <v>14</v>
      </c>
      <c r="B20" s="5">
        <f>B15-B8</f>
        <v>1428772.2847352899</v>
      </c>
      <c r="C20" s="5">
        <f>C15-C8</f>
        <v>1444180.4009497198</v>
      </c>
      <c r="D20" s="5">
        <f>D15-D8</f>
        <v>1445012.0184827899</v>
      </c>
      <c r="E20" s="5">
        <f>E15-E8</f>
        <v>1430787.5019905898</v>
      </c>
      <c r="F20" s="5">
        <f>F15-F8</f>
        <v>1445649.22176631</v>
      </c>
      <c r="G20" s="8"/>
      <c r="I20" s="6" t="s">
        <v>15</v>
      </c>
      <c r="J20" s="3">
        <v>73346.262351371595</v>
      </c>
    </row>
    <row r="21" spans="1:10" s="3" customFormat="1" x14ac:dyDescent="0.25">
      <c r="A21" s="8" t="s">
        <v>15</v>
      </c>
      <c r="B21" s="6">
        <f t="shared" ref="B21:D21" si="0">B17-B9</f>
        <v>0</v>
      </c>
      <c r="C21" s="6">
        <f t="shared" si="0"/>
        <v>308488.07476530015</v>
      </c>
      <c r="D21" s="6">
        <f t="shared" si="0"/>
        <v>323596.03019744018</v>
      </c>
      <c r="E21" s="6">
        <f>E17-E9</f>
        <v>405973.24469308998</v>
      </c>
      <c r="F21" s="6">
        <f>F17-F9</f>
        <v>410465.58432586002</v>
      </c>
      <c r="I21" s="6"/>
    </row>
    <row r="22" spans="1:10" s="3" customFormat="1" x14ac:dyDescent="0.25">
      <c r="B22" s="6"/>
      <c r="C22" s="6"/>
      <c r="D22" s="6"/>
      <c r="E22" s="6"/>
      <c r="F22" s="6"/>
      <c r="I22" s="6" t="s">
        <v>40</v>
      </c>
      <c r="J22" s="3">
        <v>1065317.7556006201</v>
      </c>
    </row>
    <row r="23" spans="1:10" x14ac:dyDescent="0.25">
      <c r="C23" t="s">
        <v>2</v>
      </c>
    </row>
    <row r="24" spans="1:10" s="1" customFormat="1" ht="31.5" customHeight="1" x14ac:dyDescent="0.25">
      <c r="B24" s="1" t="s">
        <v>0</v>
      </c>
      <c r="C24" s="1" t="s">
        <v>33</v>
      </c>
      <c r="D24" s="1" t="s">
        <v>31</v>
      </c>
      <c r="E24" s="1" t="s">
        <v>32</v>
      </c>
      <c r="F24" s="1" t="s">
        <v>1</v>
      </c>
      <c r="G24" s="1" t="s">
        <v>35</v>
      </c>
    </row>
    <row r="25" spans="1:10" x14ac:dyDescent="0.25">
      <c r="A25" t="s">
        <v>3</v>
      </c>
      <c r="B25" s="11" t="s">
        <v>4</v>
      </c>
      <c r="C25" s="11" t="s">
        <v>5</v>
      </c>
      <c r="D25" s="11" t="s">
        <v>6</v>
      </c>
      <c r="E25" s="11" t="s">
        <v>4</v>
      </c>
      <c r="F25" s="11" t="s">
        <v>6</v>
      </c>
    </row>
    <row r="26" spans="1:10" x14ac:dyDescent="0.25">
      <c r="A26" t="s">
        <v>17</v>
      </c>
      <c r="B26" s="11" t="s">
        <v>4</v>
      </c>
      <c r="C26" s="11" t="s">
        <v>5</v>
      </c>
      <c r="D26" s="11" t="s">
        <v>4</v>
      </c>
      <c r="E26" s="11" t="s">
        <v>6</v>
      </c>
      <c r="F26" s="11" t="s">
        <v>6</v>
      </c>
    </row>
    <row r="27" spans="1:10" x14ac:dyDescent="0.25">
      <c r="A27" s="2" t="s">
        <v>7</v>
      </c>
      <c r="B27" s="4"/>
      <c r="C27" s="4"/>
      <c r="D27" s="4"/>
      <c r="E27" s="4"/>
      <c r="F27" s="4"/>
      <c r="G27" s="2"/>
    </row>
    <row r="28" spans="1:10" x14ac:dyDescent="0.25">
      <c r="A28" t="s">
        <v>8</v>
      </c>
      <c r="B28" s="4">
        <v>0.429900000000004</v>
      </c>
      <c r="C28" s="4">
        <v>0.42989999796511302</v>
      </c>
      <c r="D28" s="4">
        <v>0.42990016615924997</v>
      </c>
      <c r="E28" s="4">
        <v>0.42989999994021999</v>
      </c>
      <c r="F28" s="4">
        <v>0.4299</v>
      </c>
      <c r="G28">
        <v>0.43</v>
      </c>
      <c r="I28" t="s">
        <v>46</v>
      </c>
      <c r="J28">
        <v>0.42990016615924997</v>
      </c>
    </row>
    <row r="29" spans="1:10" x14ac:dyDescent="0.25">
      <c r="A29" t="s">
        <v>9</v>
      </c>
      <c r="B29" s="4">
        <v>0.24030000000000501</v>
      </c>
      <c r="C29" s="4">
        <v>0.24029999828493601</v>
      </c>
      <c r="D29" s="4">
        <v>0.24030021598981099</v>
      </c>
      <c r="E29" s="4">
        <v>0.24029999993559101</v>
      </c>
      <c r="F29" s="4">
        <v>0.24030000000000001</v>
      </c>
      <c r="G29">
        <v>0.24</v>
      </c>
      <c r="I29" t="s">
        <v>47</v>
      </c>
      <c r="J29">
        <v>0.24030021598981099</v>
      </c>
    </row>
    <row r="30" spans="1:10" x14ac:dyDescent="0.25">
      <c r="A30" t="s">
        <v>10</v>
      </c>
      <c r="B30" s="4">
        <v>13.602636662386001</v>
      </c>
      <c r="C30" s="4">
        <v>18.684378368432601</v>
      </c>
      <c r="D30" s="4">
        <v>21.452522821782001</v>
      </c>
      <c r="E30" s="4">
        <v>18.474397290405999</v>
      </c>
      <c r="F30" s="4">
        <v>20.432887907626998</v>
      </c>
      <c r="I30" t="s">
        <v>48</v>
      </c>
      <c r="J30">
        <v>21.452522821782001</v>
      </c>
    </row>
    <row r="31" spans="1:10" x14ac:dyDescent="0.25">
      <c r="A31" t="s">
        <v>11</v>
      </c>
      <c r="B31" s="4">
        <v>817.97053229934397</v>
      </c>
      <c r="C31" s="4">
        <v>817.97166251324097</v>
      </c>
      <c r="D31" s="4">
        <v>817.97166251438102</v>
      </c>
      <c r="E31" s="4">
        <v>817.97166251299097</v>
      </c>
      <c r="F31" s="4">
        <v>817.97166251299302</v>
      </c>
      <c r="G31">
        <v>816.46</v>
      </c>
      <c r="I31" t="s">
        <v>49</v>
      </c>
      <c r="J31">
        <v>817.97166251438102</v>
      </c>
    </row>
    <row r="32" spans="1:10" x14ac:dyDescent="0.25">
      <c r="A32" t="s">
        <v>12</v>
      </c>
      <c r="B32" s="4">
        <v>1.11575088163578</v>
      </c>
      <c r="C32" s="4">
        <v>1.06103909984647</v>
      </c>
      <c r="D32" s="4">
        <v>1.06103910647698</v>
      </c>
      <c r="E32" s="4">
        <v>1.0610390999941</v>
      </c>
      <c r="F32" s="4">
        <v>1.0610390999999999</v>
      </c>
      <c r="G32">
        <v>1.06</v>
      </c>
      <c r="I32" t="s">
        <v>50</v>
      </c>
      <c r="J32">
        <v>1.06103910647698</v>
      </c>
    </row>
    <row r="33" spans="1:10" x14ac:dyDescent="0.25">
      <c r="A33" t="s">
        <v>13</v>
      </c>
      <c r="B33" s="4">
        <v>1176.4234882982</v>
      </c>
      <c r="C33" s="4">
        <v>1096.9116160936101</v>
      </c>
      <c r="D33" s="4">
        <v>1097.0787056378699</v>
      </c>
      <c r="E33" s="4">
        <v>1096.8444844834701</v>
      </c>
      <c r="F33" s="4">
        <v>1097.07870528993</v>
      </c>
      <c r="I33" t="s">
        <v>51</v>
      </c>
      <c r="J33">
        <v>1097.0787056378699</v>
      </c>
    </row>
    <row r="34" spans="1:10" x14ac:dyDescent="0.25">
      <c r="B34" s="4"/>
      <c r="C34" s="4"/>
      <c r="D34" s="4"/>
      <c r="E34" s="4"/>
      <c r="F34" s="4"/>
    </row>
    <row r="35" spans="1:10" x14ac:dyDescent="0.25">
      <c r="A35" t="s">
        <v>65</v>
      </c>
      <c r="B35" s="4"/>
      <c r="C35" s="4"/>
      <c r="D35" s="4"/>
      <c r="E35" s="4"/>
      <c r="F35" s="4"/>
      <c r="I35" t="s">
        <v>29</v>
      </c>
      <c r="J35">
        <v>0.15119221105467701</v>
      </c>
    </row>
    <row r="36" spans="1:10" x14ac:dyDescent="0.25">
      <c r="A36" t="s">
        <v>29</v>
      </c>
      <c r="B36" s="4">
        <v>1.01471661460216</v>
      </c>
      <c r="C36" s="4">
        <v>0.151192016014636</v>
      </c>
      <c r="D36" s="4">
        <v>0.15119221105467701</v>
      </c>
      <c r="E36" s="4"/>
      <c r="F36" s="4"/>
      <c r="I36" t="s">
        <v>20</v>
      </c>
      <c r="J36">
        <v>142.92547075313601</v>
      </c>
    </row>
    <row r="37" spans="1:10" x14ac:dyDescent="0.25">
      <c r="A37" t="s">
        <v>20</v>
      </c>
      <c r="B37" s="4">
        <v>139.46384998905199</v>
      </c>
      <c r="C37" s="4">
        <v>142.92546769094201</v>
      </c>
      <c r="D37" s="4">
        <v>142.92547075313601</v>
      </c>
      <c r="E37" s="4">
        <v>143.378533356574</v>
      </c>
      <c r="F37" s="4">
        <v>143.378533358277</v>
      </c>
      <c r="I37" t="s">
        <v>52</v>
      </c>
      <c r="J37">
        <v>1.3251103198117899</v>
      </c>
    </row>
    <row r="38" spans="1:10" x14ac:dyDescent="0.25">
      <c r="A38" t="s">
        <v>30</v>
      </c>
      <c r="B38" s="4"/>
      <c r="C38" s="4">
        <v>1.3251103200126499</v>
      </c>
      <c r="D38" s="4">
        <v>1.3251103198117899</v>
      </c>
      <c r="E38" s="4">
        <v>1.32511032000003</v>
      </c>
      <c r="F38" s="4">
        <v>1.3251103200000001</v>
      </c>
      <c r="I38" t="s">
        <v>21</v>
      </c>
      <c r="J38">
        <v>156.118125770478</v>
      </c>
    </row>
    <row r="39" spans="1:10" x14ac:dyDescent="0.25">
      <c r="A39" t="s">
        <v>21</v>
      </c>
      <c r="B39" s="4">
        <v>98.991533951943595</v>
      </c>
      <c r="C39" s="4">
        <v>135.97329117414401</v>
      </c>
      <c r="D39" s="4">
        <v>156.118125770478</v>
      </c>
      <c r="E39" s="4">
        <v>134.44517941679501</v>
      </c>
      <c r="F39" s="4">
        <v>148.69785669115001</v>
      </c>
      <c r="G39">
        <v>98.2</v>
      </c>
      <c r="I39" t="s">
        <v>22</v>
      </c>
      <c r="J39">
        <v>855.38435701857395</v>
      </c>
    </row>
    <row r="40" spans="1:10" x14ac:dyDescent="0.25">
      <c r="A40" t="s">
        <v>22</v>
      </c>
      <c r="B40" s="4">
        <v>853.47356023998202</v>
      </c>
      <c r="C40" s="4">
        <v>855.38435698978105</v>
      </c>
      <c r="D40" s="4">
        <v>855.38435701857395</v>
      </c>
      <c r="E40" s="4">
        <v>858.30160750999096</v>
      </c>
      <c r="F40" s="4">
        <v>858.30160751000005</v>
      </c>
      <c r="I40" t="s">
        <v>23</v>
      </c>
      <c r="J40">
        <v>16.6741186007633</v>
      </c>
    </row>
    <row r="41" spans="1:10" x14ac:dyDescent="0.25">
      <c r="A41" t="s">
        <v>23</v>
      </c>
      <c r="B41" s="4">
        <v>16.6741185599838</v>
      </c>
      <c r="C41" s="4">
        <v>16.674118559811099</v>
      </c>
      <c r="D41" s="4">
        <v>16.6741186007633</v>
      </c>
      <c r="E41" s="4">
        <v>16.6847367999931</v>
      </c>
      <c r="F41" s="4">
        <v>16.6847368</v>
      </c>
      <c r="I41" t="s">
        <v>24</v>
      </c>
      <c r="J41">
        <v>102.228587890678</v>
      </c>
    </row>
    <row r="42" spans="1:10" x14ac:dyDescent="0.25">
      <c r="A42" t="s">
        <v>24</v>
      </c>
      <c r="B42" s="4">
        <v>102.228588087451</v>
      </c>
      <c r="C42" s="4">
        <v>102.22858808617001</v>
      </c>
      <c r="D42" s="4">
        <v>102.228587890678</v>
      </c>
      <c r="E42" s="4">
        <v>102.22858808765</v>
      </c>
      <c r="F42" s="4">
        <v>102.22858808766399</v>
      </c>
      <c r="G42">
        <v>100.4</v>
      </c>
      <c r="I42" t="s">
        <v>25</v>
      </c>
      <c r="J42">
        <v>0.26876978390919098</v>
      </c>
    </row>
    <row r="43" spans="1:10" x14ac:dyDescent="0.25">
      <c r="A43" t="s">
        <v>25</v>
      </c>
      <c r="B43" s="4">
        <v>430.39114886004</v>
      </c>
      <c r="C43" s="4">
        <v>0.22962008570183801</v>
      </c>
      <c r="D43" s="4">
        <v>0.26876978390919098</v>
      </c>
      <c r="E43" s="4">
        <v>0.253195289728953</v>
      </c>
      <c r="F43" s="4">
        <v>0.229620084411467</v>
      </c>
      <c r="I43" t="s">
        <v>26</v>
      </c>
      <c r="J43">
        <v>808.25207307268795</v>
      </c>
    </row>
    <row r="44" spans="1:10" x14ac:dyDescent="0.25">
      <c r="A44" t="s">
        <v>26</v>
      </c>
      <c r="B44" s="4">
        <v>1127.47970267348</v>
      </c>
      <c r="C44" s="4">
        <v>784.13572932762804</v>
      </c>
      <c r="D44" s="4">
        <v>808.25207307268795</v>
      </c>
      <c r="E44" s="4">
        <v>801.35089830208597</v>
      </c>
      <c r="F44" s="4">
        <v>790.14415238372305</v>
      </c>
      <c r="I44" t="s">
        <v>27</v>
      </c>
      <c r="J44">
        <v>1498.9872170574499</v>
      </c>
    </row>
    <row r="45" spans="1:10" x14ac:dyDescent="0.25">
      <c r="A45" t="s">
        <v>27</v>
      </c>
      <c r="B45" s="4">
        <v>1385.7874715576199</v>
      </c>
      <c r="C45" s="4">
        <v>1380.0406135952701</v>
      </c>
      <c r="D45" s="4">
        <v>1498.9872170574499</v>
      </c>
      <c r="E45" s="4">
        <v>1363.5634525349301</v>
      </c>
      <c r="F45" s="4">
        <v>1502.23020090508</v>
      </c>
      <c r="I45" t="s">
        <v>28</v>
      </c>
      <c r="J45">
        <v>1417.5716280485301</v>
      </c>
    </row>
    <row r="46" spans="1:10" x14ac:dyDescent="0.25">
      <c r="A46" t="s">
        <v>28</v>
      </c>
      <c r="B46" s="4">
        <v>823.28085355094504</v>
      </c>
      <c r="C46" s="4">
        <v>1579.99538249072</v>
      </c>
      <c r="D46" s="4">
        <v>1417.5716280485301</v>
      </c>
      <c r="E46" s="4">
        <v>1577.0720777721999</v>
      </c>
      <c r="F46" s="4">
        <v>1436.37952877424</v>
      </c>
      <c r="I46" t="s">
        <v>16</v>
      </c>
      <c r="J46">
        <v>4999.8866505270598</v>
      </c>
    </row>
    <row r="47" spans="1:10" x14ac:dyDescent="0.25">
      <c r="A47" t="s">
        <v>16</v>
      </c>
      <c r="B47" s="4">
        <v>4978.7855440850899</v>
      </c>
      <c r="C47" s="4">
        <v>4999.0634703361902</v>
      </c>
      <c r="D47" s="4">
        <v>4999.8866505270598</v>
      </c>
      <c r="E47" s="4">
        <v>4998.6033793899496</v>
      </c>
      <c r="F47" s="4">
        <v>4999.5999349145504</v>
      </c>
    </row>
    <row r="49" spans="1:7" x14ac:dyDescent="0.25">
      <c r="A49" t="s">
        <v>21</v>
      </c>
      <c r="B49" s="4">
        <f>B39</f>
        <v>98.991533951943595</v>
      </c>
      <c r="C49" s="4">
        <f t="shared" ref="C49:F49" si="1">C39</f>
        <v>135.97329117414401</v>
      </c>
      <c r="D49" s="4">
        <f t="shared" si="1"/>
        <v>156.118125770478</v>
      </c>
      <c r="E49" s="4">
        <f t="shared" si="1"/>
        <v>134.44517941679501</v>
      </c>
      <c r="F49" s="4">
        <f t="shared" si="1"/>
        <v>148.69785669115001</v>
      </c>
      <c r="G49">
        <f>G39</f>
        <v>98.2</v>
      </c>
    </row>
    <row r="50" spans="1:7" x14ac:dyDescent="0.25">
      <c r="A50" t="s">
        <v>38</v>
      </c>
      <c r="B50" s="4">
        <f>B42</f>
        <v>102.228588087451</v>
      </c>
      <c r="C50" s="4">
        <f t="shared" ref="C50:F50" si="2">C42</f>
        <v>102.22858808617001</v>
      </c>
      <c r="D50" s="4">
        <f t="shared" si="2"/>
        <v>102.228587890678</v>
      </c>
      <c r="E50" s="4">
        <f t="shared" si="2"/>
        <v>102.22858808765</v>
      </c>
      <c r="F50" s="4">
        <f t="shared" si="2"/>
        <v>102.22858808766399</v>
      </c>
      <c r="G50" s="4">
        <f>G42</f>
        <v>100.4</v>
      </c>
    </row>
    <row r="51" spans="1:7" x14ac:dyDescent="0.25">
      <c r="A51" t="s">
        <v>36</v>
      </c>
      <c r="B51" s="4">
        <f>B41+B40</f>
        <v>870.14767879996577</v>
      </c>
      <c r="C51" s="4">
        <f t="shared" ref="C51:F51" si="3">C41+C40</f>
        <v>872.05847554959212</v>
      </c>
      <c r="D51" s="4">
        <f t="shared" si="3"/>
        <v>872.05847561933729</v>
      </c>
      <c r="E51" s="4">
        <f t="shared" si="3"/>
        <v>874.98634430998402</v>
      </c>
      <c r="F51" s="4">
        <f t="shared" si="3"/>
        <v>874.98634431000005</v>
      </c>
      <c r="G51">
        <v>864.1</v>
      </c>
    </row>
    <row r="52" spans="1:7" x14ac:dyDescent="0.25">
      <c r="A52" t="s">
        <v>37</v>
      </c>
      <c r="B52" s="4">
        <f>SUM(B35:B38)+SUM(B43:B46)</f>
        <v>3907.4177432457391</v>
      </c>
      <c r="C52" s="4">
        <f>SUM(C35:C38)+SUM(C43:C46)</f>
        <v>3888.8031155262893</v>
      </c>
      <c r="D52" s="4">
        <f>SUM(D35:D38)+SUM(D43:D46)</f>
        <v>3869.4814612465793</v>
      </c>
      <c r="E52" s="4">
        <f>SUM(E35:E38)+SUM(E43:E46)</f>
        <v>3886.9432675755188</v>
      </c>
      <c r="F52" s="4">
        <f>SUM(F35:F38)+SUM(F43:F46)</f>
        <v>3873.6871458257315</v>
      </c>
      <c r="G52">
        <f>3910.8</f>
        <v>3910.8</v>
      </c>
    </row>
    <row r="68" spans="1:9" x14ac:dyDescent="0.25">
      <c r="C68" t="s">
        <v>55</v>
      </c>
      <c r="D68" t="s">
        <v>56</v>
      </c>
      <c r="E68" t="s">
        <v>57</v>
      </c>
      <c r="F68" t="s">
        <v>58</v>
      </c>
      <c r="H68" t="s">
        <v>59</v>
      </c>
      <c r="I68" t="s">
        <v>60</v>
      </c>
    </row>
    <row r="69" spans="1:9" x14ac:dyDescent="0.25">
      <c r="A69" t="s">
        <v>20</v>
      </c>
      <c r="B69" t="s">
        <v>39</v>
      </c>
      <c r="F69">
        <v>2.26780036284807E-2</v>
      </c>
      <c r="G69" t="s">
        <v>61</v>
      </c>
      <c r="I69">
        <v>0.37648069885038299</v>
      </c>
    </row>
    <row r="70" spans="1:9" x14ac:dyDescent="0.25">
      <c r="A70" t="s">
        <v>62</v>
      </c>
      <c r="B70" t="s">
        <v>39</v>
      </c>
      <c r="G70" t="s">
        <v>63</v>
      </c>
      <c r="I70">
        <v>0.10057000000000001</v>
      </c>
    </row>
    <row r="71" spans="1:9" x14ac:dyDescent="0.25">
      <c r="A71" t="s">
        <v>21</v>
      </c>
      <c r="B71" t="s">
        <v>39</v>
      </c>
      <c r="C71">
        <v>1.79521442877917</v>
      </c>
      <c r="E71">
        <v>4.5486581875491003</v>
      </c>
      <c r="G71" t="s">
        <v>61</v>
      </c>
    </row>
    <row r="72" spans="1:9" x14ac:dyDescent="0.25">
      <c r="A72" t="s">
        <v>28</v>
      </c>
      <c r="B72" t="s">
        <v>39</v>
      </c>
      <c r="C72">
        <v>12.3574915748921</v>
      </c>
      <c r="D72">
        <v>6.2932104164621698</v>
      </c>
      <c r="G72" t="s">
        <v>61</v>
      </c>
      <c r="H72">
        <v>28.2536487797509</v>
      </c>
      <c r="I72">
        <v>22.883708879885599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7"/>
  <sheetViews>
    <sheetView topLeftCell="F1" workbookViewId="0">
      <selection activeCell="U12" sqref="U12"/>
    </sheetView>
  </sheetViews>
  <sheetFormatPr defaultRowHeight="15" x14ac:dyDescent="0.25"/>
  <sheetData>
    <row r="1" spans="1:31" x14ac:dyDescent="0.25">
      <c r="A1" t="s">
        <v>19</v>
      </c>
      <c r="B1">
        <v>0.17356291746617</v>
      </c>
      <c r="AC1" s="12"/>
      <c r="AE1" s="12"/>
    </row>
    <row r="2" spans="1:31" x14ac:dyDescent="0.25">
      <c r="A2" t="s">
        <v>29</v>
      </c>
      <c r="B2">
        <v>0.88437312000000001</v>
      </c>
      <c r="AC2" s="13"/>
      <c r="AE2" s="14"/>
    </row>
    <row r="3" spans="1:31" x14ac:dyDescent="0.25">
      <c r="A3" t="s">
        <v>20</v>
      </c>
      <c r="B3">
        <v>139.87232335458501</v>
      </c>
      <c r="AC3" s="13"/>
      <c r="AE3" s="14"/>
    </row>
    <row r="4" spans="1:31" x14ac:dyDescent="0.25">
      <c r="A4" t="s">
        <v>21</v>
      </c>
      <c r="B4">
        <v>98.991533951999997</v>
      </c>
      <c r="AC4" s="13"/>
      <c r="AE4" s="14"/>
    </row>
    <row r="5" spans="1:31" x14ac:dyDescent="0.25">
      <c r="A5" t="s">
        <v>22</v>
      </c>
      <c r="B5">
        <v>856.39081076022501</v>
      </c>
      <c r="AC5" s="13"/>
      <c r="AE5" s="14"/>
    </row>
    <row r="6" spans="1:31" x14ac:dyDescent="0.25">
      <c r="A6" t="s">
        <v>23</v>
      </c>
      <c r="B6">
        <v>16.684736800173201</v>
      </c>
      <c r="AC6" s="13"/>
      <c r="AE6" s="14"/>
    </row>
    <row r="7" spans="1:31" x14ac:dyDescent="0.25">
      <c r="A7" t="s">
        <v>24</v>
      </c>
      <c r="B7">
        <v>102.228588089003</v>
      </c>
      <c r="AC7" s="13"/>
      <c r="AE7" s="14"/>
    </row>
    <row r="8" spans="1:31" x14ac:dyDescent="0.25">
      <c r="A8" t="s">
        <v>25</v>
      </c>
      <c r="B8">
        <v>421.948761370206</v>
      </c>
      <c r="AC8" s="13"/>
      <c r="AE8" s="14"/>
    </row>
    <row r="9" spans="1:31" x14ac:dyDescent="0.25">
      <c r="A9" t="s">
        <v>26</v>
      </c>
      <c r="B9">
        <v>1147.30727031886</v>
      </c>
      <c r="AC9" s="13"/>
      <c r="AE9" s="14"/>
    </row>
    <row r="10" spans="1:31" x14ac:dyDescent="0.25">
      <c r="A10" t="s">
        <v>27</v>
      </c>
      <c r="B10">
        <v>1371.00567558589</v>
      </c>
      <c r="AC10" s="13"/>
      <c r="AE10" s="14"/>
    </row>
    <row r="11" spans="1:31" x14ac:dyDescent="0.25">
      <c r="A11" t="s">
        <v>28</v>
      </c>
      <c r="B11">
        <v>823.36121279862505</v>
      </c>
      <c r="AC11" s="13"/>
      <c r="AE11" s="14"/>
    </row>
    <row r="12" spans="1:31" x14ac:dyDescent="0.25">
      <c r="A12" t="s">
        <v>16</v>
      </c>
      <c r="B12">
        <v>4978.8488490670297</v>
      </c>
      <c r="AC12" s="13"/>
      <c r="AE12" s="14"/>
    </row>
    <row r="13" spans="1:31" x14ac:dyDescent="0.25">
      <c r="AC13" s="13"/>
      <c r="AE13" s="14"/>
    </row>
    <row r="14" spans="1:31" x14ac:dyDescent="0.25">
      <c r="AC14" s="13"/>
      <c r="AE14" s="14"/>
    </row>
    <row r="15" spans="1:31" x14ac:dyDescent="0.25">
      <c r="AC15" s="13"/>
      <c r="AE15" s="14"/>
    </row>
    <row r="16" spans="1:31" x14ac:dyDescent="0.25">
      <c r="AC16" s="13"/>
      <c r="AE16" s="14"/>
    </row>
    <row r="17" spans="7:31" x14ac:dyDescent="0.25">
      <c r="AC17" s="13"/>
      <c r="AE17" s="14"/>
    </row>
    <row r="18" spans="7:31" x14ac:dyDescent="0.25">
      <c r="AC18" s="13"/>
      <c r="AE18" s="14"/>
    </row>
    <row r="19" spans="7:31" x14ac:dyDescent="0.25">
      <c r="H19" t="s">
        <v>72</v>
      </c>
      <c r="I19" t="s">
        <v>59</v>
      </c>
      <c r="J19" t="s">
        <v>73</v>
      </c>
      <c r="K19" t="s">
        <v>75</v>
      </c>
      <c r="L19" t="s">
        <v>71</v>
      </c>
      <c r="M19" t="s">
        <v>55</v>
      </c>
      <c r="N19" t="s">
        <v>76</v>
      </c>
      <c r="O19" t="s">
        <v>74</v>
      </c>
      <c r="P19" t="s">
        <v>57</v>
      </c>
      <c r="Q19" t="s">
        <v>58</v>
      </c>
      <c r="R19" t="s">
        <v>56</v>
      </c>
      <c r="S19" t="s">
        <v>60</v>
      </c>
      <c r="AC19" s="13"/>
      <c r="AE19" s="14"/>
    </row>
    <row r="20" spans="7:31" x14ac:dyDescent="0.25">
      <c r="G20" t="s">
        <v>66</v>
      </c>
      <c r="H20">
        <v>0.49340798124412799</v>
      </c>
      <c r="I20">
        <v>0.549388306292934</v>
      </c>
      <c r="J20">
        <v>0.654839616268591</v>
      </c>
      <c r="K20">
        <v>0.49470984926851802</v>
      </c>
      <c r="L20">
        <v>0.25646800080499499</v>
      </c>
      <c r="M20">
        <v>0.60406676331734899</v>
      </c>
      <c r="N20">
        <v>1.6351462386348901</v>
      </c>
      <c r="O20">
        <v>0.24995866068304101</v>
      </c>
      <c r="P20">
        <v>0.68868818490275296</v>
      </c>
      <c r="Q20">
        <v>7.8112081463450299E-3</v>
      </c>
      <c r="R20">
        <v>0.97640101829312798</v>
      </c>
      <c r="S20">
        <v>0.78893202278084795</v>
      </c>
      <c r="U20" t="s">
        <v>66</v>
      </c>
      <c r="V20">
        <v>0.11700000000000001</v>
      </c>
      <c r="AC20" s="13"/>
      <c r="AE20" s="14"/>
    </row>
    <row r="21" spans="7:31" x14ac:dyDescent="0.25">
      <c r="G21" t="s">
        <v>67</v>
      </c>
      <c r="H21">
        <v>0.49340798124412799</v>
      </c>
      <c r="I21">
        <v>0.549388306292934</v>
      </c>
      <c r="J21">
        <v>0.654839616268591</v>
      </c>
      <c r="K21">
        <v>0.49470984926851802</v>
      </c>
      <c r="L21">
        <v>0.25646800080499499</v>
      </c>
      <c r="M21">
        <v>0.60406676331734899</v>
      </c>
      <c r="N21">
        <v>1.6351462386348901</v>
      </c>
      <c r="O21">
        <v>0.24995866068304101</v>
      </c>
      <c r="P21">
        <v>0.68868818490275296</v>
      </c>
      <c r="Q21">
        <v>7.8112081463450299E-3</v>
      </c>
      <c r="R21">
        <v>0.97640101829312798</v>
      </c>
      <c r="S21">
        <v>0.78893202278084795</v>
      </c>
      <c r="U21" t="s">
        <v>67</v>
      </c>
      <c r="V21">
        <v>1.127</v>
      </c>
      <c r="AC21" s="13"/>
      <c r="AE21" s="14"/>
    </row>
    <row r="22" spans="7:31" x14ac:dyDescent="0.25">
      <c r="G22" t="s">
        <v>68</v>
      </c>
      <c r="H22">
        <v>0.49340798124412799</v>
      </c>
      <c r="I22">
        <v>0.549388306292934</v>
      </c>
      <c r="J22">
        <v>0.654839616268591</v>
      </c>
      <c r="K22">
        <v>0.49470984926851802</v>
      </c>
      <c r="L22">
        <v>0.25646800080499499</v>
      </c>
      <c r="M22">
        <v>0.60406676331734899</v>
      </c>
      <c r="N22">
        <v>1.6351462386348901</v>
      </c>
      <c r="O22">
        <v>0.24995866068304101</v>
      </c>
      <c r="P22">
        <v>0.68868818490275296</v>
      </c>
      <c r="Q22">
        <v>7.8112081463450299E-3</v>
      </c>
      <c r="R22">
        <v>0.97640101829312798</v>
      </c>
      <c r="S22">
        <v>0.78893202278084795</v>
      </c>
      <c r="U22" t="s">
        <v>68</v>
      </c>
      <c r="V22">
        <v>3.82</v>
      </c>
      <c r="AC22" s="13"/>
      <c r="AE22" s="14"/>
    </row>
    <row r="23" spans="7:31" x14ac:dyDescent="0.25">
      <c r="G23" t="s">
        <v>69</v>
      </c>
      <c r="H23">
        <v>0.49340798124412799</v>
      </c>
      <c r="I23">
        <v>0.549388306292934</v>
      </c>
      <c r="J23">
        <v>0.654839616268591</v>
      </c>
      <c r="K23">
        <v>0.49470984926851802</v>
      </c>
      <c r="L23">
        <v>0.25646800080499499</v>
      </c>
      <c r="M23">
        <v>0.60406676331734899</v>
      </c>
      <c r="N23">
        <v>1.6351462386348901</v>
      </c>
      <c r="O23">
        <v>0.24995866068304101</v>
      </c>
      <c r="P23">
        <v>0.68868818490275296</v>
      </c>
      <c r="Q23">
        <v>7.8112081463450299E-3</v>
      </c>
      <c r="R23">
        <v>0.97640101829312798</v>
      </c>
      <c r="S23">
        <v>0.78893202278084795</v>
      </c>
      <c r="U23" t="s">
        <v>69</v>
      </c>
      <c r="V23">
        <v>3.024</v>
      </c>
      <c r="AC23" s="13"/>
      <c r="AE23" s="14"/>
    </row>
    <row r="24" spans="7:31" x14ac:dyDescent="0.25">
      <c r="G24" t="s">
        <v>70</v>
      </c>
      <c r="H24">
        <v>0.49340798124412799</v>
      </c>
      <c r="I24">
        <v>0.549388306292934</v>
      </c>
      <c r="J24">
        <v>0.654839616268591</v>
      </c>
      <c r="K24">
        <v>0.49470984926851802</v>
      </c>
      <c r="L24">
        <v>0.25646800080499499</v>
      </c>
      <c r="M24">
        <v>0.60406676331734899</v>
      </c>
      <c r="N24">
        <v>1.6351462386348901</v>
      </c>
      <c r="O24">
        <v>0.24995866068304101</v>
      </c>
      <c r="P24">
        <v>0.68868818490275296</v>
      </c>
      <c r="Q24">
        <v>7.8112081463450299E-3</v>
      </c>
      <c r="R24">
        <v>0.97640101829312798</v>
      </c>
      <c r="S24">
        <v>0.78893202278084795</v>
      </c>
      <c r="U24" t="s">
        <v>70</v>
      </c>
      <c r="V24">
        <v>0.69599999999999995</v>
      </c>
      <c r="AC24" s="13"/>
      <c r="AE24" s="14"/>
    </row>
    <row r="25" spans="7:31" x14ac:dyDescent="0.25">
      <c r="AC25" s="13"/>
      <c r="AE25" s="14"/>
    </row>
    <row r="26" spans="7:31" x14ac:dyDescent="0.25">
      <c r="H26">
        <f>SUMPRODUCT(H20:H24,$V20:$V24)*5</f>
        <v>21.670478536242101</v>
      </c>
      <c r="I26">
        <f t="shared" ref="I26:S26" si="0">SUMPRODUCT(I20:I24,$V20:$V24)*5</f>
        <v>24.12913441238566</v>
      </c>
      <c r="J26">
        <f t="shared" si="0"/>
        <v>28.760555946516519</v>
      </c>
      <c r="K26">
        <f t="shared" si="0"/>
        <v>21.727656579873308</v>
      </c>
      <c r="L26">
        <f t="shared" si="0"/>
        <v>11.264074595355378</v>
      </c>
      <c r="M26">
        <f t="shared" si="0"/>
        <v>26.530612244897966</v>
      </c>
      <c r="N26">
        <f t="shared" si="0"/>
        <v>71.81562280084438</v>
      </c>
      <c r="O26">
        <f t="shared" si="0"/>
        <v>10.978184377199163</v>
      </c>
      <c r="P26">
        <f t="shared" si="0"/>
        <v>30.247185080928908</v>
      </c>
      <c r="Q26">
        <f t="shared" si="0"/>
        <v>0.34306826178747368</v>
      </c>
      <c r="R26">
        <f t="shared" si="0"/>
        <v>42.883532723434179</v>
      </c>
      <c r="S26">
        <f t="shared" si="0"/>
        <v>34.649894440534844</v>
      </c>
      <c r="T26">
        <f t="shared" ref="I26:T26" si="1">SUMPRODUCT(T20:T24,AH20:AH24)</f>
        <v>0</v>
      </c>
      <c r="AC26" s="13"/>
      <c r="AE26" s="14"/>
    </row>
    <row r="27" spans="7:31" x14ac:dyDescent="0.25">
      <c r="AC27" s="13"/>
      <c r="AE27" s="14"/>
    </row>
    <row r="28" spans="7:31" x14ac:dyDescent="0.25">
      <c r="AC28" s="13"/>
      <c r="AE28" s="14"/>
    </row>
    <row r="29" spans="7:31" x14ac:dyDescent="0.25">
      <c r="AC29" s="13"/>
      <c r="AE29" s="14"/>
    </row>
    <row r="30" spans="7:31" x14ac:dyDescent="0.25">
      <c r="AC30" s="13"/>
      <c r="AE30" s="14"/>
    </row>
    <row r="31" spans="7:31" x14ac:dyDescent="0.25">
      <c r="AC31" s="13"/>
      <c r="AE31" s="14"/>
    </row>
    <row r="32" spans="7:31" x14ac:dyDescent="0.25">
      <c r="AC32" s="13"/>
      <c r="AE32" s="14"/>
    </row>
    <row r="33" spans="29:31" x14ac:dyDescent="0.25">
      <c r="AC33" s="13"/>
      <c r="AE33" s="14"/>
    </row>
    <row r="34" spans="29:31" x14ac:dyDescent="0.25">
      <c r="AC34" s="13"/>
      <c r="AE34" s="14"/>
    </row>
    <row r="35" spans="29:31" x14ac:dyDescent="0.25">
      <c r="AC35" s="13"/>
      <c r="AE35" s="14"/>
    </row>
    <row r="36" spans="29:31" x14ac:dyDescent="0.25">
      <c r="AC36" s="13"/>
      <c r="AE36" s="14"/>
    </row>
    <row r="37" spans="29:31" x14ac:dyDescent="0.25">
      <c r="AC37" s="13"/>
      <c r="AE37" s="14"/>
    </row>
    <row r="38" spans="29:31" x14ac:dyDescent="0.25">
      <c r="AC38" s="13"/>
      <c r="AE38" s="14"/>
    </row>
    <row r="39" spans="29:31" x14ac:dyDescent="0.25">
      <c r="AC39" s="13"/>
      <c r="AE39" s="14"/>
    </row>
    <row r="40" spans="29:31" x14ac:dyDescent="0.25">
      <c r="AC40" s="13"/>
      <c r="AE40" s="14"/>
    </row>
    <row r="41" spans="29:31" x14ac:dyDescent="0.25">
      <c r="AC41" s="13"/>
      <c r="AE41" s="14"/>
    </row>
    <row r="42" spans="29:31" x14ac:dyDescent="0.25">
      <c r="AC42" s="13"/>
      <c r="AE42" s="14"/>
    </row>
    <row r="43" spans="29:31" x14ac:dyDescent="0.25">
      <c r="AC43" s="13"/>
      <c r="AE43" s="14"/>
    </row>
    <row r="44" spans="29:31" x14ac:dyDescent="0.25">
      <c r="AC44" s="13"/>
      <c r="AE44" s="14"/>
    </row>
    <row r="45" spans="29:31" x14ac:dyDescent="0.25">
      <c r="AC45" s="13"/>
      <c r="AE45" s="14"/>
    </row>
    <row r="46" spans="29:31" x14ac:dyDescent="0.25">
      <c r="AC46" s="13"/>
      <c r="AE46" s="14"/>
    </row>
    <row r="47" spans="29:31" x14ac:dyDescent="0.25">
      <c r="AC47" s="13"/>
      <c r="AE47" s="14"/>
    </row>
    <row r="48" spans="29:31" x14ac:dyDescent="0.25">
      <c r="AC48" s="13"/>
      <c r="AE48" s="14"/>
    </row>
    <row r="49" spans="29:31" x14ac:dyDescent="0.25">
      <c r="AC49" s="13"/>
      <c r="AE49" s="14"/>
    </row>
    <row r="50" spans="29:31" x14ac:dyDescent="0.25">
      <c r="AC50" s="13"/>
      <c r="AE50" s="14"/>
    </row>
    <row r="51" spans="29:31" x14ac:dyDescent="0.25">
      <c r="AC51" s="13"/>
      <c r="AE51" s="14"/>
    </row>
    <row r="52" spans="29:31" x14ac:dyDescent="0.25">
      <c r="AC52" s="13"/>
      <c r="AE52" s="14"/>
    </row>
    <row r="53" spans="29:31" x14ac:dyDescent="0.25">
      <c r="AC53" s="13"/>
      <c r="AE53" s="14"/>
    </row>
    <row r="54" spans="29:31" x14ac:dyDescent="0.25">
      <c r="AC54" s="13"/>
      <c r="AE54" s="14"/>
    </row>
    <row r="55" spans="29:31" x14ac:dyDescent="0.25">
      <c r="AC55" s="13"/>
      <c r="AE55" s="14"/>
    </row>
    <row r="56" spans="29:31" x14ac:dyDescent="0.25">
      <c r="AC56" s="13"/>
      <c r="AE56" s="14"/>
    </row>
    <row r="57" spans="29:31" x14ac:dyDescent="0.25">
      <c r="AC57" s="13"/>
      <c r="AE57" s="14"/>
    </row>
    <row r="58" spans="29:31" x14ac:dyDescent="0.25">
      <c r="AC58" s="13"/>
      <c r="AE58" s="14"/>
    </row>
    <row r="59" spans="29:31" x14ac:dyDescent="0.25">
      <c r="AC59" s="13"/>
      <c r="AE59" s="14"/>
    </row>
    <row r="60" spans="29:31" x14ac:dyDescent="0.25">
      <c r="AC60" s="13"/>
      <c r="AE60" s="14"/>
    </row>
    <row r="61" spans="29:31" x14ac:dyDescent="0.25">
      <c r="AC61" s="13"/>
      <c r="AE61" s="14"/>
    </row>
    <row r="62" spans="29:31" x14ac:dyDescent="0.25">
      <c r="AC62" s="13"/>
      <c r="AE62" s="14"/>
    </row>
    <row r="63" spans="29:31" x14ac:dyDescent="0.25">
      <c r="AC63" s="13"/>
      <c r="AE63" s="14"/>
    </row>
    <row r="64" spans="29:31" x14ac:dyDescent="0.25">
      <c r="AC64" s="13"/>
      <c r="AE64" s="14"/>
    </row>
    <row r="65" spans="29:31" x14ac:dyDescent="0.25">
      <c r="AC65" s="13"/>
      <c r="AE65" s="14"/>
    </row>
    <row r="66" spans="29:31" x14ac:dyDescent="0.25">
      <c r="AC66" s="13"/>
      <c r="AE66" s="14"/>
    </row>
    <row r="67" spans="29:31" x14ac:dyDescent="0.25">
      <c r="AC67" s="13"/>
      <c r="AE67" s="14"/>
    </row>
    <row r="68" spans="29:31" x14ac:dyDescent="0.25">
      <c r="AC68" s="13"/>
      <c r="AE68" s="14"/>
    </row>
    <row r="69" spans="29:31" x14ac:dyDescent="0.25">
      <c r="AC69" s="13"/>
      <c r="AE69" s="14"/>
    </row>
    <row r="70" spans="29:31" x14ac:dyDescent="0.25">
      <c r="AC70" s="13"/>
      <c r="AE70" s="14"/>
    </row>
    <row r="71" spans="29:31" x14ac:dyDescent="0.25">
      <c r="AC71" s="13"/>
      <c r="AE71" s="14"/>
    </row>
    <row r="72" spans="29:31" x14ac:dyDescent="0.25">
      <c r="AC72" s="13"/>
      <c r="AE72" s="14"/>
    </row>
    <row r="73" spans="29:31" x14ac:dyDescent="0.25">
      <c r="AC73" s="13"/>
      <c r="AE73" s="14"/>
    </row>
    <row r="74" spans="29:31" x14ac:dyDescent="0.25">
      <c r="AC74" s="13"/>
      <c r="AE74" s="14"/>
    </row>
    <row r="75" spans="29:31" x14ac:dyDescent="0.25">
      <c r="AC75" s="13"/>
      <c r="AE75" s="14"/>
    </row>
    <row r="76" spans="29:31" x14ac:dyDescent="0.25">
      <c r="AC76" s="13"/>
      <c r="AE76" s="14"/>
    </row>
    <row r="77" spans="29:31" x14ac:dyDescent="0.25">
      <c r="AC77" s="13"/>
      <c r="AE77" s="14"/>
    </row>
    <row r="78" spans="29:31" x14ac:dyDescent="0.25">
      <c r="AC78" s="13"/>
      <c r="AE78" s="14"/>
    </row>
    <row r="79" spans="29:31" x14ac:dyDescent="0.25">
      <c r="AC79" s="13"/>
      <c r="AE79" s="14"/>
    </row>
    <row r="80" spans="29:31" x14ac:dyDescent="0.25">
      <c r="AC80" s="13"/>
      <c r="AE80" s="14"/>
    </row>
    <row r="81" spans="29:31" x14ac:dyDescent="0.25">
      <c r="AC81" s="13"/>
      <c r="AE81" s="14"/>
    </row>
    <row r="82" spans="29:31" x14ac:dyDescent="0.25">
      <c r="AC82" s="13"/>
      <c r="AE82" s="14"/>
    </row>
    <row r="83" spans="29:31" x14ac:dyDescent="0.25">
      <c r="AC83" s="13"/>
      <c r="AE83" s="14"/>
    </row>
    <row r="84" spans="29:31" x14ac:dyDescent="0.25">
      <c r="AC84" s="13"/>
      <c r="AE84" s="14"/>
    </row>
    <row r="85" spans="29:31" x14ac:dyDescent="0.25">
      <c r="AC85" s="13"/>
      <c r="AE85" s="14"/>
    </row>
    <row r="86" spans="29:31" x14ac:dyDescent="0.25">
      <c r="AC86" s="13"/>
      <c r="AE86" s="14"/>
    </row>
    <row r="87" spans="29:31" x14ac:dyDescent="0.25">
      <c r="AC87" s="13"/>
      <c r="AE87" s="14"/>
    </row>
    <row r="88" spans="29:31" x14ac:dyDescent="0.25">
      <c r="AC88" s="13"/>
      <c r="AE88" s="14"/>
    </row>
    <row r="89" spans="29:31" x14ac:dyDescent="0.25">
      <c r="AC89" s="13"/>
      <c r="AE89" s="14"/>
    </row>
    <row r="90" spans="29:31" x14ac:dyDescent="0.25">
      <c r="AC90" s="13"/>
      <c r="AE90" s="14"/>
    </row>
    <row r="91" spans="29:31" x14ac:dyDescent="0.25">
      <c r="AC91" s="13"/>
      <c r="AE91" s="14"/>
    </row>
    <row r="92" spans="29:31" x14ac:dyDescent="0.25">
      <c r="AC92" s="13"/>
      <c r="AE92" s="14"/>
    </row>
    <row r="93" spans="29:31" x14ac:dyDescent="0.25">
      <c r="AC93" s="13"/>
      <c r="AE93" s="14"/>
    </row>
    <row r="94" spans="29:31" x14ac:dyDescent="0.25">
      <c r="AC94" s="13"/>
    </row>
    <row r="95" spans="29:31" x14ac:dyDescent="0.25">
      <c r="AC95" s="13"/>
    </row>
    <row r="96" spans="29:31" x14ac:dyDescent="0.25">
      <c r="AC96" s="13"/>
    </row>
    <row r="97" spans="29:29" x14ac:dyDescent="0.25">
      <c r="AC97" s="13"/>
    </row>
    <row r="98" spans="29:29" x14ac:dyDescent="0.25">
      <c r="AC98" s="13"/>
    </row>
    <row r="99" spans="29:29" x14ac:dyDescent="0.25">
      <c r="AC99" s="13"/>
    </row>
    <row r="100" spans="29:29" x14ac:dyDescent="0.25">
      <c r="AC100" s="13"/>
    </row>
    <row r="101" spans="29:29" x14ac:dyDescent="0.25">
      <c r="AC101" s="13"/>
    </row>
    <row r="102" spans="29:29" x14ac:dyDescent="0.25">
      <c r="AC102" s="13"/>
    </row>
    <row r="103" spans="29:29" x14ac:dyDescent="0.25">
      <c r="AC103" s="13"/>
    </row>
    <row r="104" spans="29:29" x14ac:dyDescent="0.25">
      <c r="AC104" s="13"/>
    </row>
    <row r="105" spans="29:29" x14ac:dyDescent="0.25">
      <c r="AC105" s="13"/>
    </row>
    <row r="106" spans="29:29" x14ac:dyDescent="0.25">
      <c r="AC106" s="13"/>
    </row>
    <row r="107" spans="29:29" x14ac:dyDescent="0.25">
      <c r="AC107" s="13"/>
    </row>
    <row r="108" spans="29:29" x14ac:dyDescent="0.25">
      <c r="AC108" s="13"/>
    </row>
    <row r="109" spans="29:29" x14ac:dyDescent="0.25">
      <c r="AC109" s="13"/>
    </row>
    <row r="110" spans="29:29" x14ac:dyDescent="0.25">
      <c r="AC110" s="13"/>
    </row>
    <row r="111" spans="29:29" x14ac:dyDescent="0.25">
      <c r="AC111" s="13"/>
    </row>
    <row r="112" spans="29:29" x14ac:dyDescent="0.25">
      <c r="AC112" s="13"/>
    </row>
    <row r="113" spans="29:29" x14ac:dyDescent="0.25">
      <c r="AC113" s="13"/>
    </row>
    <row r="114" spans="29:29" x14ac:dyDescent="0.25">
      <c r="AC114" s="13"/>
    </row>
    <row r="115" spans="29:29" x14ac:dyDescent="0.25">
      <c r="AC115" s="13"/>
    </row>
    <row r="116" spans="29:29" x14ac:dyDescent="0.25">
      <c r="AC116" s="13"/>
    </row>
    <row r="117" spans="29:29" x14ac:dyDescent="0.25">
      <c r="AC117" s="13"/>
    </row>
    <row r="118" spans="29:29" x14ac:dyDescent="0.25">
      <c r="AC118" s="13"/>
    </row>
    <row r="119" spans="29:29" x14ac:dyDescent="0.25">
      <c r="AC119" s="13"/>
    </row>
    <row r="120" spans="29:29" x14ac:dyDescent="0.25">
      <c r="AC120" s="13"/>
    </row>
    <row r="121" spans="29:29" x14ac:dyDescent="0.25">
      <c r="AC121" s="13"/>
    </row>
    <row r="122" spans="29:29" x14ac:dyDescent="0.25">
      <c r="AC122" s="13"/>
    </row>
    <row r="123" spans="29:29" x14ac:dyDescent="0.25">
      <c r="AC123" s="13"/>
    </row>
    <row r="124" spans="29:29" x14ac:dyDescent="0.25">
      <c r="AC124" s="13"/>
    </row>
    <row r="125" spans="29:29" x14ac:dyDescent="0.25">
      <c r="AC125" s="13"/>
    </row>
    <row r="126" spans="29:29" x14ac:dyDescent="0.25">
      <c r="AC126" s="13"/>
    </row>
    <row r="127" spans="29:29" x14ac:dyDescent="0.25">
      <c r="AC127" s="13"/>
    </row>
    <row r="128" spans="29:29" x14ac:dyDescent="0.25">
      <c r="AC128" s="13"/>
    </row>
    <row r="129" spans="29:29" x14ac:dyDescent="0.25">
      <c r="AC129" s="13"/>
    </row>
    <row r="130" spans="29:29" x14ac:dyDescent="0.25">
      <c r="AC130" s="13"/>
    </row>
    <row r="131" spans="29:29" x14ac:dyDescent="0.25">
      <c r="AC131" s="13"/>
    </row>
    <row r="132" spans="29:29" x14ac:dyDescent="0.25">
      <c r="AC132" s="13"/>
    </row>
    <row r="133" spans="29:29" x14ac:dyDescent="0.25">
      <c r="AC133" s="13"/>
    </row>
    <row r="134" spans="29:29" x14ac:dyDescent="0.25">
      <c r="AC134" s="13"/>
    </row>
    <row r="135" spans="29:29" x14ac:dyDescent="0.25">
      <c r="AC135" s="13"/>
    </row>
    <row r="136" spans="29:29" x14ac:dyDescent="0.25">
      <c r="AC136" s="13"/>
    </row>
    <row r="137" spans="29:29" x14ac:dyDescent="0.25">
      <c r="AC137" s="13"/>
    </row>
    <row r="138" spans="29:29" x14ac:dyDescent="0.25">
      <c r="AC138" s="13"/>
    </row>
    <row r="139" spans="29:29" x14ac:dyDescent="0.25">
      <c r="AC139" s="13"/>
    </row>
    <row r="140" spans="29:29" x14ac:dyDescent="0.25">
      <c r="AC140" s="13"/>
    </row>
    <row r="141" spans="29:29" x14ac:dyDescent="0.25">
      <c r="AC141" s="13"/>
    </row>
    <row r="142" spans="29:29" x14ac:dyDescent="0.25">
      <c r="AC142" s="13"/>
    </row>
    <row r="143" spans="29:29" x14ac:dyDescent="0.25">
      <c r="AC143" s="13"/>
    </row>
    <row r="144" spans="29:29" x14ac:dyDescent="0.25">
      <c r="AC144" s="13"/>
    </row>
    <row r="145" spans="29:29" x14ac:dyDescent="0.25">
      <c r="AC145" s="13"/>
    </row>
    <row r="146" spans="29:29" x14ac:dyDescent="0.25">
      <c r="AC146" s="13"/>
    </row>
    <row r="147" spans="29:29" x14ac:dyDescent="0.25">
      <c r="AC147" s="13"/>
    </row>
    <row r="148" spans="29:29" x14ac:dyDescent="0.25">
      <c r="AC148" s="13"/>
    </row>
    <row r="149" spans="29:29" x14ac:dyDescent="0.25">
      <c r="AC149" s="13"/>
    </row>
    <row r="150" spans="29:29" x14ac:dyDescent="0.25">
      <c r="AC150" s="13"/>
    </row>
    <row r="151" spans="29:29" x14ac:dyDescent="0.25">
      <c r="AC151" s="13"/>
    </row>
    <row r="152" spans="29:29" x14ac:dyDescent="0.25">
      <c r="AC152" s="13"/>
    </row>
    <row r="153" spans="29:29" x14ac:dyDescent="0.25">
      <c r="AC153" s="13"/>
    </row>
    <row r="154" spans="29:29" x14ac:dyDescent="0.25">
      <c r="AC154" s="13"/>
    </row>
    <row r="155" spans="29:29" x14ac:dyDescent="0.25">
      <c r="AC155" s="13"/>
    </row>
    <row r="156" spans="29:29" x14ac:dyDescent="0.25">
      <c r="AC156" s="13"/>
    </row>
    <row r="157" spans="29:29" x14ac:dyDescent="0.25">
      <c r="AC157" s="13"/>
    </row>
    <row r="158" spans="29:29" x14ac:dyDescent="0.25">
      <c r="AC158" s="13"/>
    </row>
    <row r="159" spans="29:29" x14ac:dyDescent="0.25">
      <c r="AC159" s="13"/>
    </row>
    <row r="160" spans="29:29" x14ac:dyDescent="0.25">
      <c r="AC160" s="13"/>
    </row>
    <row r="161" spans="29:29" x14ac:dyDescent="0.25">
      <c r="AC161" s="13"/>
    </row>
    <row r="162" spans="29:29" x14ac:dyDescent="0.25">
      <c r="AC162" s="13"/>
    </row>
    <row r="163" spans="29:29" x14ac:dyDescent="0.25">
      <c r="AC163" s="13"/>
    </row>
    <row r="164" spans="29:29" x14ac:dyDescent="0.25">
      <c r="AC164" s="13"/>
    </row>
    <row r="165" spans="29:29" x14ac:dyDescent="0.25">
      <c r="AC165" s="13"/>
    </row>
    <row r="166" spans="29:29" x14ac:dyDescent="0.25">
      <c r="AC166" s="13"/>
    </row>
    <row r="167" spans="29:29" x14ac:dyDescent="0.25">
      <c r="AC167" s="13"/>
    </row>
    <row r="168" spans="29:29" x14ac:dyDescent="0.25">
      <c r="AC168" s="13"/>
    </row>
    <row r="169" spans="29:29" x14ac:dyDescent="0.25">
      <c r="AC169" s="13"/>
    </row>
    <row r="170" spans="29:29" x14ac:dyDescent="0.25">
      <c r="AC170" s="13"/>
    </row>
    <row r="171" spans="29:29" x14ac:dyDescent="0.25">
      <c r="AC171" s="13"/>
    </row>
    <row r="172" spans="29:29" x14ac:dyDescent="0.25">
      <c r="AC172" s="13"/>
    </row>
    <row r="173" spans="29:29" x14ac:dyDescent="0.25">
      <c r="AC173" s="13"/>
    </row>
    <row r="174" spans="29:29" x14ac:dyDescent="0.25">
      <c r="AC174" s="13"/>
    </row>
    <row r="175" spans="29:29" x14ac:dyDescent="0.25">
      <c r="AC175" s="13"/>
    </row>
    <row r="176" spans="29:29" x14ac:dyDescent="0.25">
      <c r="AC176" s="13"/>
    </row>
    <row r="177" spans="29:29" x14ac:dyDescent="0.25">
      <c r="AC177" s="13"/>
    </row>
    <row r="178" spans="29:29" x14ac:dyDescent="0.25">
      <c r="AC178" s="13"/>
    </row>
    <row r="179" spans="29:29" x14ac:dyDescent="0.25">
      <c r="AC179" s="13"/>
    </row>
    <row r="180" spans="29:29" x14ac:dyDescent="0.25">
      <c r="AC180" s="13"/>
    </row>
    <row r="181" spans="29:29" x14ac:dyDescent="0.25">
      <c r="AC181" s="13"/>
    </row>
    <row r="182" spans="29:29" x14ac:dyDescent="0.25">
      <c r="AC182" s="13"/>
    </row>
    <row r="183" spans="29:29" x14ac:dyDescent="0.25">
      <c r="AC183" s="13"/>
    </row>
    <row r="184" spans="29:29" x14ac:dyDescent="0.25">
      <c r="AC184" s="13"/>
    </row>
    <row r="185" spans="29:29" x14ac:dyDescent="0.25">
      <c r="AC185" s="13"/>
    </row>
    <row r="186" spans="29:29" x14ac:dyDescent="0.25">
      <c r="AC186" s="13"/>
    </row>
    <row r="187" spans="29:29" x14ac:dyDescent="0.25">
      <c r="AC187" s="13"/>
    </row>
    <row r="188" spans="29:29" x14ac:dyDescent="0.25">
      <c r="AC188" s="13"/>
    </row>
    <row r="189" spans="29:29" x14ac:dyDescent="0.25">
      <c r="AC189" s="13"/>
    </row>
    <row r="190" spans="29:29" x14ac:dyDescent="0.25">
      <c r="AC190" s="13"/>
    </row>
    <row r="191" spans="29:29" x14ac:dyDescent="0.25">
      <c r="AC191" s="13"/>
    </row>
    <row r="192" spans="29:29" x14ac:dyDescent="0.25">
      <c r="AC192" s="13"/>
    </row>
    <row r="193" spans="29:29" x14ac:dyDescent="0.25">
      <c r="AC193" s="13"/>
    </row>
    <row r="194" spans="29:29" x14ac:dyDescent="0.25">
      <c r="AC194" s="13"/>
    </row>
    <row r="195" spans="29:29" x14ac:dyDescent="0.25">
      <c r="AC195" s="13"/>
    </row>
    <row r="196" spans="29:29" x14ac:dyDescent="0.25">
      <c r="AC196" s="13"/>
    </row>
    <row r="197" spans="29:29" x14ac:dyDescent="0.25">
      <c r="AC197" s="13"/>
    </row>
    <row r="198" spans="29:29" x14ac:dyDescent="0.25">
      <c r="AC198" s="13"/>
    </row>
    <row r="199" spans="29:29" x14ac:dyDescent="0.25">
      <c r="AC199" s="13"/>
    </row>
    <row r="200" spans="29:29" x14ac:dyDescent="0.25">
      <c r="AC200" s="13"/>
    </row>
    <row r="201" spans="29:29" x14ac:dyDescent="0.25">
      <c r="AC201" s="13"/>
    </row>
    <row r="202" spans="29:29" x14ac:dyDescent="0.25">
      <c r="AC202" s="13"/>
    </row>
    <row r="203" spans="29:29" x14ac:dyDescent="0.25">
      <c r="AC203" s="13"/>
    </row>
    <row r="204" spans="29:29" x14ac:dyDescent="0.25">
      <c r="AC204" s="13"/>
    </row>
    <row r="205" spans="29:29" x14ac:dyDescent="0.25">
      <c r="AC205" s="13"/>
    </row>
    <row r="206" spans="29:29" x14ac:dyDescent="0.25">
      <c r="AC206" s="13"/>
    </row>
    <row r="207" spans="29:29" x14ac:dyDescent="0.25">
      <c r="AC207" s="13"/>
    </row>
    <row r="208" spans="29:29" x14ac:dyDescent="0.25">
      <c r="AC208" s="13"/>
    </row>
    <row r="209" spans="29:29" x14ac:dyDescent="0.25">
      <c r="AC209" s="13"/>
    </row>
    <row r="210" spans="29:29" x14ac:dyDescent="0.25">
      <c r="AC210" s="13"/>
    </row>
    <row r="211" spans="29:29" x14ac:dyDescent="0.25">
      <c r="AC211" s="13"/>
    </row>
    <row r="212" spans="29:29" x14ac:dyDescent="0.25">
      <c r="AC212" s="13"/>
    </row>
    <row r="213" spans="29:29" x14ac:dyDescent="0.25">
      <c r="AC213" s="13"/>
    </row>
    <row r="214" spans="29:29" x14ac:dyDescent="0.25">
      <c r="AC214" s="13"/>
    </row>
    <row r="215" spans="29:29" x14ac:dyDescent="0.25">
      <c r="AC215" s="13"/>
    </row>
    <row r="216" spans="29:29" x14ac:dyDescent="0.25">
      <c r="AC216" s="13"/>
    </row>
    <row r="217" spans="29:29" x14ac:dyDescent="0.25">
      <c r="AC217" s="13"/>
    </row>
    <row r="218" spans="29:29" x14ac:dyDescent="0.25">
      <c r="AC218" s="13"/>
    </row>
    <row r="219" spans="29:29" x14ac:dyDescent="0.25">
      <c r="AC219" s="13"/>
    </row>
    <row r="220" spans="29:29" x14ac:dyDescent="0.25">
      <c r="AC220" s="13"/>
    </row>
    <row r="221" spans="29:29" x14ac:dyDescent="0.25">
      <c r="AC221" s="13"/>
    </row>
    <row r="222" spans="29:29" x14ac:dyDescent="0.25">
      <c r="AC222" s="13"/>
    </row>
    <row r="223" spans="29:29" x14ac:dyDescent="0.25">
      <c r="AC223" s="13"/>
    </row>
    <row r="224" spans="29:29" x14ac:dyDescent="0.25">
      <c r="AC224" s="13"/>
    </row>
    <row r="225" spans="29:29" x14ac:dyDescent="0.25">
      <c r="AC225" s="13"/>
    </row>
    <row r="226" spans="29:29" x14ac:dyDescent="0.25">
      <c r="AC226" s="13"/>
    </row>
    <row r="227" spans="29:29" x14ac:dyDescent="0.25">
      <c r="AC227" s="13"/>
    </row>
    <row r="228" spans="29:29" x14ac:dyDescent="0.25">
      <c r="AC228" s="13"/>
    </row>
    <row r="229" spans="29:29" x14ac:dyDescent="0.25">
      <c r="AC229" s="13"/>
    </row>
    <row r="230" spans="29:29" x14ac:dyDescent="0.25">
      <c r="AC230" s="13"/>
    </row>
    <row r="231" spans="29:29" x14ac:dyDescent="0.25">
      <c r="AC231" s="13"/>
    </row>
    <row r="232" spans="29:29" x14ac:dyDescent="0.25">
      <c r="AC232" s="13"/>
    </row>
    <row r="233" spans="29:29" x14ac:dyDescent="0.25">
      <c r="AC233" s="13"/>
    </row>
    <row r="234" spans="29:29" x14ac:dyDescent="0.25">
      <c r="AC234" s="13"/>
    </row>
    <row r="235" spans="29:29" x14ac:dyDescent="0.25">
      <c r="AC235" s="13"/>
    </row>
    <row r="236" spans="29:29" x14ac:dyDescent="0.25">
      <c r="AC236" s="13"/>
    </row>
    <row r="237" spans="29:29" x14ac:dyDescent="0.25">
      <c r="AC237" s="13"/>
    </row>
    <row r="238" spans="29:29" x14ac:dyDescent="0.25">
      <c r="AC238" s="13"/>
    </row>
    <row r="239" spans="29:29" x14ac:dyDescent="0.25">
      <c r="AC239" s="13"/>
    </row>
    <row r="240" spans="29:29" x14ac:dyDescent="0.25">
      <c r="AC240" s="13"/>
    </row>
    <row r="241" spans="29:29" x14ac:dyDescent="0.25">
      <c r="AC241" s="13"/>
    </row>
    <row r="242" spans="29:29" x14ac:dyDescent="0.25">
      <c r="AC242" s="13"/>
    </row>
    <row r="243" spans="29:29" x14ac:dyDescent="0.25">
      <c r="AC243" s="13"/>
    </row>
    <row r="244" spans="29:29" x14ac:dyDescent="0.25">
      <c r="AC244" s="13"/>
    </row>
    <row r="245" spans="29:29" x14ac:dyDescent="0.25">
      <c r="AC245" s="13"/>
    </row>
    <row r="246" spans="29:29" x14ac:dyDescent="0.25">
      <c r="AC246" s="13"/>
    </row>
    <row r="247" spans="29:29" x14ac:dyDescent="0.25">
      <c r="AC247" s="13"/>
    </row>
    <row r="248" spans="29:29" x14ac:dyDescent="0.25">
      <c r="AC248" s="13"/>
    </row>
    <row r="249" spans="29:29" x14ac:dyDescent="0.25">
      <c r="AC249" s="13"/>
    </row>
    <row r="250" spans="29:29" x14ac:dyDescent="0.25">
      <c r="AC250" s="13"/>
    </row>
    <row r="251" spans="29:29" x14ac:dyDescent="0.25">
      <c r="AC251" s="13"/>
    </row>
    <row r="252" spans="29:29" x14ac:dyDescent="0.25">
      <c r="AC252" s="13"/>
    </row>
    <row r="253" spans="29:29" x14ac:dyDescent="0.25">
      <c r="AC253" s="13"/>
    </row>
    <row r="254" spans="29:29" x14ac:dyDescent="0.25">
      <c r="AC254" s="13"/>
    </row>
    <row r="255" spans="29:29" x14ac:dyDescent="0.25">
      <c r="AC255" s="13"/>
    </row>
    <row r="256" spans="29:29" x14ac:dyDescent="0.25">
      <c r="AC256" s="13"/>
    </row>
    <row r="257" spans="29:29" x14ac:dyDescent="0.25">
      <c r="AC257" s="13"/>
    </row>
    <row r="258" spans="29:29" x14ac:dyDescent="0.25">
      <c r="AC258" s="13"/>
    </row>
    <row r="259" spans="29:29" x14ac:dyDescent="0.25">
      <c r="AC259" s="13"/>
    </row>
    <row r="260" spans="29:29" x14ac:dyDescent="0.25">
      <c r="AC260" s="13"/>
    </row>
    <row r="261" spans="29:29" x14ac:dyDescent="0.25">
      <c r="AC261" s="13"/>
    </row>
    <row r="262" spans="29:29" x14ac:dyDescent="0.25">
      <c r="AC262" s="13"/>
    </row>
    <row r="263" spans="29:29" x14ac:dyDescent="0.25">
      <c r="AC263" s="13"/>
    </row>
    <row r="264" spans="29:29" x14ac:dyDescent="0.25">
      <c r="AC264" s="13"/>
    </row>
    <row r="265" spans="29:29" x14ac:dyDescent="0.25">
      <c r="AC265" s="13"/>
    </row>
    <row r="266" spans="29:29" x14ac:dyDescent="0.25">
      <c r="AC266" s="13"/>
    </row>
    <row r="267" spans="29:29" x14ac:dyDescent="0.25">
      <c r="AC267" s="13"/>
    </row>
    <row r="268" spans="29:29" x14ac:dyDescent="0.25">
      <c r="AC268" s="13"/>
    </row>
    <row r="269" spans="29:29" x14ac:dyDescent="0.25">
      <c r="AC269" s="13"/>
    </row>
    <row r="270" spans="29:29" x14ac:dyDescent="0.25">
      <c r="AC270" s="13"/>
    </row>
    <row r="271" spans="29:29" x14ac:dyDescent="0.25">
      <c r="AC271" s="13"/>
    </row>
    <row r="272" spans="29:29" x14ac:dyDescent="0.25">
      <c r="AC272" s="13"/>
    </row>
    <row r="273" spans="29:29" x14ac:dyDescent="0.25">
      <c r="AC273" s="13"/>
    </row>
    <row r="274" spans="29:29" x14ac:dyDescent="0.25">
      <c r="AC274" s="13"/>
    </row>
    <row r="275" spans="29:29" x14ac:dyDescent="0.25">
      <c r="AC275" s="13"/>
    </row>
    <row r="276" spans="29:29" x14ac:dyDescent="0.25">
      <c r="AC276" s="13"/>
    </row>
    <row r="277" spans="29:29" x14ac:dyDescent="0.25">
      <c r="AC277" s="13"/>
    </row>
    <row r="278" spans="29:29" x14ac:dyDescent="0.25">
      <c r="AC278" s="13"/>
    </row>
    <row r="279" spans="29:29" x14ac:dyDescent="0.25">
      <c r="AC279" s="13"/>
    </row>
    <row r="280" spans="29:29" x14ac:dyDescent="0.25">
      <c r="AC280" s="13"/>
    </row>
    <row r="281" spans="29:29" x14ac:dyDescent="0.25">
      <c r="AC281" s="13"/>
    </row>
    <row r="282" spans="29:29" x14ac:dyDescent="0.25">
      <c r="AC282" s="13"/>
    </row>
    <row r="283" spans="29:29" x14ac:dyDescent="0.25">
      <c r="AC283" s="13"/>
    </row>
    <row r="284" spans="29:29" x14ac:dyDescent="0.25">
      <c r="AC284" s="13"/>
    </row>
    <row r="285" spans="29:29" x14ac:dyDescent="0.25">
      <c r="AC285" s="13"/>
    </row>
    <row r="286" spans="29:29" x14ac:dyDescent="0.25">
      <c r="AC286" s="13"/>
    </row>
    <row r="287" spans="29:29" x14ac:dyDescent="0.25">
      <c r="AC287" s="13"/>
    </row>
    <row r="288" spans="29:29" x14ac:dyDescent="0.25">
      <c r="AC288" s="13"/>
    </row>
    <row r="289" spans="29:29" x14ac:dyDescent="0.25">
      <c r="AC289" s="13"/>
    </row>
    <row r="290" spans="29:29" x14ac:dyDescent="0.25">
      <c r="AC290" s="13"/>
    </row>
    <row r="291" spans="29:29" x14ac:dyDescent="0.25">
      <c r="AC291" s="13"/>
    </row>
    <row r="292" spans="29:29" x14ac:dyDescent="0.25">
      <c r="AC292" s="13"/>
    </row>
    <row r="293" spans="29:29" x14ac:dyDescent="0.25">
      <c r="AC293" s="13"/>
    </row>
    <row r="294" spans="29:29" x14ac:dyDescent="0.25">
      <c r="AC294" s="13"/>
    </row>
    <row r="295" spans="29:29" x14ac:dyDescent="0.25">
      <c r="AC295" s="13"/>
    </row>
    <row r="296" spans="29:29" x14ac:dyDescent="0.25">
      <c r="AC296" s="13"/>
    </row>
    <row r="297" spans="29:29" x14ac:dyDescent="0.25">
      <c r="AC297" s="13"/>
    </row>
    <row r="298" spans="29:29" x14ac:dyDescent="0.25">
      <c r="AC298" s="13"/>
    </row>
    <row r="299" spans="29:29" x14ac:dyDescent="0.25">
      <c r="AC299" s="13"/>
    </row>
    <row r="300" spans="29:29" x14ac:dyDescent="0.25">
      <c r="AC300" s="13"/>
    </row>
    <row r="301" spans="29:29" x14ac:dyDescent="0.25">
      <c r="AC301" s="13"/>
    </row>
    <row r="302" spans="29:29" x14ac:dyDescent="0.25">
      <c r="AC302" s="13"/>
    </row>
    <row r="303" spans="29:29" x14ac:dyDescent="0.25">
      <c r="AC303" s="13"/>
    </row>
    <row r="304" spans="29:29" x14ac:dyDescent="0.25">
      <c r="AC304" s="13"/>
    </row>
    <row r="305" spans="29:29" x14ac:dyDescent="0.25">
      <c r="AC305" s="13"/>
    </row>
    <row r="306" spans="29:29" x14ac:dyDescent="0.25">
      <c r="AC306" s="13"/>
    </row>
    <row r="307" spans="29:29" x14ac:dyDescent="0.25">
      <c r="AC307" s="13"/>
    </row>
    <row r="308" spans="29:29" x14ac:dyDescent="0.25">
      <c r="AC308" s="13"/>
    </row>
    <row r="309" spans="29:29" x14ac:dyDescent="0.25">
      <c r="AC309" s="13"/>
    </row>
    <row r="310" spans="29:29" x14ac:dyDescent="0.25">
      <c r="AC310" s="13"/>
    </row>
    <row r="311" spans="29:29" x14ac:dyDescent="0.25">
      <c r="AC311" s="13"/>
    </row>
    <row r="312" spans="29:29" x14ac:dyDescent="0.25">
      <c r="AC312" s="13"/>
    </row>
    <row r="313" spans="29:29" x14ac:dyDescent="0.25">
      <c r="AC313" s="13"/>
    </row>
    <row r="314" spans="29:29" x14ac:dyDescent="0.25">
      <c r="AC314" s="13"/>
    </row>
    <row r="315" spans="29:29" x14ac:dyDescent="0.25">
      <c r="AC315" s="13"/>
    </row>
    <row r="316" spans="29:29" x14ac:dyDescent="0.25">
      <c r="AC316" s="13"/>
    </row>
    <row r="317" spans="29:29" x14ac:dyDescent="0.25">
      <c r="AC317" s="13"/>
    </row>
    <row r="318" spans="29:29" x14ac:dyDescent="0.25">
      <c r="AC318" s="13"/>
    </row>
    <row r="319" spans="29:29" x14ac:dyDescent="0.25">
      <c r="AC319" s="13"/>
    </row>
    <row r="320" spans="29:29" x14ac:dyDescent="0.25">
      <c r="AC320" s="13"/>
    </row>
    <row r="321" spans="29:29" x14ac:dyDescent="0.25">
      <c r="AC321" s="13"/>
    </row>
    <row r="322" spans="29:29" x14ac:dyDescent="0.25">
      <c r="AC322" s="13"/>
    </row>
    <row r="323" spans="29:29" x14ac:dyDescent="0.25">
      <c r="AC323" s="13"/>
    </row>
    <row r="324" spans="29:29" x14ac:dyDescent="0.25">
      <c r="AC324" s="13"/>
    </row>
    <row r="325" spans="29:29" x14ac:dyDescent="0.25">
      <c r="AC325" s="13"/>
    </row>
    <row r="326" spans="29:29" x14ac:dyDescent="0.25">
      <c r="AC326" s="13"/>
    </row>
    <row r="327" spans="29:29" x14ac:dyDescent="0.25">
      <c r="AC327" s="13"/>
    </row>
    <row r="328" spans="29:29" x14ac:dyDescent="0.25">
      <c r="AC328" s="13"/>
    </row>
    <row r="329" spans="29:29" x14ac:dyDescent="0.25">
      <c r="AC329" s="13"/>
    </row>
    <row r="330" spans="29:29" x14ac:dyDescent="0.25">
      <c r="AC330" s="13"/>
    </row>
    <row r="331" spans="29:29" x14ac:dyDescent="0.25">
      <c r="AC331" s="13"/>
    </row>
    <row r="332" spans="29:29" x14ac:dyDescent="0.25">
      <c r="AC332" s="13"/>
    </row>
    <row r="333" spans="29:29" x14ac:dyDescent="0.25">
      <c r="AC333" s="13"/>
    </row>
    <row r="334" spans="29:29" x14ac:dyDescent="0.25">
      <c r="AC334" s="13"/>
    </row>
    <row r="335" spans="29:29" x14ac:dyDescent="0.25">
      <c r="AC335" s="13"/>
    </row>
    <row r="336" spans="29:29" x14ac:dyDescent="0.25">
      <c r="AC336" s="13"/>
    </row>
    <row r="337" spans="29:29" x14ac:dyDescent="0.25">
      <c r="AC33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Q16" sqref="Q16"/>
    </sheetView>
  </sheetViews>
  <sheetFormatPr defaultRowHeight="15" x14ac:dyDescent="0.25"/>
  <sheetData>
    <row r="1" spans="1:17" x14ac:dyDescent="0.25"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17" x14ac:dyDescent="0.25">
      <c r="C2">
        <v>0.11700000000000001</v>
      </c>
      <c r="D2">
        <v>1.127</v>
      </c>
      <c r="E2">
        <v>3.82</v>
      </c>
      <c r="F2">
        <v>3.024</v>
      </c>
      <c r="G2">
        <v>0.69599999999999995</v>
      </c>
    </row>
    <row r="3" spans="1:17" x14ac:dyDescent="0.25">
      <c r="C3" t="s">
        <v>66</v>
      </c>
      <c r="D3" t="s">
        <v>67</v>
      </c>
      <c r="E3" t="s">
        <v>68</v>
      </c>
      <c r="F3" t="s">
        <v>69</v>
      </c>
      <c r="G3" t="s">
        <v>70</v>
      </c>
    </row>
    <row r="4" spans="1:17" x14ac:dyDescent="0.25">
      <c r="A4" t="s">
        <v>39</v>
      </c>
      <c r="B4" t="s">
        <v>71</v>
      </c>
      <c r="C4">
        <v>390.55258941810303</v>
      </c>
      <c r="D4">
        <v>370.87665857712102</v>
      </c>
      <c r="E4">
        <v>362.27466837537298</v>
      </c>
      <c r="F4">
        <v>361.26127457211197</v>
      </c>
      <c r="G4">
        <v>360.12672033148903</v>
      </c>
      <c r="I4">
        <f>C$2*C18</f>
        <v>5.5073350393362412</v>
      </c>
      <c r="J4">
        <f t="shared" ref="J4:M4" si="0">D$2*D18</f>
        <v>47.401900510572624</v>
      </c>
      <c r="K4">
        <f t="shared" si="0"/>
        <v>140.71818297247586</v>
      </c>
      <c r="L4">
        <f t="shared" si="0"/>
        <v>98.575531505488811</v>
      </c>
      <c r="M4">
        <f t="shared" si="0"/>
        <v>20.394246600809545</v>
      </c>
      <c r="N4">
        <f>SUM(I4:M4)</f>
        <v>312.59719662868304</v>
      </c>
      <c r="Q4">
        <f t="shared" ref="Q4:Q15" si="1">SUMPRODUCT(C4:G4,I4:M4)/SUM(I4:M4)</f>
        <v>363.61756286959178</v>
      </c>
    </row>
    <row r="5" spans="1:17" x14ac:dyDescent="0.25">
      <c r="A5" t="s">
        <v>39</v>
      </c>
      <c r="B5" t="s">
        <v>55</v>
      </c>
      <c r="C5">
        <v>663.32245118850096</v>
      </c>
      <c r="D5">
        <v>383.01449286821099</v>
      </c>
      <c r="E5">
        <v>383.01449286821497</v>
      </c>
      <c r="F5">
        <v>376.84820251154702</v>
      </c>
      <c r="G5">
        <v>362.38282692582698</v>
      </c>
      <c r="I5">
        <f t="shared" ref="I5:I15" si="2">C$2*C19</f>
        <v>4.439783711841871</v>
      </c>
      <c r="J5">
        <f t="shared" ref="J5:J15" si="3">D$2*D19</f>
        <v>39.808088724639944</v>
      </c>
      <c r="K5">
        <f t="shared" ref="K5:K15" si="4">E$2*E19</f>
        <v>125.70066697378483</v>
      </c>
      <c r="L5">
        <f t="shared" ref="L5:L15" si="5">F$2*F19</f>
        <v>80.583833430521366</v>
      </c>
      <c r="M5">
        <f t="shared" ref="M5:M15" si="6">G$2*G19</f>
        <v>16.425719797890924</v>
      </c>
      <c r="N5">
        <f t="shared" ref="N5:N15" si="7">SUM(I5:M5)</f>
        <v>266.95809263867892</v>
      </c>
      <c r="Q5">
        <f t="shared" si="1"/>
        <v>384.5454950749313</v>
      </c>
    </row>
    <row r="6" spans="1:17" x14ac:dyDescent="0.25">
      <c r="A6" t="s">
        <v>39</v>
      </c>
      <c r="B6" t="s">
        <v>72</v>
      </c>
      <c r="C6">
        <v>368.08946230074298</v>
      </c>
      <c r="D6">
        <v>369.38905678315598</v>
      </c>
      <c r="E6">
        <v>364.442818508036</v>
      </c>
      <c r="F6">
        <v>365.66284300861997</v>
      </c>
      <c r="G6">
        <v>355.11346183214403</v>
      </c>
      <c r="I6">
        <f t="shared" si="2"/>
        <v>18.027955790310727</v>
      </c>
      <c r="J6">
        <f t="shared" si="3"/>
        <v>160.36831012124892</v>
      </c>
      <c r="K6">
        <f t="shared" si="4"/>
        <v>472.06959646644373</v>
      </c>
      <c r="L6">
        <f t="shared" si="5"/>
        <v>305.5494888061217</v>
      </c>
      <c r="M6">
        <f t="shared" si="6"/>
        <v>59.343961755077245</v>
      </c>
      <c r="N6">
        <f t="shared" si="7"/>
        <v>1015.3593129392024</v>
      </c>
      <c r="Q6">
        <f t="shared" si="1"/>
        <v>365.11065921701987</v>
      </c>
    </row>
    <row r="7" spans="1:17" x14ac:dyDescent="0.25">
      <c r="A7" t="s">
        <v>39</v>
      </c>
      <c r="B7" t="s">
        <v>73</v>
      </c>
      <c r="C7">
        <v>387.12699321632601</v>
      </c>
      <c r="D7">
        <v>373.75076881418403</v>
      </c>
      <c r="E7">
        <v>373.750768817081</v>
      </c>
      <c r="F7">
        <v>373.75076883318798</v>
      </c>
      <c r="G7">
        <v>357.138563407775</v>
      </c>
      <c r="I7">
        <f t="shared" si="2"/>
        <v>3.7697339886941243</v>
      </c>
      <c r="J7">
        <f t="shared" si="3"/>
        <v>34.36835514241077</v>
      </c>
      <c r="K7">
        <f t="shared" si="4"/>
        <v>104.87060279989818</v>
      </c>
      <c r="L7">
        <f t="shared" si="5"/>
        <v>73.026158396294079</v>
      </c>
      <c r="M7">
        <f t="shared" si="6"/>
        <v>14.816222290819269</v>
      </c>
      <c r="N7">
        <f t="shared" si="7"/>
        <v>230.8510726181164</v>
      </c>
      <c r="Q7">
        <f t="shared" si="1"/>
        <v>372.90301308854748</v>
      </c>
    </row>
    <row r="8" spans="1:17" x14ac:dyDescent="0.25">
      <c r="A8" t="s">
        <v>39</v>
      </c>
      <c r="B8" t="s">
        <v>56</v>
      </c>
      <c r="C8">
        <v>378.52667826204902</v>
      </c>
      <c r="D8">
        <v>358.22651389841002</v>
      </c>
      <c r="E8">
        <v>357.99755414263802</v>
      </c>
      <c r="F8">
        <v>356.27877288495802</v>
      </c>
      <c r="G8">
        <v>353.157445480972</v>
      </c>
      <c r="I8">
        <f t="shared" si="2"/>
        <v>7.2741511320020944</v>
      </c>
      <c r="J8">
        <f t="shared" si="3"/>
        <v>63.052875812291482</v>
      </c>
      <c r="K8">
        <f t="shared" si="4"/>
        <v>188.46923239244802</v>
      </c>
      <c r="L8">
        <f t="shared" si="5"/>
        <v>122.98235298148096</v>
      </c>
      <c r="M8">
        <f t="shared" si="6"/>
        <v>24.767810376122313</v>
      </c>
      <c r="N8">
        <f t="shared" si="7"/>
        <v>406.54642269434493</v>
      </c>
      <c r="Q8">
        <f t="shared" si="1"/>
        <v>357.5855713406421</v>
      </c>
    </row>
    <row r="9" spans="1:17" x14ac:dyDescent="0.25">
      <c r="A9" t="s">
        <v>39</v>
      </c>
      <c r="B9" t="s">
        <v>57</v>
      </c>
      <c r="C9">
        <v>506.414439050927</v>
      </c>
      <c r="D9">
        <v>382.553896601605</v>
      </c>
      <c r="E9">
        <v>382.55389660530699</v>
      </c>
      <c r="F9">
        <v>382.55389660102003</v>
      </c>
      <c r="G9">
        <v>382.55389659867802</v>
      </c>
      <c r="I9">
        <f t="shared" si="2"/>
        <v>5.5683247778178702</v>
      </c>
      <c r="J9">
        <f t="shared" si="3"/>
        <v>49.48771118682015</v>
      </c>
      <c r="K9">
        <f t="shared" si="4"/>
        <v>153.37294028537684</v>
      </c>
      <c r="L9">
        <f t="shared" si="5"/>
        <v>104.12150245081089</v>
      </c>
      <c r="M9">
        <f t="shared" si="6"/>
        <v>20.9724040580519</v>
      </c>
      <c r="N9">
        <f t="shared" si="7"/>
        <v>333.52288275887764</v>
      </c>
      <c r="Q9">
        <f t="shared" si="1"/>
        <v>384.62180787130529</v>
      </c>
    </row>
    <row r="10" spans="1:17" x14ac:dyDescent="0.25">
      <c r="A10" t="s">
        <v>39</v>
      </c>
      <c r="B10" t="s">
        <v>74</v>
      </c>
      <c r="C10">
        <v>361.66226770498798</v>
      </c>
      <c r="D10">
        <v>359.22547283894801</v>
      </c>
      <c r="E10">
        <v>359.08391464631598</v>
      </c>
      <c r="F10">
        <v>357.84591167656299</v>
      </c>
      <c r="G10">
        <v>357.845911676546</v>
      </c>
      <c r="I10">
        <f t="shared" si="2"/>
        <v>5.2341962584956292</v>
      </c>
      <c r="J10">
        <f t="shared" si="3"/>
        <v>47.804698703855642</v>
      </c>
      <c r="K10">
        <f t="shared" si="4"/>
        <v>149.47958126045086</v>
      </c>
      <c r="L10">
        <f t="shared" si="5"/>
        <v>96.777631754497222</v>
      </c>
      <c r="M10">
        <f t="shared" si="6"/>
        <v>19.502007548702245</v>
      </c>
      <c r="N10">
        <f t="shared" si="7"/>
        <v>318.7981155260016</v>
      </c>
      <c r="Q10">
        <f t="shared" si="1"/>
        <v>358.69592055201343</v>
      </c>
    </row>
    <row r="11" spans="1:17" x14ac:dyDescent="0.25">
      <c r="A11" t="s">
        <v>39</v>
      </c>
      <c r="B11" t="s">
        <v>58</v>
      </c>
      <c r="C11">
        <v>372.87614323402602</v>
      </c>
      <c r="D11">
        <v>372.87614323428801</v>
      </c>
      <c r="E11">
        <v>372.87614323320901</v>
      </c>
      <c r="F11">
        <v>372.87614323446599</v>
      </c>
      <c r="G11">
        <v>372.87614323424702</v>
      </c>
      <c r="I11">
        <f t="shared" si="2"/>
        <v>3.5739479761991579</v>
      </c>
      <c r="J11">
        <f t="shared" si="3"/>
        <v>32.446553450797822</v>
      </c>
      <c r="K11">
        <f t="shared" si="4"/>
        <v>99.42910916730176</v>
      </c>
      <c r="L11">
        <f t="shared" si="5"/>
        <v>65.665307363162071</v>
      </c>
      <c r="M11">
        <f t="shared" si="6"/>
        <v>13.43528070310386</v>
      </c>
      <c r="N11">
        <f t="shared" si="7"/>
        <v>214.55019866056469</v>
      </c>
      <c r="Q11">
        <f t="shared" si="1"/>
        <v>372.87614323383542</v>
      </c>
    </row>
    <row r="12" spans="1:17" x14ac:dyDescent="0.25">
      <c r="A12" t="s">
        <v>39</v>
      </c>
      <c r="B12" t="s">
        <v>75</v>
      </c>
      <c r="C12">
        <v>359.67754332739401</v>
      </c>
      <c r="D12">
        <v>369.32950552607701</v>
      </c>
      <c r="E12">
        <v>366.84862154076399</v>
      </c>
      <c r="F12">
        <v>364.704232425859</v>
      </c>
      <c r="G12">
        <v>361.84587879276103</v>
      </c>
      <c r="I12">
        <f t="shared" si="2"/>
        <v>10.424250708692641</v>
      </c>
      <c r="J12">
        <f t="shared" si="3"/>
        <v>86.09993341352785</v>
      </c>
      <c r="K12">
        <f t="shared" si="4"/>
        <v>241.14482134747942</v>
      </c>
      <c r="L12">
        <f t="shared" si="5"/>
        <v>139.85384284124075</v>
      </c>
      <c r="M12">
        <f t="shared" si="6"/>
        <v>24.961318603064466</v>
      </c>
      <c r="N12">
        <f t="shared" si="7"/>
        <v>502.48416691400513</v>
      </c>
      <c r="Q12">
        <f t="shared" si="1"/>
        <v>366.27959806913867</v>
      </c>
    </row>
    <row r="13" spans="1:17" x14ac:dyDescent="0.25">
      <c r="A13" t="s">
        <v>39</v>
      </c>
      <c r="B13" t="s">
        <v>59</v>
      </c>
      <c r="C13">
        <v>376.83662195263099</v>
      </c>
      <c r="D13">
        <v>364.15596688591398</v>
      </c>
      <c r="E13">
        <v>361.22070983238302</v>
      </c>
      <c r="F13">
        <v>359.39006470790099</v>
      </c>
      <c r="G13">
        <v>358.29305643474999</v>
      </c>
      <c r="I13">
        <f t="shared" si="2"/>
        <v>4.0505676544059481</v>
      </c>
      <c r="J13">
        <f t="shared" si="3"/>
        <v>33.140961537570682</v>
      </c>
      <c r="K13">
        <f t="shared" si="4"/>
        <v>92.378429782278971</v>
      </c>
      <c r="L13">
        <f t="shared" si="5"/>
        <v>58.086833151319155</v>
      </c>
      <c r="M13">
        <f t="shared" si="6"/>
        <v>10.834727797756331</v>
      </c>
      <c r="N13">
        <f t="shared" si="7"/>
        <v>198.49151992333108</v>
      </c>
      <c r="Q13">
        <f t="shared" si="1"/>
        <v>361.33393302749164</v>
      </c>
    </row>
    <row r="14" spans="1:17" x14ac:dyDescent="0.25">
      <c r="A14" t="s">
        <v>39</v>
      </c>
      <c r="B14" t="s">
        <v>76</v>
      </c>
      <c r="C14">
        <v>410.56513217072597</v>
      </c>
      <c r="D14">
        <v>368.41461591185401</v>
      </c>
      <c r="E14">
        <v>370.30247759103798</v>
      </c>
      <c r="F14">
        <v>369.41907094479001</v>
      </c>
      <c r="G14">
        <v>361.10513101498299</v>
      </c>
      <c r="I14">
        <f t="shared" si="2"/>
        <v>4.9674514248433974</v>
      </c>
      <c r="J14">
        <f t="shared" si="3"/>
        <v>43.326911386249243</v>
      </c>
      <c r="K14">
        <f t="shared" si="4"/>
        <v>133.59493518536536</v>
      </c>
      <c r="L14">
        <f t="shared" si="5"/>
        <v>86.953489086179928</v>
      </c>
      <c r="M14">
        <f t="shared" si="6"/>
        <v>17.253444185784215</v>
      </c>
      <c r="N14">
        <f t="shared" si="7"/>
        <v>286.09623126842212</v>
      </c>
      <c r="Q14">
        <f t="shared" si="1"/>
        <v>369.89249794788054</v>
      </c>
    </row>
    <row r="15" spans="1:17" x14ac:dyDescent="0.25">
      <c r="A15" t="s">
        <v>39</v>
      </c>
      <c r="B15" t="s">
        <v>60</v>
      </c>
      <c r="C15">
        <v>352.13621657001602</v>
      </c>
      <c r="D15">
        <v>352.14776793739998</v>
      </c>
      <c r="E15">
        <v>351.77507435547801</v>
      </c>
      <c r="F15">
        <v>351.40231170956298</v>
      </c>
      <c r="G15">
        <v>350.71285330366601</v>
      </c>
      <c r="I15">
        <f t="shared" si="2"/>
        <v>1.6749634704495733</v>
      </c>
      <c r="J15">
        <f t="shared" si="3"/>
        <v>14.054131444114269</v>
      </c>
      <c r="K15">
        <f t="shared" si="4"/>
        <v>42.766753089580021</v>
      </c>
      <c r="L15">
        <f t="shared" si="5"/>
        <v>27.875063851524398</v>
      </c>
      <c r="M15">
        <f t="shared" si="6"/>
        <v>5.3738755741053419</v>
      </c>
      <c r="N15">
        <f t="shared" si="7"/>
        <v>91.744787429773609</v>
      </c>
      <c r="Q15">
        <f t="shared" si="1"/>
        <v>351.66328335347555</v>
      </c>
    </row>
    <row r="16" spans="1:17" x14ac:dyDescent="0.25">
      <c r="Q16">
        <f>(SUMPRODUCT(N4:N15,Q4:Q15)-'Existing stock'!C21)/SUM(N4:N15)</f>
        <v>293.56293507508195</v>
      </c>
    </row>
    <row r="17" spans="2:7" x14ac:dyDescent="0.25">
      <c r="C17" t="s">
        <v>66</v>
      </c>
      <c r="D17" t="s">
        <v>67</v>
      </c>
      <c r="E17" t="s">
        <v>68</v>
      </c>
      <c r="F17" t="s">
        <v>69</v>
      </c>
      <c r="G17" t="s">
        <v>70</v>
      </c>
    </row>
    <row r="18" spans="2:7" x14ac:dyDescent="0.25">
      <c r="B18" t="s">
        <v>72</v>
      </c>
      <c r="C18">
        <v>47.071239652446501</v>
      </c>
      <c r="D18">
        <v>42.060248900241902</v>
      </c>
      <c r="E18">
        <v>36.837220673422998</v>
      </c>
      <c r="F18">
        <v>32.597728672450003</v>
      </c>
      <c r="G18">
        <v>29.302078449439001</v>
      </c>
    </row>
    <row r="19" spans="2:7" x14ac:dyDescent="0.25">
      <c r="B19" t="s">
        <v>59</v>
      </c>
      <c r="C19">
        <v>37.946869331981802</v>
      </c>
      <c r="D19">
        <v>35.322172781401903</v>
      </c>
      <c r="E19">
        <v>32.9059337627709</v>
      </c>
      <c r="F19">
        <v>26.648093065648599</v>
      </c>
      <c r="G19">
        <v>23.600172123406502</v>
      </c>
    </row>
    <row r="20" spans="2:7" x14ac:dyDescent="0.25">
      <c r="B20" t="s">
        <v>73</v>
      </c>
      <c r="C20">
        <v>154.085092224878</v>
      </c>
      <c r="D20">
        <v>142.29663719720401</v>
      </c>
      <c r="E20">
        <v>123.578428394357</v>
      </c>
      <c r="F20">
        <v>101.041497621072</v>
      </c>
      <c r="G20">
        <v>85.2643128664903</v>
      </c>
    </row>
    <row r="21" spans="2:7" x14ac:dyDescent="0.25">
      <c r="B21" t="s">
        <v>75</v>
      </c>
      <c r="C21">
        <v>32.2199486213173</v>
      </c>
      <c r="D21">
        <v>30.495434908971401</v>
      </c>
      <c r="E21">
        <v>27.453037382172301</v>
      </c>
      <c r="F21">
        <v>24.1488619035364</v>
      </c>
      <c r="G21">
        <v>21.287675705200101</v>
      </c>
    </row>
    <row r="22" spans="2:7" x14ac:dyDescent="0.25">
      <c r="B22" t="s">
        <v>71</v>
      </c>
      <c r="C22">
        <v>62.172231897453798</v>
      </c>
      <c r="D22">
        <v>55.947538431491999</v>
      </c>
      <c r="E22">
        <v>49.337495390693199</v>
      </c>
      <c r="F22">
        <v>40.668767520331002</v>
      </c>
      <c r="G22">
        <v>35.585934448451603</v>
      </c>
    </row>
    <row r="23" spans="2:7" x14ac:dyDescent="0.25">
      <c r="B23" t="s">
        <v>55</v>
      </c>
      <c r="C23">
        <v>47.592519468528799</v>
      </c>
      <c r="D23">
        <v>43.911012588127903</v>
      </c>
      <c r="E23">
        <v>40.149984367899698</v>
      </c>
      <c r="F23">
        <v>34.431713773416298</v>
      </c>
      <c r="G23">
        <v>30.132764451223998</v>
      </c>
    </row>
    <row r="24" spans="2:7" x14ac:dyDescent="0.25">
      <c r="B24" t="s">
        <v>76</v>
      </c>
      <c r="C24">
        <v>44.736720158082299</v>
      </c>
      <c r="D24">
        <v>42.417656347697999</v>
      </c>
      <c r="E24">
        <v>39.130780434672999</v>
      </c>
      <c r="F24">
        <v>32.003185104000401</v>
      </c>
      <c r="G24">
        <v>28.020125788365299</v>
      </c>
    </row>
    <row r="25" spans="2:7" x14ac:dyDescent="0.25">
      <c r="B25" t="s">
        <v>74</v>
      </c>
      <c r="C25">
        <v>30.5465638991381</v>
      </c>
      <c r="D25">
        <v>28.790198270450599</v>
      </c>
      <c r="E25">
        <v>26.028562609241298</v>
      </c>
      <c r="F25">
        <v>21.714718043373701</v>
      </c>
      <c r="G25">
        <v>19.303564228597502</v>
      </c>
    </row>
    <row r="26" spans="2:7" x14ac:dyDescent="0.25">
      <c r="B26" t="s">
        <v>57</v>
      </c>
      <c r="C26">
        <v>89.096159903355897</v>
      </c>
      <c r="D26">
        <v>76.3974564450114</v>
      </c>
      <c r="E26">
        <v>63.126916583109796</v>
      </c>
      <c r="F26">
        <v>46.247963902526699</v>
      </c>
      <c r="G26">
        <v>35.8639635101501</v>
      </c>
    </row>
    <row r="27" spans="2:7" x14ac:dyDescent="0.25">
      <c r="B27" t="s">
        <v>58</v>
      </c>
      <c r="C27">
        <v>34.620236362443997</v>
      </c>
      <c r="D27">
        <v>29.4063545142597</v>
      </c>
      <c r="E27">
        <v>24.182835021538999</v>
      </c>
      <c r="F27">
        <v>19.2086088463357</v>
      </c>
      <c r="G27">
        <v>15.567137640454501</v>
      </c>
    </row>
    <row r="28" spans="2:7" x14ac:dyDescent="0.25">
      <c r="B28" t="s">
        <v>56</v>
      </c>
      <c r="C28">
        <v>42.456849784986296</v>
      </c>
      <c r="D28">
        <v>38.444464406609796</v>
      </c>
      <c r="E28">
        <v>34.972496121823397</v>
      </c>
      <c r="F28">
        <v>28.754460676646801</v>
      </c>
      <c r="G28">
        <v>24.789431301414101</v>
      </c>
    </row>
    <row r="29" spans="2:7" x14ac:dyDescent="0.25">
      <c r="B29" t="s">
        <v>60</v>
      </c>
      <c r="C29">
        <v>14.3159270978596</v>
      </c>
      <c r="D29">
        <v>12.470391698415501</v>
      </c>
      <c r="E29">
        <v>11.1954851019843</v>
      </c>
      <c r="F29">
        <v>9.2179443953453699</v>
      </c>
      <c r="G29">
        <v>7.7210855949789403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G14" sqref="G14"/>
    </sheetView>
  </sheetViews>
  <sheetFormatPr defaultRowHeight="15" x14ac:dyDescent="0.25"/>
  <cols>
    <col min="1" max="1" width="31.28515625" customWidth="1"/>
    <col min="2" max="2" width="15.42578125" customWidth="1"/>
    <col min="3" max="3" width="15.7109375" customWidth="1"/>
    <col min="4" max="4" width="13.28515625" customWidth="1"/>
    <col min="5" max="5" width="13.7109375" customWidth="1"/>
    <col min="6" max="6" width="13.5703125" customWidth="1"/>
    <col min="7" max="7" width="15" customWidth="1"/>
    <col min="9" max="9" width="33.28515625" customWidth="1"/>
  </cols>
  <sheetData>
    <row r="1" spans="1:10" x14ac:dyDescent="0.25">
      <c r="D1" t="s">
        <v>2</v>
      </c>
    </row>
    <row r="3" spans="1:10" s="1" customFormat="1" ht="60" x14ac:dyDescent="0.25">
      <c r="B3" s="1" t="s">
        <v>35</v>
      </c>
      <c r="C3" s="1" t="s">
        <v>0</v>
      </c>
      <c r="D3" s="1" t="s">
        <v>33</v>
      </c>
      <c r="E3" s="1" t="s">
        <v>31</v>
      </c>
      <c r="F3" s="1" t="s">
        <v>32</v>
      </c>
      <c r="G3" s="1" t="s">
        <v>1</v>
      </c>
    </row>
    <row r="4" spans="1:10" x14ac:dyDescent="0.25">
      <c r="A4" t="s">
        <v>3</v>
      </c>
      <c r="C4" t="s">
        <v>4</v>
      </c>
      <c r="D4" t="s">
        <v>5</v>
      </c>
      <c r="E4" t="s">
        <v>6</v>
      </c>
      <c r="F4" t="s">
        <v>4</v>
      </c>
      <c r="G4" t="s">
        <v>6</v>
      </c>
    </row>
    <row r="5" spans="1:10" x14ac:dyDescent="0.25">
      <c r="A5" t="s">
        <v>17</v>
      </c>
      <c r="C5" t="s">
        <v>4</v>
      </c>
      <c r="D5" t="s">
        <v>5</v>
      </c>
      <c r="E5" t="s">
        <v>4</v>
      </c>
      <c r="F5" t="s">
        <v>6</v>
      </c>
      <c r="G5" t="s">
        <v>6</v>
      </c>
    </row>
    <row r="6" spans="1:10" x14ac:dyDescent="0.25">
      <c r="C6" s="7"/>
    </row>
    <row r="7" spans="1:10" x14ac:dyDescent="0.25">
      <c r="A7" s="2" t="s">
        <v>41</v>
      </c>
      <c r="B7" s="2"/>
    </row>
    <row r="8" spans="1:10" x14ac:dyDescent="0.25">
      <c r="A8" t="s">
        <v>43</v>
      </c>
      <c r="C8" s="5">
        <v>1450265.33871239</v>
      </c>
      <c r="D8" s="5">
        <v>1251792.3084440799</v>
      </c>
      <c r="E8" s="5"/>
      <c r="F8" s="5"/>
      <c r="G8" s="5">
        <v>1250562.16606024</v>
      </c>
      <c r="I8" t="s">
        <v>14</v>
      </c>
      <c r="J8">
        <v>1250562.16606024</v>
      </c>
    </row>
    <row r="9" spans="1:10" x14ac:dyDescent="0.25">
      <c r="A9" t="s">
        <v>44</v>
      </c>
      <c r="C9" s="5">
        <v>1260089.3283695299</v>
      </c>
      <c r="D9" s="5">
        <v>908441.979326264</v>
      </c>
      <c r="E9" s="5"/>
      <c r="F9" s="5"/>
      <c r="G9" s="5">
        <v>853849.87707084604</v>
      </c>
      <c r="I9" t="s">
        <v>15</v>
      </c>
      <c r="J9">
        <v>853849.87707084604</v>
      </c>
    </row>
    <row r="10" spans="1:10" x14ac:dyDescent="0.25">
      <c r="A10" t="s">
        <v>45</v>
      </c>
      <c r="C10" s="5">
        <v>1722043.50272323</v>
      </c>
      <c r="D10" s="5">
        <v>1321677.5711647801</v>
      </c>
      <c r="E10" s="5"/>
      <c r="F10" s="5"/>
      <c r="G10" s="5">
        <v>1271048.38232565</v>
      </c>
      <c r="H10" t="s">
        <v>16</v>
      </c>
      <c r="I10" t="s">
        <v>45</v>
      </c>
      <c r="J10">
        <v>1271048.38232565</v>
      </c>
    </row>
    <row r="11" spans="1:10" x14ac:dyDescent="0.25">
      <c r="A11" t="s">
        <v>16</v>
      </c>
      <c r="C11" s="5">
        <v>1711532.3065698899</v>
      </c>
      <c r="D11" s="5">
        <v>1510780.2865573</v>
      </c>
      <c r="E11" s="5"/>
      <c r="F11" s="5"/>
      <c r="G11" s="5">
        <v>1509399.70174082</v>
      </c>
      <c r="I11" t="s">
        <v>16</v>
      </c>
      <c r="J11">
        <v>1509399.70174082</v>
      </c>
    </row>
    <row r="12" spans="1:10" s="3" customFormat="1" x14ac:dyDescent="0.25">
      <c r="A12" s="3" t="s">
        <v>18</v>
      </c>
      <c r="C12" s="6"/>
      <c r="D12" s="6">
        <f>$C11-D11</f>
        <v>200752.02001258987</v>
      </c>
      <c r="E12" s="6">
        <f>$C11-E11</f>
        <v>1711532.3065698899</v>
      </c>
      <c r="F12" s="6">
        <f>$C11-F11</f>
        <v>1711532.3065698899</v>
      </c>
      <c r="G12" s="6">
        <f>$C11-G11</f>
        <v>202132.60482906993</v>
      </c>
      <c r="I12" s="6"/>
    </row>
    <row r="13" spans="1:10" ht="60" x14ac:dyDescent="0.25">
      <c r="A13" s="1" t="s">
        <v>34</v>
      </c>
      <c r="B13" s="5">
        <v>4773069</v>
      </c>
      <c r="C13" s="5"/>
      <c r="D13" s="5"/>
      <c r="E13" s="5"/>
      <c r="F13" s="5"/>
      <c r="G13" s="5"/>
      <c r="I13" s="5" t="e">
        <f>$C10-I10</f>
        <v>#VALUE!</v>
      </c>
    </row>
    <row r="14" spans="1:10" x14ac:dyDescent="0.25">
      <c r="A14" s="1"/>
      <c r="B14" s="5"/>
      <c r="C14" s="5"/>
      <c r="D14" s="5"/>
      <c r="E14" s="5"/>
      <c r="F14" s="5"/>
      <c r="G14" s="5"/>
      <c r="I14" s="5"/>
    </row>
    <row r="15" spans="1:10" x14ac:dyDescent="0.25">
      <c r="A15" s="10" t="s">
        <v>53</v>
      </c>
      <c r="B15" s="5"/>
      <c r="C15" s="5"/>
      <c r="D15" s="5"/>
      <c r="E15" s="5"/>
      <c r="F15" s="5"/>
      <c r="G15" s="5"/>
      <c r="I15" s="5"/>
    </row>
    <row r="16" spans="1:10" s="8" customFormat="1" ht="15.75" customHeight="1" x14ac:dyDescent="0.25">
      <c r="A16" s="8" t="s">
        <v>14</v>
      </c>
      <c r="C16" s="5">
        <v>2874274.98778687</v>
      </c>
      <c r="D16" s="9">
        <v>2708143.0466427999</v>
      </c>
      <c r="E16" s="9"/>
      <c r="F16" s="9"/>
      <c r="G16" s="9">
        <v>2041534.9313556801</v>
      </c>
      <c r="I16" s="9" t="s">
        <v>14</v>
      </c>
      <c r="J16" s="8">
        <v>2041534.9313556801</v>
      </c>
    </row>
    <row r="17" spans="1:10" s="8" customFormat="1" ht="15.75" customHeight="1" x14ac:dyDescent="0.25">
      <c r="A17" s="9" t="s">
        <v>54</v>
      </c>
      <c r="C17" s="5">
        <v>1065317.7556006201</v>
      </c>
      <c r="D17" s="9">
        <v>922860.52216704201</v>
      </c>
      <c r="E17" s="9"/>
      <c r="F17" s="9"/>
      <c r="G17" s="9">
        <v>519799.772005548</v>
      </c>
      <c r="I17" s="9" t="s">
        <v>54</v>
      </c>
      <c r="J17" s="8">
        <v>519799.772005548</v>
      </c>
    </row>
    <row r="18" spans="1:10" s="8" customFormat="1" ht="15.75" customHeight="1" x14ac:dyDescent="0.25">
      <c r="A18" s="8" t="s">
        <v>15</v>
      </c>
      <c r="C18" s="5">
        <f>C9</f>
        <v>1260089.3283695299</v>
      </c>
      <c r="D18" s="9">
        <f>D9</f>
        <v>908441.979326264</v>
      </c>
      <c r="E18" s="9"/>
      <c r="F18" s="9"/>
      <c r="G18" s="9">
        <v>1048993.3316212201</v>
      </c>
      <c r="I18" s="9" t="s">
        <v>15</v>
      </c>
      <c r="J18" s="8">
        <v>1048993.3316212201</v>
      </c>
    </row>
    <row r="19" spans="1:10" s="3" customFormat="1" ht="15.75" customHeight="1" x14ac:dyDescent="0.25">
      <c r="C19" s="6"/>
      <c r="D19" s="6"/>
      <c r="E19" s="6"/>
      <c r="F19" s="6"/>
      <c r="G19" s="6"/>
      <c r="I19" s="6"/>
    </row>
    <row r="20" spans="1:10" s="3" customFormat="1" x14ac:dyDescent="0.25">
      <c r="A20" s="2" t="s">
        <v>42</v>
      </c>
      <c r="C20" s="9"/>
      <c r="D20" s="6"/>
      <c r="E20" s="6"/>
      <c r="F20" s="6"/>
      <c r="G20" s="6"/>
      <c r="I20" s="6"/>
    </row>
    <row r="21" spans="1:10" s="3" customFormat="1" x14ac:dyDescent="0.25">
      <c r="A21" s="8" t="s">
        <v>14</v>
      </c>
      <c r="B21" s="8"/>
      <c r="C21" s="5">
        <f>C16-C8</f>
        <v>1424009.6490744799</v>
      </c>
      <c r="D21" s="5">
        <f>D16-D8</f>
        <v>1456350.7381987199</v>
      </c>
      <c r="E21" s="5">
        <f>E16-E8</f>
        <v>0</v>
      </c>
      <c r="F21" s="5">
        <f>F16-F8</f>
        <v>0</v>
      </c>
      <c r="G21" s="5">
        <f>G16-G8</f>
        <v>790972.7652954401</v>
      </c>
      <c r="I21" s="6" t="s">
        <v>15</v>
      </c>
      <c r="J21" s="3">
        <v>73346.262351371595</v>
      </c>
    </row>
    <row r="22" spans="1:10" s="3" customFormat="1" x14ac:dyDescent="0.25">
      <c r="A22" s="8" t="s">
        <v>15</v>
      </c>
      <c r="C22" s="6">
        <f>C18-C9</f>
        <v>0</v>
      </c>
      <c r="D22" s="6">
        <f>D18-D9</f>
        <v>0</v>
      </c>
      <c r="E22" s="6">
        <f>E18-E9</f>
        <v>0</v>
      </c>
      <c r="F22" s="6">
        <f>F18-F9</f>
        <v>0</v>
      </c>
      <c r="G22" s="6">
        <f>G18-G9</f>
        <v>195143.45455037407</v>
      </c>
      <c r="I22" s="6"/>
    </row>
    <row r="23" spans="1:10" s="3" customFormat="1" x14ac:dyDescent="0.25">
      <c r="C23" s="6"/>
      <c r="D23" s="6"/>
      <c r="E23" s="6"/>
      <c r="F23" s="6"/>
      <c r="G23" s="6"/>
      <c r="I23" s="6" t="s">
        <v>40</v>
      </c>
      <c r="J23" s="3">
        <v>1065317.7556006201</v>
      </c>
    </row>
    <row r="24" spans="1:10" s="3" customFormat="1" x14ac:dyDescent="0.25">
      <c r="C24" s="6"/>
      <c r="D24" s="6"/>
      <c r="E24" s="6"/>
      <c r="F24" s="6"/>
      <c r="G24" s="6"/>
      <c r="I24" s="6" t="s">
        <v>15</v>
      </c>
      <c r="J24" s="3">
        <v>1655795.20316192</v>
      </c>
    </row>
    <row r="25" spans="1:10" x14ac:dyDescent="0.25">
      <c r="C25" s="4"/>
      <c r="D25" s="4"/>
      <c r="E25" s="4"/>
      <c r="F25" s="4"/>
      <c r="G25" s="4"/>
    </row>
    <row r="26" spans="1:10" x14ac:dyDescent="0.25">
      <c r="A26" s="2" t="s">
        <v>7</v>
      </c>
      <c r="B26" s="2"/>
      <c r="C26" s="4"/>
      <c r="D26" s="4"/>
      <c r="E26" s="4"/>
      <c r="F26" s="4"/>
      <c r="G26" s="4"/>
    </row>
    <row r="27" spans="1:10" x14ac:dyDescent="0.25">
      <c r="A27" t="s">
        <v>8</v>
      </c>
      <c r="B27">
        <v>0.43</v>
      </c>
      <c r="C27" s="4">
        <v>0.429900000000004</v>
      </c>
      <c r="D27" s="4">
        <v>0.42989999999322498</v>
      </c>
      <c r="E27" s="4"/>
      <c r="F27" s="4"/>
      <c r="G27" s="4">
        <v>0.42990000000006801</v>
      </c>
      <c r="I27" t="s">
        <v>46</v>
      </c>
      <c r="J27">
        <v>0.42990000000006801</v>
      </c>
    </row>
    <row r="28" spans="1:10" x14ac:dyDescent="0.25">
      <c r="A28" t="s">
        <v>9</v>
      </c>
      <c r="B28">
        <v>0.24</v>
      </c>
      <c r="C28" s="4">
        <v>0.24030000000000501</v>
      </c>
      <c r="D28" s="4">
        <v>0.24029999999474599</v>
      </c>
      <c r="E28" s="4"/>
      <c r="F28" s="4"/>
      <c r="G28" s="4">
        <v>0.24029999999915899</v>
      </c>
      <c r="I28" t="s">
        <v>47</v>
      </c>
      <c r="J28">
        <v>0.24029999999915899</v>
      </c>
    </row>
    <row r="29" spans="1:10" x14ac:dyDescent="0.25">
      <c r="A29" t="s">
        <v>10</v>
      </c>
      <c r="C29" s="4">
        <v>13.602636662386001</v>
      </c>
      <c r="D29" s="4">
        <v>13.6026366623861</v>
      </c>
      <c r="E29" s="4"/>
      <c r="F29" s="4"/>
      <c r="G29" s="4">
        <v>13.6026366623855</v>
      </c>
      <c r="I29" t="s">
        <v>48</v>
      </c>
      <c r="J29">
        <v>13.6026366623855</v>
      </c>
    </row>
    <row r="30" spans="1:10" x14ac:dyDescent="0.25">
      <c r="A30" t="s">
        <v>11</v>
      </c>
      <c r="B30">
        <v>816.46</v>
      </c>
      <c r="C30" s="4">
        <v>817.97053229934397</v>
      </c>
      <c r="D30" s="4">
        <v>817.971662512992</v>
      </c>
      <c r="E30" s="4"/>
      <c r="F30" s="4"/>
      <c r="G30" s="4">
        <v>817.971662512992</v>
      </c>
      <c r="I30" t="s">
        <v>49</v>
      </c>
      <c r="J30">
        <v>817.971662512992</v>
      </c>
    </row>
    <row r="31" spans="1:10" x14ac:dyDescent="0.25">
      <c r="A31" t="s">
        <v>12</v>
      </c>
      <c r="B31">
        <v>1.06</v>
      </c>
      <c r="C31" s="4">
        <v>1.11575088163578</v>
      </c>
      <c r="D31" s="4">
        <v>1.06103909999954</v>
      </c>
      <c r="E31" s="4"/>
      <c r="F31" s="4"/>
      <c r="G31" s="4">
        <v>1.06103909999993</v>
      </c>
      <c r="I31" t="s">
        <v>50</v>
      </c>
      <c r="J31">
        <v>1.06103909999993</v>
      </c>
    </row>
    <row r="32" spans="1:10" x14ac:dyDescent="0.25">
      <c r="A32" t="s">
        <v>13</v>
      </c>
      <c r="C32" s="4">
        <v>1176.4234882982</v>
      </c>
      <c r="D32" s="4">
        <v>1009.63890053127</v>
      </c>
      <c r="E32" s="4"/>
      <c r="F32" s="4"/>
      <c r="G32" s="4">
        <v>1010.52115036343</v>
      </c>
      <c r="I32" t="s">
        <v>51</v>
      </c>
      <c r="J32">
        <v>1010.52115036343</v>
      </c>
    </row>
    <row r="33" spans="1:10" x14ac:dyDescent="0.25">
      <c r="C33" s="4"/>
      <c r="D33" s="4"/>
      <c r="E33" s="4"/>
      <c r="F33" s="4"/>
      <c r="G33" s="4"/>
    </row>
    <row r="34" spans="1:10" x14ac:dyDescent="0.25">
      <c r="C34" s="4"/>
      <c r="D34" s="4"/>
      <c r="E34" s="4"/>
      <c r="F34" s="4"/>
      <c r="G34" s="4"/>
    </row>
    <row r="35" spans="1:10" x14ac:dyDescent="0.25">
      <c r="C35" s="4"/>
      <c r="D35" s="4"/>
      <c r="E35" s="4"/>
      <c r="F35" s="4"/>
      <c r="G35" s="4"/>
    </row>
    <row r="36" spans="1:10" x14ac:dyDescent="0.25">
      <c r="A36" t="s">
        <v>29</v>
      </c>
      <c r="C36" s="4">
        <v>1.01471661460216</v>
      </c>
      <c r="D36">
        <v>0.57172008061747503</v>
      </c>
      <c r="E36" s="4"/>
      <c r="F36" s="4"/>
      <c r="G36">
        <v>0.99501078769419204</v>
      </c>
      <c r="I36" t="s">
        <v>29</v>
      </c>
      <c r="J36">
        <v>0.57172008061747503</v>
      </c>
    </row>
    <row r="37" spans="1:10" x14ac:dyDescent="0.25">
      <c r="A37" t="s">
        <v>20</v>
      </c>
      <c r="C37" s="4">
        <v>139.46384998905199</v>
      </c>
      <c r="D37">
        <v>140.78670112308501</v>
      </c>
      <c r="E37" s="4"/>
      <c r="F37" s="4"/>
      <c r="G37">
        <v>140.19049359971399</v>
      </c>
      <c r="I37" t="s">
        <v>20</v>
      </c>
      <c r="J37">
        <v>140.78670112308501</v>
      </c>
    </row>
    <row r="38" spans="1:10" x14ac:dyDescent="0.25">
      <c r="A38" t="s">
        <v>30</v>
      </c>
      <c r="C38" s="4"/>
      <c r="D38" s="4"/>
      <c r="E38" s="4"/>
      <c r="F38" s="4"/>
      <c r="G38" s="4"/>
      <c r="I38" t="s">
        <v>21</v>
      </c>
      <c r="J38">
        <v>98.991533952000296</v>
      </c>
    </row>
    <row r="39" spans="1:10" x14ac:dyDescent="0.25">
      <c r="A39" t="s">
        <v>21</v>
      </c>
      <c r="B39">
        <v>98.2</v>
      </c>
      <c r="C39" s="4">
        <v>98.991533951943595</v>
      </c>
      <c r="D39">
        <v>98.991533952000296</v>
      </c>
      <c r="E39" s="4"/>
      <c r="F39" s="4"/>
      <c r="G39">
        <v>98.991533951995905</v>
      </c>
      <c r="I39" t="s">
        <v>22</v>
      </c>
      <c r="J39">
        <v>855.38435699000001</v>
      </c>
    </row>
    <row r="40" spans="1:10" x14ac:dyDescent="0.25">
      <c r="A40" t="s">
        <v>22</v>
      </c>
      <c r="C40" s="4">
        <v>853.47356023998202</v>
      </c>
      <c r="D40">
        <v>855.38435699000001</v>
      </c>
      <c r="E40" s="4"/>
      <c r="F40" s="4"/>
      <c r="G40">
        <v>858.30160750999698</v>
      </c>
      <c r="I40" t="s">
        <v>23</v>
      </c>
      <c r="J40">
        <v>16.67411856</v>
      </c>
    </row>
    <row r="41" spans="1:10" x14ac:dyDescent="0.25">
      <c r="A41" t="s">
        <v>23</v>
      </c>
      <c r="C41" s="4">
        <v>16.6741185599838</v>
      </c>
      <c r="D41">
        <v>16.67411856</v>
      </c>
      <c r="E41" s="4"/>
      <c r="F41" s="4"/>
      <c r="G41">
        <v>16.684736799998099</v>
      </c>
      <c r="I41" t="s">
        <v>24</v>
      </c>
      <c r="J41">
        <v>102.228588087666</v>
      </c>
    </row>
    <row r="42" spans="1:10" x14ac:dyDescent="0.25">
      <c r="A42" t="s">
        <v>24</v>
      </c>
      <c r="B42">
        <v>100.4</v>
      </c>
      <c r="C42" s="4">
        <v>102.228588087451</v>
      </c>
      <c r="D42">
        <v>102.228588087666</v>
      </c>
      <c r="E42" s="4"/>
      <c r="F42" s="4"/>
      <c r="G42" s="4"/>
      <c r="I42" t="s">
        <v>28</v>
      </c>
      <c r="J42">
        <v>3781.6099078083798</v>
      </c>
    </row>
    <row r="43" spans="1:10" x14ac:dyDescent="0.25">
      <c r="A43" t="s">
        <v>25</v>
      </c>
      <c r="C43" s="4">
        <v>430.39114886004</v>
      </c>
      <c r="E43" s="4"/>
      <c r="F43" s="4"/>
      <c r="G43" s="4"/>
      <c r="I43" t="s">
        <v>16</v>
      </c>
      <c r="J43">
        <v>4996.2469266017497</v>
      </c>
    </row>
    <row r="44" spans="1:10" x14ac:dyDescent="0.25">
      <c r="A44" t="s">
        <v>26</v>
      </c>
      <c r="C44" s="4">
        <v>1127.47970267348</v>
      </c>
      <c r="E44" s="4"/>
      <c r="F44" s="4"/>
      <c r="G44" s="4"/>
    </row>
    <row r="45" spans="1:10" x14ac:dyDescent="0.25">
      <c r="A45" t="s">
        <v>27</v>
      </c>
      <c r="C45" s="4">
        <v>1385.7874715576199</v>
      </c>
      <c r="D45" s="4"/>
      <c r="E45" s="4"/>
      <c r="F45" s="4"/>
      <c r="G45" s="4"/>
    </row>
    <row r="46" spans="1:10" x14ac:dyDescent="0.25">
      <c r="A46" t="s">
        <v>28</v>
      </c>
      <c r="C46" s="4">
        <v>823.28085355094504</v>
      </c>
      <c r="D46">
        <v>3781.6099078083798</v>
      </c>
      <c r="E46" s="4"/>
      <c r="F46" s="4"/>
      <c r="G46">
        <v>3785.0582032678399</v>
      </c>
    </row>
    <row r="47" spans="1:10" x14ac:dyDescent="0.25">
      <c r="A47" t="s">
        <v>16</v>
      </c>
      <c r="C47" s="4">
        <v>4978.7855440850899</v>
      </c>
      <c r="D47">
        <v>4996.2469266017497</v>
      </c>
      <c r="E47" s="4"/>
      <c r="F47" s="4"/>
      <c r="G47">
        <v>5002.45017400489</v>
      </c>
    </row>
    <row r="49" spans="1:7" x14ac:dyDescent="0.25">
      <c r="A49" t="s">
        <v>21</v>
      </c>
      <c r="B49">
        <f>B39</f>
        <v>98.2</v>
      </c>
      <c r="C49" s="4">
        <f>C39</f>
        <v>98.991533951943595</v>
      </c>
      <c r="G49" s="4">
        <f>G39</f>
        <v>98.991533951995905</v>
      </c>
    </row>
    <row r="50" spans="1:7" x14ac:dyDescent="0.25">
      <c r="A50" t="s">
        <v>38</v>
      </c>
      <c r="B50" s="4">
        <f>B42</f>
        <v>100.4</v>
      </c>
      <c r="C50" s="4">
        <f>C42</f>
        <v>102.228588087451</v>
      </c>
      <c r="D50" s="4">
        <f>D42</f>
        <v>102.228588087666</v>
      </c>
      <c r="G50" s="4">
        <f>G42</f>
        <v>0</v>
      </c>
    </row>
    <row r="51" spans="1:7" x14ac:dyDescent="0.25">
      <c r="A51" t="s">
        <v>36</v>
      </c>
      <c r="B51">
        <v>864.1</v>
      </c>
      <c r="C51" s="4">
        <f>C41+C40</f>
        <v>870.14767879996577</v>
      </c>
      <c r="D51" s="4">
        <f>D41+D40</f>
        <v>872.05847555000003</v>
      </c>
      <c r="G51" s="4">
        <f>G41+G40</f>
        <v>874.98634430999505</v>
      </c>
    </row>
    <row r="52" spans="1:7" x14ac:dyDescent="0.25">
      <c r="A52" t="s">
        <v>37</v>
      </c>
      <c r="B52">
        <f>3910.8</f>
        <v>3910.8</v>
      </c>
      <c r="C52" s="4">
        <f>SUM(C35:C38)+SUM(C43:C46)</f>
        <v>3907.4177432457391</v>
      </c>
      <c r="D52" s="4">
        <f>SUM(D35:D38)+SUM(D45:D47)</f>
        <v>8919.2152556138317</v>
      </c>
      <c r="G52" s="4">
        <f>SUM(G35:G38)+SUM(G43:G46)</f>
        <v>3926.2437076552478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 stock</vt:lpstr>
      <vt:lpstr>Sheet4</vt:lpstr>
      <vt:lpstr>Sheet3</vt:lpstr>
      <vt:lpstr>New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Josiah Williams-Rioux</dc:creator>
  <cp:lastModifiedBy>Bertrand Josiah Williams-Rioux</cp:lastModifiedBy>
  <cp:lastPrinted>2016-02-21T08:23:03Z</cp:lastPrinted>
  <dcterms:created xsi:type="dcterms:W3CDTF">2016-02-14T08:07:53Z</dcterms:created>
  <dcterms:modified xsi:type="dcterms:W3CDTF">2016-02-29T12:41:44Z</dcterms:modified>
</cp:coreProperties>
</file>