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7_Make_America_Amber_Again\"/>
    </mc:Choice>
  </mc:AlternateContent>
  <xr:revisionPtr revIDLastSave="0" documentId="13_ncr:1_{C4DAE8A8-9926-4B11-8FC8-FC1FFBE1D9F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<sst xmlns="http://schemas.openxmlformats.org/spreadsheetml/2006/main" count="179" uniqueCount="146">
  <si>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</si>
  <si>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</si>
  <si>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</si>
  <si>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</si>
  <si>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</si>
  <si>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</si>
  <si>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</si>
  <si>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</si>
  <si>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</si>
  <si>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</si>
  <si>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</si>
  <si>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</si>
  <si>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</si>
  <si>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</si>
  <si>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</si>
  <si>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</si>
  <si>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</si>
  <si>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</si>
  <si>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</si>
  <si>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</si>
  <si>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</si>
  <si>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</si>
  <si>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</si>
  <si>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</si>
  <si>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</si>
  <si>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</si>
  <si>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</si>
  <si>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</si>
  <si>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</si>
  <si>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</si>
  <si>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</si>
  <si>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</si>
  <si>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</si>
  <si>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</si>
  <si>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</si>
  <si>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</si>
  <si>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</si>
  <si>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</si>
  <si>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</si>
  <si>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</si>
  <si>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</si>
  <si>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</si>
  <si>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</si>
  <si>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</si>
  <si>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</si>
  <si>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</si>
  <si>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</si>
  <si>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</si>
  <si>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</si>
  <si>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</si>
  <si>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</si>
  <si>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</si>
  <si>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</si>
  <si>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</si>
  <si>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</si>
  <si>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</si>
  <si>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</si>
  <si>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</si>
  <si>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</si>
  <si>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</si>
  <si>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</si>
  <si>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</si>
  <si>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</si>
  <si>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</si>
  <si>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</si>
  <si>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</si>
  <si>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</si>
  <si>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</si>
  <si>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</si>
  <si>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</si>
  <si>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</si>
  <si>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</si>
  <si>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</si>
  <si>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</si>
  <si>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</si>
  <si>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</si>
  <si>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</si>
  <si>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</si>
  <si>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</si>
  <si>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</si>
  <si>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</si>
  <si>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</si>
  <si>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</si>
  <si>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</si>
  <si>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</si>
  <si>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</si>
  <si>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</si>
  <si>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</si>
  <si>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</si>
  <si>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</si>
  <si>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</si>
  <si>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</si>
  <si>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</si>
  <si>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</si>
  <si>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</si>
  <si>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</si>
  <si>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</si>
  <si>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</si>
  <si>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</si>
  <si>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</si>
  <si>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</si>
  <si>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</si>
  <si>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</si>
  <si>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</si>
  <si>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</si>
  <si>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</si>
  <si>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</si>
  <si>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</si>
  <si>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</si>
  <si>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</si>
  <si>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</si>
  <si>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</si>
  <si>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</si>
  <si>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</si>
  <si>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</si>
  <si>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</si>
  <si>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</si>
  <si>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</si>
  <si>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</si>
  <si>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</si>
  <si>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</si>
  <si>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</si>
  <si>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</si>
  <si>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</si>
  <si>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</si>
  <si>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</si>
  <si>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</si>
  <si>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</si>
  <si>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</si>
  <si>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</si>
  <si>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</si>
  <si>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</si>
  <si>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</si>
  <si>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</si>
  <si>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</si>
  <si>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</si>
  <si>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</si>
  <si>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</si>
  <si>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</si>
  <si>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</si>
  <si>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</si>
  <si>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</si>
  <si>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</si>
  <si>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</si>
  <si>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</si>
  <si>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07 Make America Amber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</si>
</sst>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0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0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topLeftCell="A23" zoomScale="85" workbookViewId="0">
      <selection activeCell="E38" sqref="E3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3.56</v>
      </c>
      <c r="E8" s="13">
        <v>5.72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0.94045245273169742</v>
      </c>
      <c r="E9" s="150">
        <f>E8/3.785412</f>
        <v>1.5110640532655362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4</v>
      </c>
      <c r="E15" s="13">
        <v>0.75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5</v>
      </c>
      <c r="E16" s="13">
        <v>0.25</v>
      </c>
      <c r="F16" s="134">
        <v>0</v>
      </c>
      <c r="G16" s="135">
        <f t="shared" ref="G16:G23" si="0">IF(D16=10,5.22-0.00504*F16,VLOOKUP(D16,H$13:J$23,3,FALSE))</f>
        <v>5.43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10</v>
      </c>
      <c r="E17" s="13">
        <v>0.1</v>
      </c>
      <c r="F17" s="134">
        <v>32</v>
      </c>
      <c r="G17" s="135">
        <f t="shared" si="0"/>
        <v>5.0587200000000001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10</v>
      </c>
      <c r="E18" s="13">
        <v>0.05</v>
      </c>
      <c r="F18" s="134">
        <v>15</v>
      </c>
      <c r="G18" s="135">
        <f t="shared" si="0"/>
        <v>5.1444000000000001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11</v>
      </c>
      <c r="E19" s="13">
        <v>3.5000000000000003E-2</v>
      </c>
      <c r="F19" s="134">
        <v>0</v>
      </c>
      <c r="G19" s="135">
        <f t="shared" si="0"/>
        <v>4.71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1.1850000000000001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2.6124746999999999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175.9510053892061</v>
      </c>
      <c r="E32" s="112">
        <f>D32-((D51/1.4)+(E51/1.7))</f>
        <v>-109.4752078029</v>
      </c>
      <c r="F32" s="113">
        <f>(E15*G15+E16*G16+E17*G17+E18*G18+E19*G19+E20*G20+E21*G21+E22*G22+E23*G23)/E24+(0.1085*D9/E25+0.013)*E32/50</f>
        <v>5.4665596812007919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6.09/1.335</f>
        <v>4.5617977528089888</v>
      </c>
      <c r="F37" s="13">
        <v>0.09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0.18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390.24619234945078</v>
      </c>
      <c r="E51" s="49">
        <f>(1-D$10)*E$5+F$37*24.6/D$9</f>
        <v>11.354186002247191</v>
      </c>
      <c r="F51" s="49">
        <f>(1-D$10)*F$5+E$44*72.3/D$9</f>
        <v>80.838020159550553</v>
      </c>
      <c r="G51" s="49">
        <f>(1-D$10)*G$5+E$37*127.47/D$9</f>
        <v>618.31127970534021</v>
      </c>
      <c r="H51" s="49">
        <f>(1-D$10)*H$5+(D$37*147.4+F$37*103)/D$9</f>
        <v>53.856957651685391</v>
      </c>
      <c r="I51" s="205">
        <f>G51/H51</f>
        <v>11.480620270164684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174.9780651685393</v>
      </c>
      <c r="E52" s="50">
        <f>IF(E8=0,E51,(1-(((D$10*D$9)+(E$10*E$9))/(D$9+E$9)))*E$5+(F$37+F$39)*24.6/(D$9+E$9))</f>
        <v>9.9031144577586208</v>
      </c>
      <c r="F52" s="50">
        <f>IF(E8=0,F51,(1-(((D$10*D$9)+(E$10*E$9))/(D$9+E$9)))*F$5+(E$44+E$46)*72.3/(D$9+E$9))</f>
        <v>72.308550837068964</v>
      </c>
      <c r="G52" s="50">
        <f>IF(E8=0,G51,(1-(((D$10*D$9)+(E$10*E$9))/(D$9+E$9)))*G$5+(E$37+E$39)*127.47/(D$9+E$9))</f>
        <v>237.19699954213482</v>
      </c>
      <c r="H52" s="50">
        <f>IF(E8=0,H51,(1-(((D$10*D$9)+(E$10*E$9))/(D$9+E$9)))*H$5+((D$37+D$39)*147.4+(F$37+F$39)*103)/(D$9+E$9))</f>
        <v>47.78133289224138</v>
      </c>
      <c r="I52" s="163">
        <f>G52/H52</f>
        <v>4.9642189780907158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Above 1.3 may enhance maltiness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3.56</v>
      </c>
      <c r="C11" s="1" t="s">
        <v>47</v>
      </c>
      <c r="D11" s="1">
        <f>'EZ Water Adjustment'!E8</f>
        <v>5.72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1.1850000000000001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4.5617977528089888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0.09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0.18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390.24619234945078</v>
      </c>
      <c r="C26" s="1" t="s">
        <v>47</v>
      </c>
      <c r="D26" s="26">
        <f>'EZ Water Adjustment'!D52</f>
        <v>174.9780651685393</v>
      </c>
      <c r="I26" s="26"/>
    </row>
    <row r="27" spans="1:9" x14ac:dyDescent="0.2">
      <c r="A27" t="s">
        <v>26</v>
      </c>
      <c r="B27" s="26">
        <f>'EZ Water Adjustment'!E51</f>
        <v>11.354186002247191</v>
      </c>
      <c r="C27" s="1" t="s">
        <v>47</v>
      </c>
      <c r="D27" s="26">
        <f>'EZ Water Adjustment'!E52</f>
        <v>9.9031144577586208</v>
      </c>
    </row>
    <row r="28" spans="1:9" x14ac:dyDescent="0.2">
      <c r="A28" t="s">
        <v>27</v>
      </c>
      <c r="B28" s="26">
        <f>'EZ Water Adjustment'!F51</f>
        <v>80.838020159550553</v>
      </c>
      <c r="C28" s="1" t="s">
        <v>47</v>
      </c>
      <c r="D28" s="26">
        <f>'EZ Water Adjustment'!F52</f>
        <v>72.308550837068964</v>
      </c>
    </row>
    <row r="29" spans="1:9" x14ac:dyDescent="0.2">
      <c r="A29" t="s">
        <v>28</v>
      </c>
      <c r="B29" s="26">
        <f>'EZ Water Adjustment'!G51</f>
        <v>618.31127970534021</v>
      </c>
      <c r="C29" s="1" t="s">
        <v>47</v>
      </c>
      <c r="D29" s="26">
        <f>'EZ Water Adjustment'!G52</f>
        <v>237.19699954213482</v>
      </c>
    </row>
    <row r="30" spans="1:9" x14ac:dyDescent="0.2">
      <c r="A30" t="s">
        <v>29</v>
      </c>
      <c r="B30" s="26">
        <f>'EZ Water Adjustment'!H51</f>
        <v>53.856957651685391</v>
      </c>
      <c r="C30" s="1" t="s">
        <v>47</v>
      </c>
      <c r="D30" s="26">
        <f>'EZ Water Adjustment'!H52</f>
        <v>47.78133289224138</v>
      </c>
    </row>
    <row r="31" spans="1:9" x14ac:dyDescent="0.2">
      <c r="A31" t="s">
        <v>61</v>
      </c>
      <c r="B31" s="27">
        <f>'EZ Water Adjustment'!I51</f>
        <v>11.480620270164684</v>
      </c>
      <c r="C31" s="1" t="s">
        <v>47</v>
      </c>
      <c r="D31" s="27">
        <f>'EZ Water Adjustment'!I52</f>
        <v>4.9642189780907158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175.9510053892061</v>
      </c>
      <c r="C33" s="3"/>
    </row>
    <row r="34" spans="1:3" x14ac:dyDescent="0.2">
      <c r="A34" t="s">
        <v>62</v>
      </c>
      <c r="B34" s="26">
        <f>'EZ Water Adjustment'!E32</f>
        <v>-109.4752078029</v>
      </c>
      <c r="C34" s="3"/>
    </row>
    <row r="35" spans="1:3" x14ac:dyDescent="0.2">
      <c r="A35" t="s">
        <v>117</v>
      </c>
      <c r="B35" s="27">
        <f>'EZ Water Adjustment'!F32</f>
        <v>5.4665596812007919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2020-08-09T08:31:57Z</cp:lastPrinted>
  <dcterms:created xsi:type="dcterms:W3CDTF">1996-10-14T23:33:28Z</dcterms:created>
  <dcterms:modified xsi:type="dcterms:W3CDTF">2020-08-09T08:43:11Z</dcterms:modified>
</cp:coreProperties>
</file>