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5_SMaSH_Centennial\"/>
    </mc:Choice>
  </mc:AlternateContent>
  <xr:revisionPtr revIDLastSave="0" documentId="13_ncr:1_{9B5F3DA3-DF1D-46B1-9C87-F32B4B0B5D21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26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H39" i="1" s="1"/>
  <c r="E9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G51" i="1" l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<sst xmlns="http://schemas.openxmlformats.org/spreadsheetml/2006/main" count="179" uniqueCount="146">
  <si>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</si>
  <si>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</si>
  <si>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</si>
  <si>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</si>
  <si>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</si>
  <si>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</si>
  <si>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</si>
  <si>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</si>
  <si>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</si>
  <si>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</si>
  <si>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</si>
  <si>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</si>
  <si>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</si>
  <si>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</si>
  <si>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</si>
  <si>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</si>
  <si>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</si>
  <si>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</si>
  <si>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</si>
  <si>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</si>
  <si>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</si>
  <si>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</si>
  <si>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</si>
  <si>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</si>
  <si>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</si>
  <si>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</si>
  <si>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</si>
  <si>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</si>
  <si>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</si>
  <si>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</si>
  <si>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</si>
  <si>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</si>
  <si>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</si>
  <si>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</si>
  <si>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</si>
  <si>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</si>
  <si>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</si>
  <si>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</si>
  <si>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</si>
  <si>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</si>
  <si>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</si>
  <si>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</si>
  <si>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</si>
  <si>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</si>
  <si>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</si>
  <si>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</si>
  <si>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</si>
  <si>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</si>
  <si>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</si>
  <si>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</si>
  <si>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</si>
  <si>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</si>
  <si>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</si>
  <si>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</si>
  <si>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</si>
  <si>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</si>
  <si>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</si>
  <si>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</si>
  <si>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</si>
  <si>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</si>
  <si>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</si>
  <si>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</si>
  <si>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</si>
  <si>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</si>
  <si>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</si>
  <si>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</si>
  <si>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</si>
  <si>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</si>
  <si>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</si>
  <si>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</si>
  <si>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</si>
  <si>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</si>
  <si>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</si>
  <si>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</si>
  <si>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</si>
  <si>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</si>
  <si>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</si>
  <si>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</si>
  <si>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</si>
  <si>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</si>
  <si>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</si>
  <si>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</si>
  <si>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</si>
  <si>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</si>
  <si>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</si>
  <si>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</si>
  <si>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</si>
  <si>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</si>
  <si>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</si>
  <si>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</si>
  <si>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</si>
  <si>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</si>
  <si>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</si>
  <si>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</si>
  <si>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</si>
  <si>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</si>
  <si>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</si>
  <si>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</si>
  <si>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</si>
  <si>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</si>
  <si>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</si>
  <si>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</si>
  <si>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</si>
  <si>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</si>
  <si>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</si>
  <si>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</si>
  <si>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</si>
  <si>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</si>
  <si>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</si>
  <si>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</si>
  <si>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</si>
  <si>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</si>
  <si>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</si>
  <si>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</si>
  <si>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</si>
  <si>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</si>
  <si>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</si>
  <si>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</si>
  <si>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</si>
  <si>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</si>
  <si>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</si>
  <si>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</si>
  <si>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</si>
  <si>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</si>
  <si>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</si>
  <si>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</si>
  <si>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</si>
  <si>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</si>
  <si>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</si>
  <si>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</si>
  <si>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</si>
  <si>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</si>
  <si>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</si>
  <si>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</si>
  <si>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</si>
  <si>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</si>
  <si>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</si>
  <si>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</si>
  <si>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</si>
  <si>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</si>
  <si>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</si>
  <si>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</si>
  <si>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</si>
  <si>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</si>
  <si>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</si>
  <si>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05 SMaSH Centennial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</si>
</sst>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E9" sqref="E9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71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3.6</v>
      </c>
      <c r="E8" s="13">
        <v>4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0.95101933422306473</v>
      </c>
      <c r="E9" s="150">
        <f>E8/3.785412</f>
        <v>1.0566881491367386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4</v>
      </c>
      <c r="E15" s="13">
        <v>1.2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1.2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2.6455439999999997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-91.115624015737723</v>
      </c>
      <c r="E32" s="112">
        <f>D32-((D51/1.4)+(E51/1.7))</f>
        <v>-236.65673763871951</v>
      </c>
      <c r="F32" s="113">
        <f>(E15*G15+E16*G16+E17*G17+E18*G18+E19*G19+E20*G20+E21*G21+E22*G22+E23*G23)/E24+(0.1085*D9/E25+0.013)*E32/50</f>
        <v>5.5238602079716186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2.42/1.335</f>
        <v>1.8127340823970037</v>
      </c>
      <c r="F37" s="13">
        <v>0.85</v>
      </c>
      <c r="G37" s="83" t="s">
        <v>137</v>
      </c>
      <c r="H37" s="28">
        <v>0</v>
      </c>
      <c r="I37" s="83" t="s">
        <v>53</v>
      </c>
      <c r="J37" s="13">
        <v>0.8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178.23890696629215</v>
      </c>
      <c r="E51" s="49">
        <f>(1-D$10)*E$5+F$37*24.6/D$9</f>
        <v>30.986934699999999</v>
      </c>
      <c r="F51" s="49">
        <f>(1-D$10)*F$5+E$44*72.3/D$9</f>
        <v>67</v>
      </c>
      <c r="G51" s="49">
        <f>(1-D$10)*G$5+E$37*127.47/D$9</f>
        <v>313.97004820823969</v>
      </c>
      <c r="H51" s="49">
        <f>(1-D$10)*H$5+(D$37*147.4+F$37*103)/D$9</f>
        <v>136.05911683333335</v>
      </c>
      <c r="I51" s="205">
        <f>G51/H51</f>
        <v>2.307600221989091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106.0079032998226</v>
      </c>
      <c r="E52" s="50">
        <f>IF(E8=0,E51,(1-(((D$10*D$9)+(E$10*E$9))/(D$9+E$9)))*E$5+(F$37+F$39)*24.6/(D$9+E$9))</f>
        <v>19.41486380526316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186.09107546706093</v>
      </c>
      <c r="H52" s="50">
        <f>IF(E8=0,H51,(1-(((D$10*D$9)+(E$10*E$9))/(D$9+E$9)))*H$5+((D$37+D$39)*147.4+(F$37+F$39)*103)/(D$9+E$9))</f>
        <v>87.606950078947364</v>
      </c>
      <c r="I52" s="163">
        <f>G52/H52</f>
        <v>2.1241588173011867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Above 1.3 may enhance maltiness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71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3.6</v>
      </c>
      <c r="C11" s="1" t="s">
        <v>47</v>
      </c>
      <c r="D11" s="1">
        <f>'EZ Water Adjustment'!E8</f>
        <v>4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1.2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1.8127340823970037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0.85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0.8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178.23890696629215</v>
      </c>
      <c r="C26" s="1" t="s">
        <v>47</v>
      </c>
      <c r="D26" s="26">
        <f>'EZ Water Adjustment'!D52</f>
        <v>106.0079032998226</v>
      </c>
      <c r="I26" s="26"/>
    </row>
    <row r="27" spans="1:9" x14ac:dyDescent="0.2">
      <c r="A27" t="s">
        <v>26</v>
      </c>
      <c r="B27" s="26">
        <f>'EZ Water Adjustment'!E51</f>
        <v>30.986934699999999</v>
      </c>
      <c r="C27" s="1" t="s">
        <v>47</v>
      </c>
      <c r="D27" s="26">
        <f>'EZ Water Adjustment'!E52</f>
        <v>19.41486380526316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313.97004820823969</v>
      </c>
      <c r="C29" s="1" t="s">
        <v>47</v>
      </c>
      <c r="D29" s="26">
        <f>'EZ Water Adjustment'!G52</f>
        <v>186.09107546706093</v>
      </c>
    </row>
    <row r="30" spans="1:9" x14ac:dyDescent="0.2">
      <c r="A30" t="s">
        <v>29</v>
      </c>
      <c r="B30" s="26">
        <f>'EZ Water Adjustment'!H51</f>
        <v>136.05911683333335</v>
      </c>
      <c r="C30" s="1" t="s">
        <v>47</v>
      </c>
      <c r="D30" s="26">
        <f>'EZ Water Adjustment'!H52</f>
        <v>87.606950078947364</v>
      </c>
    </row>
    <row r="31" spans="1:9" x14ac:dyDescent="0.2">
      <c r="A31" t="s">
        <v>61</v>
      </c>
      <c r="B31" s="27">
        <f>'EZ Water Adjustment'!I51</f>
        <v>2.307600221989091</v>
      </c>
      <c r="C31" s="1" t="s">
        <v>47</v>
      </c>
      <c r="D31" s="27">
        <f>'EZ Water Adjustment'!I52</f>
        <v>2.1241588173011867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-91.115624015737723</v>
      </c>
      <c r="C33" s="3"/>
    </row>
    <row r="34" spans="1:3" x14ac:dyDescent="0.2">
      <c r="A34" t="s">
        <v>62</v>
      </c>
      <c r="B34" s="26">
        <f>'EZ Water Adjustment'!E32</f>
        <v>-236.65673763871951</v>
      </c>
      <c r="C34" s="3"/>
    </row>
    <row r="35" spans="1:3" x14ac:dyDescent="0.2">
      <c r="A35" t="s">
        <v>117</v>
      </c>
      <c r="B35" s="27">
        <f>'EZ Water Adjustment'!F32</f>
        <v>5.5238602079716186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2020-08-09T08:46:02Z</cp:lastPrinted>
  <dcterms:created xsi:type="dcterms:W3CDTF">1996-10-14T23:33:28Z</dcterms:created>
  <dcterms:modified xsi:type="dcterms:W3CDTF">2020-09-01T08:04:27Z</dcterms:modified>
</cp:coreProperties>
</file>