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Rob\Downloads\"/>
    </mc:Choice>
  </mc:AlternateContent>
  <bookViews>
    <workbookView xWindow="0" yWindow="0" windowWidth="23040" windowHeight="9408" activeTab="2"/>
  </bookViews>
  <sheets>
    <sheet name="Qualitative" sheetId="2" r:id="rId1"/>
    <sheet name="Frequency Table" sheetId="3" r:id="rId2"/>
    <sheet name="Sheet1" sheetId="4" r:id="rId3"/>
  </sheets>
  <calcPr calcId="152511"/>
</workbook>
</file>

<file path=xl/calcChain.xml><?xml version="1.0" encoding="utf-8"?>
<calcChain xmlns="http://schemas.openxmlformats.org/spreadsheetml/2006/main">
  <c r="B51" i="3" l="1"/>
  <c r="C19" i="3"/>
  <c r="D19" i="3"/>
  <c r="E19" i="3"/>
  <c r="F19" i="3"/>
  <c r="G19" i="3"/>
  <c r="H19" i="3"/>
  <c r="I19" i="3"/>
  <c r="J19" i="3"/>
  <c r="K19" i="3"/>
  <c r="L19" i="3"/>
  <c r="M19" i="3"/>
  <c r="N19" i="3"/>
  <c r="O19" i="3"/>
  <c r="P19" i="3"/>
  <c r="Q19" i="3"/>
  <c r="R19" i="3"/>
  <c r="S19" i="3"/>
  <c r="T19" i="3"/>
  <c r="U19" i="3"/>
  <c r="V19" i="3"/>
  <c r="W19" i="3"/>
  <c r="X19" i="3"/>
  <c r="Y19" i="3"/>
  <c r="Z19" i="3"/>
  <c r="AA19" i="3"/>
  <c r="AB19" i="3"/>
  <c r="AC19" i="3"/>
  <c r="AD19" i="3"/>
  <c r="AE19" i="3"/>
  <c r="AF19" i="3"/>
  <c r="AG19" i="3"/>
  <c r="AH19" i="3"/>
  <c r="AI19" i="3"/>
  <c r="AJ19" i="3"/>
  <c r="B19" i="3"/>
  <c r="C83" i="4" l="1"/>
  <c r="C81" i="4"/>
  <c r="C75" i="4"/>
  <c r="C74" i="4"/>
  <c r="I75" i="4"/>
  <c r="I72" i="4"/>
  <c r="O75" i="4"/>
  <c r="O72" i="4"/>
  <c r="O67" i="4"/>
  <c r="O65" i="4"/>
  <c r="I67" i="4"/>
  <c r="I64" i="4"/>
  <c r="K64" i="4" s="1"/>
  <c r="C67" i="4"/>
  <c r="C64" i="4"/>
  <c r="E64" i="4" s="1"/>
  <c r="K72" i="4"/>
  <c r="C54" i="4"/>
  <c r="C53" i="4"/>
  <c r="O46" i="4"/>
  <c r="O45" i="4"/>
  <c r="Q42" i="4" s="1"/>
  <c r="I46" i="4"/>
  <c r="I45" i="4"/>
  <c r="C46" i="4"/>
  <c r="C45" i="4"/>
  <c r="E42" i="4" s="1"/>
  <c r="O38" i="4"/>
  <c r="O37" i="4"/>
  <c r="I38" i="4"/>
  <c r="I37" i="4"/>
  <c r="C38" i="4"/>
  <c r="E34" i="4" s="1"/>
  <c r="C37" i="4"/>
  <c r="K42" i="4"/>
  <c r="O20" i="4"/>
  <c r="O21" i="4"/>
  <c r="O22" i="4"/>
  <c r="O19" i="4"/>
  <c r="I20" i="4"/>
  <c r="I23" i="4"/>
  <c r="I19" i="4"/>
  <c r="C23" i="4"/>
  <c r="I12" i="4"/>
  <c r="I14" i="4"/>
  <c r="I15" i="4"/>
  <c r="I11" i="4"/>
  <c r="C12" i="4"/>
  <c r="C13" i="4"/>
  <c r="C11" i="4"/>
  <c r="B7" i="4"/>
  <c r="O5" i="4" s="1"/>
  <c r="C7" i="4"/>
  <c r="O23" i="4" s="1"/>
  <c r="D7" i="4"/>
  <c r="I21" i="4" s="1"/>
  <c r="E7" i="4"/>
  <c r="C20" i="4" s="1"/>
  <c r="F7" i="4"/>
  <c r="O15" i="4" s="1"/>
  <c r="G7" i="4"/>
  <c r="I13" i="4" s="1"/>
  <c r="H7" i="4"/>
  <c r="C14" i="4" s="1"/>
  <c r="K11" i="4" l="1"/>
  <c r="Q19" i="4"/>
  <c r="O14" i="4"/>
  <c r="O13" i="4"/>
  <c r="C22" i="4"/>
  <c r="O3" i="4"/>
  <c r="O4" i="4"/>
  <c r="O7" i="4"/>
  <c r="C15" i="4"/>
  <c r="E11" i="4" s="1"/>
  <c r="O11" i="4"/>
  <c r="O12" i="4"/>
  <c r="C21" i="4"/>
  <c r="I22" i="4"/>
  <c r="K19" i="4" s="1"/>
  <c r="O6" i="4"/>
  <c r="K34" i="4"/>
  <c r="C19" i="4"/>
  <c r="Q34" i="4"/>
  <c r="E50" i="4"/>
  <c r="E80" i="4"/>
  <c r="E72" i="4"/>
  <c r="Q72" i="4"/>
  <c r="Q64" i="4"/>
  <c r="E19" i="4"/>
  <c r="AH30" i="3"/>
  <c r="AJ30" i="3"/>
  <c r="AI30" i="3"/>
  <c r="AG30" i="3"/>
  <c r="AF30" i="3"/>
  <c r="AE30" i="3"/>
  <c r="AD30" i="3"/>
  <c r="AC30" i="3"/>
  <c r="AB30" i="3"/>
  <c r="AA30" i="3"/>
  <c r="Z30" i="3"/>
  <c r="Y30" i="3"/>
  <c r="X30" i="3"/>
  <c r="W30" i="3"/>
  <c r="V30" i="3"/>
  <c r="U30" i="3"/>
  <c r="Q30" i="3"/>
  <c r="T30" i="3"/>
  <c r="S30" i="3"/>
  <c r="R30" i="3"/>
  <c r="P30" i="3"/>
  <c r="O30" i="3"/>
  <c r="N30" i="3"/>
  <c r="M30" i="3"/>
  <c r="L30" i="3"/>
  <c r="K30" i="3"/>
  <c r="J30" i="3"/>
  <c r="I30" i="3"/>
  <c r="H30" i="3"/>
  <c r="G30" i="3"/>
  <c r="F30" i="3"/>
  <c r="E30" i="3"/>
  <c r="D30" i="3"/>
  <c r="C30" i="3"/>
  <c r="B30" i="3"/>
  <c r="W34" i="3"/>
  <c r="AJ34" i="3"/>
  <c r="AI34" i="3"/>
  <c r="AH34" i="3"/>
  <c r="AG34" i="3"/>
  <c r="AF34" i="3"/>
  <c r="AE34" i="3"/>
  <c r="AD34" i="3"/>
  <c r="AC34" i="3"/>
  <c r="AB34" i="3"/>
  <c r="AA34" i="3"/>
  <c r="Z34" i="3"/>
  <c r="Y34" i="3"/>
  <c r="X34" i="3"/>
  <c r="V34" i="3"/>
  <c r="U34" i="3"/>
  <c r="T34" i="3"/>
  <c r="S34" i="3"/>
  <c r="R34" i="3"/>
  <c r="Q34" i="3"/>
  <c r="P34" i="3"/>
  <c r="O34" i="3"/>
  <c r="N34" i="3"/>
  <c r="M34" i="3"/>
  <c r="L34" i="3"/>
  <c r="K34" i="3"/>
  <c r="J34" i="3"/>
  <c r="I34" i="3"/>
  <c r="H34" i="3"/>
  <c r="G34" i="3"/>
  <c r="F34" i="3"/>
  <c r="E34" i="3"/>
  <c r="D34" i="3"/>
  <c r="C34" i="3"/>
  <c r="B34" i="3"/>
  <c r="AE39" i="3"/>
  <c r="AI39" i="3"/>
  <c r="AH39" i="3"/>
  <c r="AG39" i="3"/>
  <c r="AF39" i="3"/>
  <c r="AD39" i="3"/>
  <c r="AC39" i="3"/>
  <c r="AB39" i="3"/>
  <c r="AA39" i="3"/>
  <c r="Z39" i="3"/>
  <c r="Y39" i="3"/>
  <c r="X39" i="3"/>
  <c r="W39" i="3"/>
  <c r="V39" i="3"/>
  <c r="U39" i="3"/>
  <c r="T39" i="3"/>
  <c r="S39" i="3"/>
  <c r="R39" i="3"/>
  <c r="Q39" i="3"/>
  <c r="P39" i="3"/>
  <c r="O39" i="3"/>
  <c r="N39" i="3"/>
  <c r="M39" i="3"/>
  <c r="L39" i="3"/>
  <c r="K39" i="3"/>
  <c r="I39" i="3"/>
  <c r="H39" i="3"/>
  <c r="G39" i="3"/>
  <c r="F39" i="3"/>
  <c r="E39" i="3"/>
  <c r="D39" i="3"/>
  <c r="C39" i="3"/>
  <c r="B39" i="3"/>
  <c r="AJ39" i="3"/>
  <c r="AJ44" i="3"/>
  <c r="AI44" i="3"/>
  <c r="AH44" i="3"/>
  <c r="AG44" i="3"/>
  <c r="AF44" i="3"/>
  <c r="AE44" i="3"/>
  <c r="AD44" i="3"/>
  <c r="AC44" i="3"/>
  <c r="AB44" i="3"/>
  <c r="AA44" i="3"/>
  <c r="Z44" i="3"/>
  <c r="Y44" i="3"/>
  <c r="X44" i="3"/>
  <c r="W44" i="3"/>
  <c r="V44" i="3"/>
  <c r="U44" i="3"/>
  <c r="T44" i="3"/>
  <c r="S44" i="3"/>
  <c r="R44" i="3"/>
  <c r="Q44" i="3"/>
  <c r="P44" i="3"/>
  <c r="O44" i="3"/>
  <c r="N44" i="3"/>
  <c r="M44" i="3"/>
  <c r="L44" i="3"/>
  <c r="K44" i="3"/>
  <c r="J44" i="3"/>
  <c r="I44" i="3"/>
  <c r="H44" i="3"/>
  <c r="G44" i="3"/>
  <c r="F44" i="3"/>
  <c r="E44" i="3"/>
  <c r="D44" i="3"/>
  <c r="C44" i="3"/>
  <c r="B44" i="3"/>
  <c r="G51" i="3"/>
  <c r="F51" i="3"/>
  <c r="E51" i="3"/>
  <c r="D51" i="3"/>
  <c r="C51" i="3"/>
  <c r="K51" i="3"/>
  <c r="J51" i="3"/>
  <c r="I51" i="3"/>
  <c r="H51" i="3"/>
  <c r="M51" i="3"/>
  <c r="L51" i="3"/>
  <c r="N51" i="3"/>
  <c r="O51" i="3"/>
  <c r="P51" i="3"/>
  <c r="R51" i="3"/>
  <c r="Q51" i="3"/>
  <c r="S51" i="3"/>
  <c r="T51" i="3"/>
  <c r="U51" i="3"/>
  <c r="V51" i="3"/>
  <c r="W51" i="3"/>
  <c r="X51" i="3"/>
  <c r="Y51" i="3"/>
  <c r="Z51" i="3"/>
  <c r="AA51" i="3"/>
  <c r="AB51" i="3"/>
  <c r="AC51" i="3"/>
  <c r="AD51" i="3"/>
  <c r="AE51" i="3"/>
  <c r="AF51" i="3"/>
  <c r="AG51" i="3"/>
  <c r="AH51" i="3"/>
  <c r="AI51" i="3"/>
  <c r="AJ51" i="3"/>
  <c r="AK20" i="3"/>
  <c r="AK29" i="3"/>
  <c r="AK33" i="3"/>
  <c r="AK38" i="3"/>
  <c r="AK43" i="3"/>
  <c r="AK50" i="3"/>
  <c r="AK3" i="3"/>
  <c r="AK4" i="3"/>
  <c r="AK5" i="3"/>
  <c r="AK6" i="3"/>
  <c r="AK7" i="3"/>
  <c r="AK8" i="3"/>
  <c r="AK9" i="3"/>
  <c r="AK10" i="3"/>
  <c r="AK11" i="3"/>
  <c r="AK12" i="3"/>
  <c r="AK13" i="3"/>
  <c r="AK14" i="3"/>
  <c r="AK15" i="3"/>
  <c r="AK16" i="3"/>
  <c r="AK17" i="3"/>
  <c r="AK18" i="3"/>
  <c r="AK2" i="3"/>
  <c r="Q11" i="4" l="1"/>
  <c r="Q3" i="4"/>
</calcChain>
</file>

<file path=xl/sharedStrings.xml><?xml version="1.0" encoding="utf-8"?>
<sst xmlns="http://schemas.openxmlformats.org/spreadsheetml/2006/main" count="472" uniqueCount="248">
  <si>
    <t>Verbal Bullying/Verbal Aggression</t>
  </si>
  <si>
    <t>Rape</t>
  </si>
  <si>
    <t>Assault</t>
  </si>
  <si>
    <t>Child Abuse</t>
  </si>
  <si>
    <t>Assault with a Weapon</t>
  </si>
  <si>
    <t>Spousal Abuse</t>
  </si>
  <si>
    <t>Psychological Manipulation</t>
  </si>
  <si>
    <t>Emotional Dependency</t>
  </si>
  <si>
    <t>Stalking</t>
  </si>
  <si>
    <t>Cyberstalking</t>
  </si>
  <si>
    <t>Cyber Harassment</t>
  </si>
  <si>
    <t>Cyberbullying</t>
  </si>
  <si>
    <t>Social Bullying</t>
  </si>
  <si>
    <t>Physical Bullying</t>
  </si>
  <si>
    <t>Imprisonment</t>
  </si>
  <si>
    <t>Bondage</t>
  </si>
  <si>
    <t>Financial Dependency</t>
  </si>
  <si>
    <t>Alpha Male Partner</t>
  </si>
  <si>
    <t>Beta Male Partner</t>
  </si>
  <si>
    <t>Arranged Marriage</t>
  </si>
  <si>
    <t>Brothel</t>
  </si>
  <si>
    <t>Perceived Threats from Partner</t>
  </si>
  <si>
    <t>Perceived Threats from 3rd Party</t>
  </si>
  <si>
    <t>Subjugated Cultural Status of Women</t>
  </si>
  <si>
    <t>Kidnapping</t>
  </si>
  <si>
    <t>Parental Kidnapping</t>
  </si>
  <si>
    <t>Early Pregnancy</t>
  </si>
  <si>
    <t xml:space="preserve"> bordering on it- she has some say in it, but marries out of national pride and</t>
  </si>
  <si>
    <t>Charles Harris rapes Charlotte when she goes to comfort him one night, he then abandons her as a relation</t>
  </si>
  <si>
    <t>Charlotte is deeply  infatuated by Charles Harris to the point she complies with his self-damaging wish to give up their child to have him raise with his wife</t>
  </si>
  <si>
    <t>Charlotte is infatuated by Charles Harris so much that she keeps their baby they had out of wedlock, though she eventually gives the boy up to Harris and his wife to raise as their own after their owns death (continuing their somewhat abusive relationship)</t>
  </si>
  <si>
    <t xml:space="preserve">Charlotte is essentially exiled from her family by her father for carrying the rape child. She is forced to live in hiding at the lying-in hospital in secret under an assumed name. Her family is then told multiple times by her father to not try to contact her, help her in any way, or look for her. </t>
  </si>
  <si>
    <t>Main character, Lily, starves herself per the request of her father as she has brought shame to the family be accidentally denting a golf cart in the process of learning how to golf.</t>
  </si>
  <si>
    <t>  Yes</t>
  </si>
  <si>
    <t>Yes</t>
  </si>
  <si>
    <t>Charles Harris</t>
  </si>
  <si>
    <t>Daniel Taylor- she eventualy marries him</t>
  </si>
  <si>
    <t>Charlottee has trouble providing for herself in regency England because of her status as a female post- child birth.</t>
  </si>
  <si>
    <t>Main Character, Ethan Quinn, and Other Main Male Figures of the Quinn Family, all suffered from this is in their youth</t>
  </si>
  <si>
    <t>Substance Usage (Alcohol Or Other)</t>
  </si>
  <si>
    <t>Ethan is a Beta Male Partner, quiet and sensitive. He however has a very aggressive side when aroused so he is at the edge of this spectrum.</t>
  </si>
  <si>
    <t>Ethan and Grace's relationship is intialy not approved by Seth, Ethan's adoptive brother. This garner some verbal threats which distablizes the relationship for a time as Grace is sensitive to his desires.</t>
  </si>
  <si>
    <t>Ethan witness this in his childhood, he however does not exhibit this.</t>
  </si>
  <si>
    <t>Ethan is a victim of childhood rape.</t>
  </si>
  <si>
    <t>Adultery</t>
  </si>
  <si>
    <r>
      <t xml:space="preserve">All of the women in </t>
    </r>
    <r>
      <rPr>
        <i/>
        <sz val="11"/>
        <color rgb="FF000000"/>
        <rFont val="Calibri"/>
        <family val="2"/>
        <scheme val="minor"/>
      </rPr>
      <t>Le Morte D'Arthur</t>
    </r>
    <r>
      <rPr>
        <sz val="11"/>
        <color rgb="FF000000"/>
        <rFont val="Calibri"/>
        <family val="2"/>
        <scheme val="minor"/>
      </rPr>
      <t xml:space="preserve"> are financially dependent on the men in their lives.</t>
    </r>
  </si>
  <si>
    <t>Yes.</t>
  </si>
  <si>
    <t>Attempted Murder</t>
  </si>
  <si>
    <t>Yes, Aaron Stark leaves to allw her to persue George who is rude and unkind thoughhe is sensitive and loving to Cora's needs.</t>
  </si>
  <si>
    <t>George Merill, aggressive in persueing Cora's love and mean to her other love intrest Aaron.</t>
  </si>
  <si>
    <t>Cora suffers this from George who wants to break her and Aaron up so that he may marry her.</t>
  </si>
  <si>
    <t>Attempted and Failed By Trennen</t>
  </si>
  <si>
    <t>Trennen Von Hall, aggressive out of nowhere once it beomes clear that Eliza will not returns his affections</t>
  </si>
  <si>
    <t>James Hurley, Father's employee very backseat emotionally and attend to Eliza's emotional wellbeing. Constantly asks how Eliza is doing and basicly steps out of her life when she takes up with Trennen, only coming to her aid when she is found hurt along the road side (not proactive in his attempts to protect her).</t>
  </si>
  <si>
    <t>Yes. It's Parrie Times Peps! However, women are portrayed as family equals just with a more house-bound role in the family.</t>
  </si>
  <si>
    <t>Yes. It's Parrie Times Peps! However, women are portrayed as family equals just with a more house-bound role in the family. Eliza is constantly stressing about her keeping of the home and family.</t>
  </si>
  <si>
    <t>Yes, though stand off-ish Darne Stark is a uber sensitive and careing beta male husband.</t>
  </si>
  <si>
    <r>
      <t xml:space="preserve">The Princess  </t>
    </r>
    <r>
      <rPr>
        <b/>
        <sz val="11"/>
        <color rgb="FF000000"/>
        <rFont val="Calibri"/>
        <family val="2"/>
        <scheme val="minor"/>
      </rPr>
      <t>Anna</t>
    </r>
  </si>
  <si>
    <r>
      <t xml:space="preserve">Bamboo &amp; Lace </t>
    </r>
    <r>
      <rPr>
        <b/>
        <sz val="11"/>
        <color rgb="FF000000"/>
        <rFont val="Calibri"/>
        <family val="2"/>
        <scheme val="minor"/>
      </rPr>
      <t>Anna</t>
    </r>
  </si>
  <si>
    <r>
      <t xml:space="preserve">Le Morte Darthur </t>
    </r>
    <r>
      <rPr>
        <b/>
        <sz val="11"/>
        <color rgb="FF000000"/>
        <rFont val="Calibri"/>
        <family val="2"/>
        <scheme val="minor"/>
      </rPr>
      <t>Emily</t>
    </r>
  </si>
  <si>
    <r>
      <t xml:space="preserve">Lady of Milkweed Manor                </t>
    </r>
    <r>
      <rPr>
        <b/>
        <sz val="11"/>
        <color rgb="FF000000"/>
        <rFont val="Calibri"/>
        <family val="2"/>
        <scheme val="minor"/>
      </rPr>
      <t>Anna</t>
    </r>
    <r>
      <rPr>
        <i/>
        <sz val="11"/>
        <color rgb="FF000000"/>
        <rFont val="Calibri"/>
        <family val="2"/>
        <scheme val="minor"/>
      </rPr>
      <t xml:space="preserve"> </t>
    </r>
  </si>
  <si>
    <r>
      <t xml:space="preserve">Rising Tides                  </t>
    </r>
    <r>
      <rPr>
        <b/>
        <sz val="11"/>
        <color rgb="FF000000"/>
        <rFont val="Calibri"/>
        <family val="2"/>
        <scheme val="minor"/>
      </rPr>
      <t>Anna</t>
    </r>
  </si>
  <si>
    <r>
      <rPr>
        <i/>
        <sz val="11"/>
        <color rgb="FF000000"/>
        <rFont val="Calibri"/>
        <family val="2"/>
        <scheme val="minor"/>
      </rPr>
      <t>The Notebook</t>
    </r>
    <r>
      <rPr>
        <sz val="11"/>
        <color rgb="FF000000"/>
        <rFont val="Calibri"/>
        <family val="2"/>
        <scheme val="minor"/>
      </rPr>
      <t xml:space="preserve">    </t>
    </r>
    <r>
      <rPr>
        <b/>
        <sz val="11"/>
        <color rgb="FF000000"/>
        <rFont val="Calibri"/>
        <family val="2"/>
        <scheme val="minor"/>
      </rPr>
      <t>Emily</t>
    </r>
  </si>
  <si>
    <r>
      <t xml:space="preserve">Missouri Brides: "Cora" </t>
    </r>
    <r>
      <rPr>
        <b/>
        <sz val="11"/>
        <color rgb="FF000000"/>
        <rFont val="Calibri"/>
        <family val="2"/>
        <scheme val="minor"/>
      </rPr>
      <t>Anna</t>
    </r>
  </si>
  <si>
    <r>
      <t xml:space="preserve">Missouri Brides: "Eliza" </t>
    </r>
    <r>
      <rPr>
        <b/>
        <sz val="11"/>
        <color rgb="FF000000"/>
        <rFont val="Calibri"/>
        <family val="2"/>
        <scheme val="minor"/>
      </rPr>
      <t>Anna</t>
    </r>
  </si>
  <si>
    <r>
      <t xml:space="preserve">Missouri Brides: " Deborah" </t>
    </r>
    <r>
      <rPr>
        <b/>
        <sz val="11"/>
        <color rgb="FF000000"/>
        <rFont val="Calibri"/>
        <family val="2"/>
        <scheme val="minor"/>
      </rPr>
      <t>Anna</t>
    </r>
  </si>
  <si>
    <r>
      <rPr>
        <i/>
        <sz val="11"/>
        <color rgb="FF000000"/>
        <rFont val="Calibri"/>
        <family val="2"/>
        <scheme val="minor"/>
      </rPr>
      <t>The Engagement</t>
    </r>
    <r>
      <rPr>
        <sz val="11"/>
        <color rgb="FF000000"/>
        <rFont val="Calibri"/>
        <family val="2"/>
        <scheme val="minor"/>
      </rPr>
      <t xml:space="preserve"> </t>
    </r>
    <r>
      <rPr>
        <b/>
        <sz val="11"/>
        <color rgb="FF000000"/>
        <rFont val="Calibri"/>
        <family val="2"/>
        <scheme val="minor"/>
      </rPr>
      <t>Emily</t>
    </r>
  </si>
  <si>
    <t>There is a bit of that between Ethan and Grace. The book blames it on Ethan sexual abuse past as to why he has a domination and aggressive streak when it comes to settling arguments with Grace.</t>
  </si>
  <si>
    <t>When Nicholas breaks the engagement with Katherine, she becomes a social outcast (no one wants to be seen with her). When the marriage goes sour, Katherine's parents punish her by ignoring her existence; similar social ostracism also occurs.</t>
  </si>
  <si>
    <t>Cameron, Katherine's brother, tries to manhandle her from the house of her fiance, Thomas Thornton. Thomas grabs Katherine's free arm in an attempt to make her stay (more to spite Cameron than to cause her damage).</t>
  </si>
  <si>
    <t>To force Katherine to leave Thomas at the altar, Katherine's cousin Theodora imprisons Katherine within her own home.</t>
  </si>
  <si>
    <t>Regency - women are completely dependent on the men in their lives to sustain themselves.</t>
  </si>
  <si>
    <t>Yes - Thomas Thornton</t>
  </si>
  <si>
    <t>Theodora Vine, Katherine's cousin, outright threatens Katherine that if she goes through the her marriage to Thomas, "something" bad would happen.</t>
  </si>
  <si>
    <t>Yes. It's Parrie Times Peps! However, women are portrayed as family equals just with a more house-bound role in the family. Also Deborah's father has put her into two arranged marriages against her wishes. Additionally the book points ut the woman's role is t be a good mother.</t>
  </si>
  <si>
    <t>Regency England was not a great time for women's independence.</t>
  </si>
  <si>
    <t>Yes - Noah Calhoun &amp; Lon Hammond.</t>
  </si>
  <si>
    <t>Murder</t>
  </si>
  <si>
    <r>
      <rPr>
        <i/>
        <sz val="11"/>
        <color rgb="FF000000"/>
        <rFont val="Calibri"/>
        <family val="2"/>
        <scheme val="minor"/>
      </rPr>
      <t xml:space="preserve">Safe Haven </t>
    </r>
    <r>
      <rPr>
        <b/>
        <sz val="11"/>
        <color rgb="FF000000"/>
        <rFont val="Calibri"/>
        <family val="2"/>
        <scheme val="minor"/>
      </rPr>
      <t>Anna</t>
    </r>
  </si>
  <si>
    <t>Occurs between Katie/Erin and Kevin as a function of Kevin asserting his power as a husband over her and enforcing her inability to leave.</t>
  </si>
  <si>
    <t>Katie/Erin originally gets together with Kevin as he prevents her from getting raped/assaulted. Kevin in their marriage then forces himself on her many times.</t>
  </si>
  <si>
    <t>Katie/erin originally gets together with kevin as he prevents her from getting raped/assaulted.</t>
  </si>
  <si>
    <t>Kevin threatens Katie/Erin with a gun after she attempts to leave him as a way to make her stay.</t>
  </si>
  <si>
    <t>Kevin is an extremely abusive husband to Katie/Erin which is why she eventually runs away and assumes another person's identity.</t>
  </si>
  <si>
    <t>Kevin attempts to manipulate Katie/Erin into thinking the abuse she gets is her fault, this however, backfires.</t>
  </si>
  <si>
    <t>Kevin stalks Katie/Erin during their marriage to ensure she stays with him and isolated from others. He also chases her down all consumingly after she leaves him in an attempt to reunite them.</t>
  </si>
  <si>
    <t>Kevin has a tendency to use his wife Katie/Erin as a punching/kicking bag. There are multiple references to bruises and injuries sustained via beatings in the story.</t>
  </si>
  <si>
    <t>Kevin attempts to make Katie/Erin submissive to him by controlling all assets of the family. It only makes Katie/Erin steal to fund her getaway.</t>
  </si>
  <si>
    <t>Yes - Alex Wheatley, Katie/Erin's love interest post-escape from Kevin.</t>
  </si>
  <si>
    <t>Yes - the threat of Kevin coming back into Katie/Erin's life haunts her throughout the book until he finally comes back for a final showdown of sorts.</t>
  </si>
  <si>
    <t>Kevin is a raging alcoholic.</t>
  </si>
  <si>
    <t>Kevin commits adultery with Amber, whom he picks up in a bar. Katie/Erin contemplates committing such when separated from Kevin but emotionally involved with Alex, she, however, does not actually do so.</t>
  </si>
  <si>
    <t>In the final show down Kevin tries to kill Katie/Erin, Alex, and Alex's kids (Josh and Kristen).</t>
  </si>
  <si>
    <t>To end the final showdown, Katie/Erin kills Kevin by a fatal gunshot wound to the stomach.</t>
  </si>
  <si>
    <t>Uthur takes Arthur from Igraine without permission. Arthur forces King Lot's wife, Morgawse, to turn over Mordred to be imprisoned in the ship and eventually killed (I'm not certain who owns Mordred - Lot or Arthur - because I don't know if Morgawse told her husband that she slept with the King, but at the very least, Mordred biologically belongs to Arthur).</t>
  </si>
  <si>
    <r>
      <rPr>
        <i/>
        <sz val="11"/>
        <color rgb="FF000000"/>
        <rFont val="Calibri"/>
        <family val="2"/>
        <scheme val="minor"/>
      </rPr>
      <t>Deerskin</t>
    </r>
    <r>
      <rPr>
        <sz val="11"/>
        <color rgb="FF000000"/>
        <rFont val="Calibri"/>
        <family val="2"/>
        <scheme val="minor"/>
      </rPr>
      <t xml:space="preserve"> </t>
    </r>
    <r>
      <rPr>
        <b/>
        <sz val="11"/>
        <color rgb="FF000000"/>
        <rFont val="Calibri"/>
        <family val="2"/>
        <scheme val="minor"/>
      </rPr>
      <t>Anna</t>
    </r>
  </si>
  <si>
    <t>Lissar's Father (the King) after there is resistance to him marrying her by the kingdom and Lissar, rapes her one night after braking into hr room.</t>
  </si>
  <si>
    <t>Lissar is raped by her father and ignored by both of her parents until her father sets his sights on her after her mother's death.</t>
  </si>
  <si>
    <t>Lissar father trys to arrange a marriage of her to him, it however, results in Lissar running away after being raped.</t>
  </si>
  <si>
    <t>Yes. It's a medieval-esq fantasy relm. Women are married off only with the approval of male heads of house holds.</t>
  </si>
  <si>
    <t>Yes. Lissar's father rapes her and attempts to marry her.</t>
  </si>
  <si>
    <t>Incest</t>
  </si>
  <si>
    <t>Lissar, after her rape and her running away, begins to think of her body as a replusive thing that she must care for so that she can care for her best friend and dog, Ash.</t>
  </si>
  <si>
    <r>
      <rPr>
        <i/>
        <sz val="11"/>
        <color rgb="FF000000"/>
        <rFont val="Calibri"/>
        <family val="2"/>
        <scheme val="minor"/>
      </rPr>
      <t>The Fire King</t>
    </r>
    <r>
      <rPr>
        <sz val="11"/>
        <color rgb="FF000000"/>
        <rFont val="Calibri"/>
        <family val="2"/>
        <scheme val="minor"/>
      </rPr>
      <t xml:space="preserve"> </t>
    </r>
    <r>
      <rPr>
        <b/>
        <sz val="11"/>
        <color rgb="FF000000"/>
        <rFont val="Calibri"/>
        <family val="2"/>
        <scheme val="minor"/>
      </rPr>
      <t>Emily</t>
    </r>
  </si>
  <si>
    <t>Karr manhandled Soria in an attempt to win an argument. To win the argument, Soria kneed Karr in the groin.</t>
  </si>
  <si>
    <t>No. Present day setting.</t>
  </si>
  <si>
    <t>Arthur tries to murder his second son, Mordred. Child neglect: Sir Tristram's step-mother plans to poison Tristram (because he's the firstborn, and not her own children) by leaving a bottle in the playroom full of poison.</t>
  </si>
  <si>
    <t>Arthur has to defend his kingdom from challengers who believe Arthur is too young to rule (from the mainland). Rome also challenges Arthur's authority. King Rience of North Wales is plotting to murder Arthur. Sir Turquine bagen killing, kidnapping, and imprisoning all the Knights of the Table Round that he could find because he was looking for Sir Launcelot du Lake, who killed Sir Turquine's brother. King Meliodas, Sir Tristram's father, has to defend his kingdom from King Anguish of Ireland.</t>
  </si>
  <si>
    <t>Soria's uncle attempts to rape her twice: once when she is a little girl and once as an adult.</t>
  </si>
  <si>
    <t>Soria's uncle lures her into a trap as an adult and drugs her so he can imprison her so he can have time to rape her.</t>
  </si>
  <si>
    <t>Karr and Soria split up momentarily after having an argument, and Karr decides not to wait for her to return (he follows her with his superpowers). Soria's uncle stalks her until he knows her schedule to set a trap to kidnap her.</t>
  </si>
  <si>
    <t>Soria's uncle kidnaps her to rape her.</t>
  </si>
  <si>
    <t>After cutting off her arm to escape, Soria takes her uncle's gun and shoots him twice in the head.</t>
  </si>
  <si>
    <t xml:space="preserve">Soria's uncle leaves her a knife overnight, telling her that she can kill herself to avoid being raped by him or she can wait until morning to try to kill him to stop him from raping her. Karr's best friend/brother Tau tries to kill Karr twice. </t>
  </si>
  <si>
    <t>Long Nu, leader of the shapeshifters and the major problem for the hero and heroine, is trying to kidnap Karr and Soria; they are on the run. The Consortium is trying to get Karr back. Dirk &amp; Steele is trying to rescue them.</t>
  </si>
  <si>
    <t xml:space="preserve">Karr and Soria are imprisoned by Long Nu (third party) twice. Soria is imprisoned by her uncle so he will have time to rape her later; to escape, Soria cuts off her right arm above the elbow. Tau buries Karr alive. </t>
  </si>
  <si>
    <t>Soria becomes comfortable with her missing arm because Karr is comfortable with it; it's implied that she has internalized this and it is not dependent upon her relationship with Karr, but this is never actually tested. Tau's betrayal makes Karr feel like he can only rely on his romantic relationship with Soria. Karr is imprisoned by the Consortium, a third party, and Soria is the only person to be kind to him - this entire novel could be Stockholm Syndrome.</t>
  </si>
  <si>
    <r>
      <rPr>
        <i/>
        <sz val="11"/>
        <color rgb="FF000000"/>
        <rFont val="Calibri"/>
        <family val="2"/>
        <scheme val="minor"/>
      </rPr>
      <t>The Velvet Promise</t>
    </r>
    <r>
      <rPr>
        <b/>
        <sz val="11"/>
        <color rgb="FF000000"/>
        <rFont val="Calibri"/>
        <family val="2"/>
        <scheme val="minor"/>
      </rPr>
      <t>Anna</t>
    </r>
  </si>
  <si>
    <t>Judith's father hit's her hard enough to throw her across the room after she says she will not consent to an arranged marriage.</t>
  </si>
  <si>
    <t>Judith's Father breaks her Mother's arm after she pulls a knife to defend her from him after Judith says she will defy his wishes to marry her off.</t>
  </si>
  <si>
    <t>Yes. The setting is early 1500s England. Women are seen as objects to there husbands or fathers. Gavin says in regards to marrying Judith "She will not interfere in what is mine. She will tend to what I tell her, or she will repent it."</t>
  </si>
  <si>
    <t>Yes- Judith's marriage is arranged at the will and desires of her father.</t>
  </si>
  <si>
    <t>Yes- Gavin has a tendency to take his anger out on his wife in mood swings  that make her fear/avoid talking to him.</t>
  </si>
  <si>
    <t>Judith's Father (Robert) threatens to force her into an arranged marriage. Arthur threatens Judith with sexual and physical violence after he founds out she is lying to Walter about her attentions.</t>
  </si>
  <si>
    <t>Walter torture Aurthur to death with a whip. Walter also torutures Gavin with a whip. Gavin tortures Humphery Bohun for raping a serf.</t>
  </si>
  <si>
    <t>Judith's and Gavin's first sexual encounter on their wedding night is rape for Judith. Edward Chatworth rapes Constance. Humphery Bohun rapes a serf girl.</t>
  </si>
  <si>
    <t>Constance's job given to her by Edward Chatwork is to stalk his wife report back to him.</t>
  </si>
  <si>
    <t>Gavin Montgomery for Judith. Edward Chatworh for Alice.Robe.rt Roevedoune for Helen. Edward Chatworth for Constance</t>
  </si>
  <si>
    <t>John Bassett for Helen. Jocelin for Constance.</t>
  </si>
  <si>
    <t>Suicide</t>
  </si>
  <si>
    <t>Constance kills herself when forced to return to Edward as she thinks she will only suffer harm and never see Jocelin again.</t>
  </si>
  <si>
    <t>Yes- Judith sees Alice Valence as a sexual and emotional threat to her marriage to Gavin that cen elicit his anger toward her. Edward Chatworth is an extreme threat to Jocelin relationship with Constance and eventually leads to its end. Walter is also an extreme threat to Judith's and Gavin's relationship as he wants Judith to annul their marriage and marry him. Walter tries to make this happen through impriosnment and precieved threats of violence.</t>
  </si>
  <si>
    <t>Walter is drunk durring many interplays with Judith and Gavin in his castle.</t>
  </si>
  <si>
    <t>Alice sleeps around a lot. A particular favorite character of hers is Jocelin before he crosses paths with Constance.</t>
  </si>
  <si>
    <t>Helen unsucessfully attempts to murder himself.</t>
  </si>
  <si>
    <t>Jocelin is improisoned for tending to Constance by Edward Chatworth. Gavin and Helen are impriosned in an attempt by Walter to try to get Judith to come to him willingly. Judith is imprisioned by Alice in an attempt to make Gavin come to her willingly</t>
  </si>
  <si>
    <t>Gavin slap , pulls Judith's hair, and bruises her when angery. Edward Chatworth beats Constance durring their sexual cencounters, Alice also beats Constance as her job is to follow her. Gavin assults Alex after he finds him kissing Judith at court.</t>
  </si>
  <si>
    <r>
      <t xml:space="preserve">A Song in the Night </t>
    </r>
    <r>
      <rPr>
        <b/>
        <sz val="11"/>
        <color rgb="FF000000"/>
        <rFont val="Calibri"/>
        <family val="2"/>
        <scheme val="minor"/>
      </rPr>
      <t>Anna</t>
    </r>
  </si>
  <si>
    <t>Katie is almost raped in the hospital garage by a stranger, Bryce saves her.</t>
  </si>
  <si>
    <t>Bryce is very emotionally dependent on Katie throughout the story.</t>
  </si>
  <si>
    <t>When Katie first meets Bryce many years before the main story, he ends up sleeping with her though he is married (he's seperated and getting a divorce though).</t>
  </si>
  <si>
    <t>Katie's father, Dr. Brentwood, is portrayed as cruelly cold, rude and demeaning to both of his kids. This is to the point that Wade has a nervous brakedown and becomes estranged from him and has to spend time in a psychatric facility.</t>
  </si>
  <si>
    <t>Judith attempts to manipulate Walter to release her family and John Bassett. Alice attempts to manipulate Gavin into dumping his wife, Judith, so that he may marry her; in the process of her scheming Ela gets killed.</t>
  </si>
  <si>
    <t>Alice is emotionally dependent on Gavin, hence the scheming. Gavin is emotionally dependent on Alice pre-Judith.</t>
  </si>
  <si>
    <t>Gavin kills many of Walter's knights. Judith kills Walter. Walter kills Arthur and Robert. Jocelin kills Edward Chatworth. Alice has former lovers/servants killed.</t>
  </si>
  <si>
    <t>Attempted Rape</t>
  </si>
  <si>
    <r>
      <t xml:space="preserve">Rising Tides </t>
    </r>
    <r>
      <rPr>
        <b/>
        <sz val="11"/>
        <color rgb="FF000000"/>
        <rFont val="Calibri"/>
        <family val="2"/>
        <scheme val="minor"/>
      </rPr>
      <t>Anna</t>
    </r>
  </si>
  <si>
    <r>
      <t xml:space="preserve">Lady of Milkweed Manor </t>
    </r>
    <r>
      <rPr>
        <b/>
        <sz val="11"/>
        <color rgb="FF000000"/>
        <rFont val="Calibri"/>
        <family val="2"/>
        <scheme val="minor"/>
      </rPr>
      <t>Anna</t>
    </r>
    <r>
      <rPr>
        <i/>
        <sz val="11"/>
        <color rgb="FF000000"/>
        <rFont val="Calibri"/>
        <family val="2"/>
        <scheme val="minor"/>
      </rPr>
      <t xml:space="preserve"> </t>
    </r>
  </si>
  <si>
    <r>
      <rPr>
        <i/>
        <sz val="11"/>
        <color rgb="FF000000"/>
        <rFont val="Calibri"/>
        <family val="2"/>
        <scheme val="minor"/>
      </rPr>
      <t xml:space="preserve">Pride and Predjudice </t>
    </r>
    <r>
      <rPr>
        <b/>
        <sz val="11"/>
        <color rgb="FF000000"/>
        <rFont val="Calibri"/>
        <family val="2"/>
        <scheme val="minor"/>
      </rPr>
      <t>Anna</t>
    </r>
  </si>
  <si>
    <t>Yes, Regenacy/Victorian England Setting</t>
  </si>
  <si>
    <t>By Time Frame Setting all women are dependent on their close relations who are men for finances. Women are not allowed to be financially indpendent. Mr. Collins is $ dependent on Lady Catherine De Bourgh.</t>
  </si>
  <si>
    <t>Mrs. Bennet endangers Jane by sending her on horseback to Netherfield when bad weather threatens, she subsequently gets ill from being out in the rain too long. Mrs. Bennet attempts to compel Lizzy to marry Mr. Collins by telling her that if she does not she will never see her again.</t>
  </si>
  <si>
    <t>Lydia and Mr. Whickham.</t>
  </si>
  <si>
    <t>Jane and Mr. Bingley's impending "marriage" is broken up by Mr. Darcy's objection's to Jane's family. Lady Catherine de Bourgh gets rude and condensending to Lizzy about the possible of her potentially marrying Mr. Darcy.</t>
  </si>
  <si>
    <t>Miss Bingley constantly berates Eliza for being common and unworthy while she stays at Netherfield caring for sick Jane. (4)Miss Bingley tries to belittle Lizzy for thinking ill of Mr. Darcy's actions about Mr. Whickman. Mr. Collins attempts to compel Lizzy to marry him by refuting her rejections as a symptom of her sex and status. When attempting to propose to her the first time Mr. Darcy is uncivil to Lizzy due to her rank. When Lady Catherine de Bourgh communicates to Lizzy her dislike of a possible union between her and Mr. Darcy she condescends her for inferior rank.</t>
  </si>
  <si>
    <t>Lady Catherine de Bourgh says that if Mr. Darcy and Lizzy marry she will ostrasize her from his relations and  never mention her name again.</t>
  </si>
  <si>
    <t>Miss Bingley multiple times tries to manipulate Mr. Darcy into noticing her romanticly. (4) Mr. Whickman manipulates the Bennets into thinking that Mr. Darcy is the dirt of the world and discharged and shunned him from society. Mr. Whickham manipulated Gorgiana into a emlopment at a young age. Mr. Darcy tries to win Lizzy's favor by (A) restoring Jane and Mr. Bingley's engagement and (B) by securing Lydia and Mr. Whickham's marriage. Lady Catherine de Bourgh sends an abusive letter to Mr. Darcy upon his marriage to Lizzy to scold him for marrying her.</t>
  </si>
  <si>
    <t xml:space="preserve">Mr. Collins for Lizzy/Charolette. Mr. Whickham for Lizzy/Lydia. Mr. Bennet for Mrs. Bennet. </t>
  </si>
  <si>
    <t xml:space="preserve">Mr. Bingley for Jane. Mr. Darcy for Lizzy. Mr.Gardiner for Mrs. Gatdiner. </t>
  </si>
  <si>
    <t>Miss Bingley is emotionally obsessed with Mr. Darcy. Mr. Collins is a little obsessed with Lady Catherine De Bourgh. Lydia is obssesed with Mr. Whickham for most of the book.</t>
  </si>
  <si>
    <t>Mr. Whickham and Lydia run off together ruining Lydia.</t>
  </si>
  <si>
    <t>Pride and Predjudice Anna</t>
  </si>
  <si>
    <r>
      <t xml:space="preserve">Nimue, the Damosel of the Lake, cast a spell on Sir Pelleas that made him fall in love with Lady Ettard and made Lady Ettard hate Sir Pelleas. Then Nimue flipped the spell and made Ettard fall madly in love with Pelleas and Pelleas hate Ettard - and Pelleas conveniently fell in love with Nimue. La Beale Isoud's mother gave the servants a love potion to give to King Mark and La Beale Isoud when they married - Sir Tristram and La Beale Isoud drank it instead. Queen Isoud/La Beale Isoud manipulates Sir Tristram and Sir Palamides into obeying her wishes. Sir Tristram beats King Mark with the </t>
    </r>
    <r>
      <rPr>
        <i/>
        <sz val="11"/>
        <color rgb="FF000000"/>
        <rFont val="Calibri"/>
        <family val="2"/>
        <scheme val="minor"/>
      </rPr>
      <t>flat</t>
    </r>
    <r>
      <rPr>
        <sz val="11"/>
        <color rgb="FF000000"/>
        <rFont val="Calibri"/>
        <family val="2"/>
        <scheme val="minor"/>
      </rPr>
      <t xml:space="preserve"> edge of King Mark's own sword - this is terribly emasculating. Sir Tristram also killed two of King Mark's knights and wounded 30 to prove his superiority (to prove that he's more powerful than King Mark).</t>
    </r>
  </si>
  <si>
    <t>King Mark attacks Sir Tristram to scare him off from a rendezvous with Sir Segwarides's wife. Sir Tristram beat King Mark with the flat of King Mark's own sword to win an argument.</t>
  </si>
  <si>
    <t>Attempted Suicide</t>
  </si>
  <si>
    <t>Arthur. Uther. Sir Tristram.</t>
  </si>
  <si>
    <t>Sir Pelleas. Sir Beaumains/Gareth. Merlin.</t>
  </si>
  <si>
    <t>Sir Pelleas allows Lady Ettard to humiliate him to prove his love. Queen Isoud depends on Sir Tristram.</t>
  </si>
  <si>
    <t>Igraine by Uthur. Tor's unnamed mother by King Pellinore. Launcelot du Lake falls asleep in the bed of another knight (Sir Belleus), who is expecting his wife, and Sir Belleus kisses Launcelot and presumably touches Launcelot inappropriately. Lady Annowre tries to rape King Arthur.</t>
  </si>
  <si>
    <t>Sir Tristram beats the crap out of King Mark (jousting and then swords). Sir Tristram beats the crap out of Sir Segwarides (jousting and then swords). Sir Bleoberis de Ganis beats Sir Segwarides pretty badly when he tried to rescue his wife (jousting and then swords). Sir Tristram and Sir Bleoberis de Ganis beat the crap out of each other by jousting and sword fighting when Sir Tristram tries to rescue Sir Segwarides's wife. Sir Palamides and Sir Tristram joust and swordfight for Queen Isoud/La Beale Isoud. Sir Lamorak and Sir Meliagruance assault each other with weapons (spears and swords).</t>
  </si>
  <si>
    <t>Igraine by Uthur. Lady Ettard by Sir Pelleas. Damosel Linet by Sir Beaumains (Gareth, Gawaine's brother). Sir La Cote Male Taile stalks Damosel Maledisant.</t>
  </si>
  <si>
    <t>Sir Andred tries to spread rumors about Sir Tristram's and Queen Isoud's/La Beale Isoud's relationship to (a) destroy the relationship and (b) to usurp Sir Tristram's position as the best and most favored knight. Sir Launcelot shames and drags Sir Tristram's reputation through the mud because Sir Tristram abandoned Queen Isoud for another lady of the same name. Sir kay sent King Arthur's fool to joust Sir La Cote Male Taile, which damages Sir La Cote Male Taile's reputation. King Mark exiles Sir Tristram for his affair with Quen La Beale Isoud. Morgan le Fay gave Sir Tristram a shield that depicts Sir Launcelot's love for Guenever (which damages the reputations of King Arthur, Queen Guenever, and Sir Launcelot).</t>
  </si>
  <si>
    <t>Arthur tries to kill Mordred by putting him on a ship with all of the other children born in May and setting it adrift at sea (Mordred is imprisoned against his will in the ship). Nimue imprisons Merlin under a stone (I'm think this means in a cave…). Morgan le Fay, the Queen of Northgalis, the Queen of Eastland, and the Queen of the Out Isles imprison Sir Launcelot du Lake until he chooses one of the queens that "thou wilt have to thy paramour, for thou mayest not choose else in this prison to die." Sir Lionel, Sir Launcelot du Lake's nephew and squire, and Sir Kay, King Arthur's adopted brother, are imprisoned after being kidnapped by Sir Turquine. La Beale Isoud and Sir Tristram are imprisoned by Sir Breunor (third party). Sir Tristram is imprisoned/arrested by Sir Andred on behalf of King Mark for his affair with King Mark's wife, Queen Isoud/La Beale Isoud. Queen Isoud/La Beale Isoud is imprisoned immediately after the discovery of the affair, and then again after Sir Tristram is unable to defend her. Sir Breuse Saunce Pite kidnaps a nameless lady and kills her brother and then keeps her captive.</t>
  </si>
  <si>
    <t>Sir Bleoberis de Ganis kidnapped Sir Segwarides's wife to be his own wife. Sir Palamides kidnaps Queen Isoud/La Beale Isoud because she is pretty.Sir Breuse Saunce Pite kidnaps a nameless lady and kills her brother and then imprisons her.</t>
  </si>
  <si>
    <t>King Lot's wife, Morgawse, has consensual sex with Arthur after he has married Guenever (the origin of Mordred). Morgan le Fay, wife of Kin Urien, has an affair with the knight Sir Accolon. Sir Pedivere accuses his wife of adultery with her cousin (she denied it and there is no evidence either way). Sir Tristram and Sir Segwarides's wife. Sir Tristram and Queen Isoud/La Beale Isoud. Morgan le Fay has an affair with Sir Hemison.</t>
  </si>
  <si>
    <t>Arthur tries to kill his son, Mordred, by putting him on a ship and abandoning it and the children onboard. Sir Pedivere tries to behead his wife because he believes her an adulteress - Launcelot du Lake stops him. Sir Tristram's stepmother tries to kill him as a child by leaving a bottle full of poison for him to drink in the playroom. La Beale Isoud's mother tried to kill her boyfriend, Sir Tristram. Sir Segwarides tries to kill Sir Tristram for having sex with his wife. King Mark tried to kill his nephew Sir Tristram by sending him to La Beale Isoud's mother (who wants to kill him). Lady Annowre tries to kill Arthur.</t>
  </si>
  <si>
    <t>Sir Pedivere, in a second attempt, beheads his unnamed wife. Sir Tristram's stepmother's attempt to kill Tristram backfires by killing her own son. King Arthur kills Lady Annowre.</t>
  </si>
  <si>
    <t>A woman's beloved died and she pined herself to death. Twice a woman (different women) have fallen in love with a knight errant and they pine themselves to death when the knight leaves them for adventuring. Attempted - Queen Isoud/La Beale Isoud tries to escape her kidnapper by committing suicide (she is stopped). Queen La Beale Isoud tries to commit suicide upon hearing that Sir Tristram was dead.</t>
  </si>
  <si>
    <t>Sir Beaumains (Sir Gareth) by Damosel Linet. Sir Segwarides verbally bullies his wife into telling him who she had an affair/had sex with. Sir Segwarides's wife verbally abuses Sir Tristram when he tries to rescue her. King Mark verbally bullies Sir Tristram. Damosel Maledisant verbally bullies La Cote Male Taile on six different  occasions. Damosel Maledisant verbally bullies Sir Launcelot.</t>
  </si>
  <si>
    <r>
      <rPr>
        <i/>
        <sz val="11"/>
        <color rgb="FF000000"/>
        <rFont val="Calibri"/>
        <family val="2"/>
        <scheme val="minor"/>
      </rPr>
      <t>Le Roman de la Rose</t>
    </r>
    <r>
      <rPr>
        <sz val="11"/>
        <color rgb="FF000000"/>
        <rFont val="Calibri"/>
        <family val="2"/>
        <scheme val="minor"/>
      </rPr>
      <t xml:space="preserve"> </t>
    </r>
    <r>
      <rPr>
        <b/>
        <sz val="11"/>
        <color rgb="FF000000"/>
        <rFont val="Calibri"/>
        <family val="2"/>
        <scheme val="minor"/>
      </rPr>
      <t>Emily</t>
    </r>
  </si>
  <si>
    <t>Jealousy (a character) imprisoned her boyfriend, Fair Welcome, in a tower.</t>
  </si>
  <si>
    <t>The Dreamer/Lover stalks the Rose on three separate occasions.</t>
  </si>
  <si>
    <t>Two separate instances of spousal abuse between a nameless married couple where the husband hits the wife. One instance of spousal abuse between a nameless married couple where the wife hits the husband.</t>
  </si>
  <si>
    <t>The nameless husband threatened the life of his wife. Jealousy threatens Fair Welcome.</t>
  </si>
  <si>
    <t>Three separate instances in an unnamed couple. Venus is Married to Vulcan and has an affair with Mars.</t>
  </si>
  <si>
    <t>Vulcan publically humiliates Mars and Venus after catching them in the physical act of adultery. Venus and Mars flaunt their affair to shame Vulcan.</t>
  </si>
  <si>
    <t>Three separate instances of verbal bullying (name-calling and threats) between a nameless married couple. A woman bullies her suitor. Duenna bullies her nameless sweetheart</t>
  </si>
  <si>
    <t>Duenna was attacked by her suitor.</t>
  </si>
  <si>
    <t>Nero had sex with his mother. King Cinyras had sex with his daughter, Myrrha.</t>
  </si>
  <si>
    <t>The Dreamer/Lover tries to touch the Rose inappropriately, but is stopped. The Dreamer/Lover kisses the Rose without the Rose's permission. Appius tried to rape Virginia. Nero ordered his sister gangraped. King Tarquin's son rape Lucretia. A suitor raped the woman he was courting. The Lover attempted to rape the Rose. The Lover rapes the Rose as the conclusion of the story.</t>
  </si>
  <si>
    <t xml:space="preserve">Nero. </t>
  </si>
  <si>
    <t>Fair Welcome. The Lover/Dreamer.</t>
  </si>
  <si>
    <t>The Lover is emotionally dependent upon the Rose.</t>
  </si>
  <si>
    <t>Lucretia committed suicide after her rape. Dido almost committed suicide after being abandoned by her boyfriend. Phyllis commits suicide when her lover leaves her.</t>
  </si>
  <si>
    <t>Virginius murderered his daughter, Virginia, to save her from rape. Nero murdered his mother. Medea killed her two children.</t>
  </si>
  <si>
    <t>The Dreamer manipulates his Rose into doing things by complaining. The Dreamer gets into the Rose's good graces by bribing her servants and buttering up her friends. Three separate instances between a nameless married couple. Three separate instances between a woman and her suitor. A woman manipulates her adulterous lover on three separate occasions.</t>
  </si>
  <si>
    <t>Delilah cut Sampson's hair. Jupiter cut off the testicles of his father, Saturn.</t>
  </si>
  <si>
    <t>Totals by Category</t>
  </si>
  <si>
    <t>Total By Book</t>
  </si>
  <si>
    <t>Totals by category</t>
  </si>
  <si>
    <t>Total For Category</t>
  </si>
  <si>
    <t>Total of all Books:</t>
  </si>
  <si>
    <t>Part of the subjugated cultural status of women.</t>
  </si>
  <si>
    <r>
      <rPr>
        <i/>
        <sz val="11"/>
        <rFont val="Calibri"/>
        <family val="2"/>
        <scheme val="minor"/>
      </rPr>
      <t>The Engagement</t>
    </r>
    <r>
      <rPr>
        <sz val="11"/>
        <rFont val="Calibri"/>
        <family val="2"/>
        <scheme val="minor"/>
      </rPr>
      <t xml:space="preserve"> </t>
    </r>
    <r>
      <rPr>
        <b/>
        <sz val="11"/>
        <rFont val="Calibri"/>
        <family val="2"/>
        <scheme val="minor"/>
      </rPr>
      <t>Emily</t>
    </r>
  </si>
  <si>
    <r>
      <t xml:space="preserve">A Song in the Night </t>
    </r>
    <r>
      <rPr>
        <b/>
        <sz val="11"/>
        <rFont val="Calibri"/>
        <family val="2"/>
        <scheme val="minor"/>
      </rPr>
      <t>Anna</t>
    </r>
  </si>
  <si>
    <r>
      <t xml:space="preserve">Le Morte Darthur </t>
    </r>
    <r>
      <rPr>
        <b/>
        <sz val="11"/>
        <rFont val="Calibri"/>
        <family val="2"/>
        <scheme val="minor"/>
      </rPr>
      <t>Emily</t>
    </r>
  </si>
  <si>
    <r>
      <t xml:space="preserve">Lady of Milkweed Manor </t>
    </r>
    <r>
      <rPr>
        <b/>
        <sz val="11"/>
        <rFont val="Calibri"/>
        <family val="2"/>
        <scheme val="minor"/>
      </rPr>
      <t>Anna</t>
    </r>
    <r>
      <rPr>
        <i/>
        <sz val="11"/>
        <rFont val="Calibri"/>
        <family val="2"/>
        <scheme val="minor"/>
      </rPr>
      <t xml:space="preserve"> </t>
    </r>
  </si>
  <si>
    <r>
      <rPr>
        <i/>
        <sz val="11"/>
        <rFont val="Calibri"/>
        <family val="2"/>
        <scheme val="minor"/>
      </rPr>
      <t>Le Roman de la Rose</t>
    </r>
    <r>
      <rPr>
        <sz val="11"/>
        <rFont val="Calibri"/>
        <family val="2"/>
        <scheme val="minor"/>
      </rPr>
      <t xml:space="preserve"> </t>
    </r>
    <r>
      <rPr>
        <b/>
        <sz val="11"/>
        <rFont val="Calibri"/>
        <family val="2"/>
        <scheme val="minor"/>
      </rPr>
      <t>Emily</t>
    </r>
  </si>
  <si>
    <t>SPS</t>
  </si>
  <si>
    <t>Christian Romance- chris</t>
  </si>
  <si>
    <t>Real-Life Romance- real</t>
  </si>
  <si>
    <t>Dime Novel- dime</t>
  </si>
  <si>
    <t>Literary Classics/ Historical Romance- lit</t>
  </si>
  <si>
    <t>Fantasy Romance- fan</t>
  </si>
  <si>
    <t>Chris</t>
  </si>
  <si>
    <t>Fan</t>
  </si>
  <si>
    <t>real</t>
  </si>
  <si>
    <t>dime</t>
  </si>
  <si>
    <t>lit</t>
  </si>
  <si>
    <t>verbal</t>
  </si>
  <si>
    <t>rape</t>
  </si>
  <si>
    <t>psyc man</t>
  </si>
  <si>
    <t xml:space="preserve">alpha </t>
  </si>
  <si>
    <t>beta</t>
  </si>
  <si>
    <t>murder</t>
  </si>
  <si>
    <t>total</t>
  </si>
  <si>
    <t>Obs.</t>
  </si>
  <si>
    <t>Exp.</t>
  </si>
  <si>
    <t>TOTAL</t>
  </si>
  <si>
    <t>p value</t>
  </si>
  <si>
    <t>MURDER</t>
  </si>
  <si>
    <t>TOTAL VIOLENCE</t>
  </si>
  <si>
    <t>BETA</t>
  </si>
  <si>
    <t>significant at 0.01</t>
  </si>
  <si>
    <t>significant at 0.05</t>
  </si>
  <si>
    <t>ALPHA</t>
  </si>
  <si>
    <t>PSYC MAN</t>
  </si>
  <si>
    <t>RAPE</t>
  </si>
  <si>
    <t>VERBAL</t>
  </si>
  <si>
    <t>Dime Novel As Most Violent Hypothesis</t>
  </si>
  <si>
    <t>not significant</t>
  </si>
  <si>
    <t>Dime Novels As Least Violent</t>
  </si>
  <si>
    <t>fan/real</t>
  </si>
  <si>
    <t xml:space="preserve"> not significant</t>
  </si>
  <si>
    <t>not signifacant</t>
  </si>
  <si>
    <t>NO-Lit</t>
  </si>
  <si>
    <t>No-Fan/Chris Data Set Doesn't Distinguish</t>
  </si>
  <si>
    <t>Conclusion: Dime Novels are middle of the road violent.</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</si>
</sst>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sz val="11"/>
      <name val="Calibri"/>
      <family val="2"/>
      <scheme val="minor"/>
    </font>
    <font>
      <i/>
      <sz val="11"/>
      <name val="Calibri"/>
      <family val="2"/>
      <scheme val="minor"/>
    </font>
    <font>
      <b/>
      <sz val="1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0">
    <xf numFmtId="0" fontId="0" fillId="0" borderId="0" xfId="0"/>
    <xf numFmtId="0" fontId="18" fillId="0" borderId="0" xfId="0" applyFont="1"/>
    <xf numFmtId="0" fontId="18" fillId="0" borderId="0" xfId="0" applyFont="1" applyAlignment="1">
      <alignment vertical="top" wrapText="1"/>
    </xf>
    <xf numFmtId="0" fontId="19" fillId="0" borderId="0" xfId="0" applyFont="1" applyAlignment="1">
      <alignment vertical="top" wrapText="1"/>
    </xf>
    <xf numFmtId="0" fontId="18" fillId="0" borderId="0" xfId="0" applyFont="1" applyAlignment="1">
      <alignment horizontal="left" vertical="top" wrapText="1" indent="1"/>
    </xf>
    <xf numFmtId="0" fontId="18" fillId="0" borderId="0" xfId="0" applyFont="1" applyAlignment="1">
      <alignment vertical="top" wrapText="1"/>
    </xf>
    <xf numFmtId="0" fontId="19" fillId="0" borderId="0" xfId="0" applyFont="1" applyAlignment="1">
      <alignment vertical="top" wrapText="1"/>
    </xf>
    <xf numFmtId="0" fontId="18" fillId="0" borderId="0" xfId="0" applyFont="1"/>
    <xf numFmtId="0" fontId="19" fillId="0" borderId="0" xfId="0" applyFont="1" applyAlignment="1">
      <alignment horizontal="center" vertical="top" wrapText="1"/>
    </xf>
    <xf numFmtId="0" fontId="18" fillId="0" borderId="0" xfId="0" applyFont="1" applyAlignment="1">
      <alignment vertical="top"/>
    </xf>
    <xf numFmtId="0" fontId="18" fillId="0" borderId="0" xfId="0" applyFont="1" applyAlignment="1">
      <alignment horizontal="left" vertical="top" wrapText="1"/>
    </xf>
    <xf numFmtId="0" fontId="20" fillId="0" borderId="0" xfId="0" applyFont="1" applyAlignment="1">
      <alignment vertical="top" wrapText="1"/>
    </xf>
    <xf numFmtId="0" fontId="20" fillId="0" borderId="0" xfId="0" applyFont="1" applyAlignment="1">
      <alignment vertical="top"/>
    </xf>
    <xf numFmtId="0" fontId="20" fillId="0" borderId="0" xfId="0" applyFont="1"/>
    <xf numFmtId="0" fontId="19" fillId="0" borderId="0" xfId="0" applyFont="1" applyAlignment="1">
      <alignment wrapText="1"/>
    </xf>
    <xf numFmtId="0" fontId="18" fillId="0" borderId="0" xfId="0" applyFont="1" applyAlignment="1">
      <alignment wrapText="1"/>
    </xf>
    <xf numFmtId="0" fontId="18" fillId="0" borderId="0" xfId="0" applyFont="1" applyFill="1"/>
    <xf numFmtId="0" fontId="18" fillId="0" borderId="0" xfId="0" applyFont="1" applyFill="1" applyBorder="1"/>
    <xf numFmtId="0" fontId="18" fillId="0" borderId="0" xfId="0" applyFont="1" applyFill="1" applyBorder="1" applyAlignment="1">
      <alignment vertical="top" wrapText="1"/>
    </xf>
    <xf numFmtId="0" fontId="0" fillId="0" borderId="0" xfId="0" applyFill="1"/>
    <xf numFmtId="0" fontId="14" fillId="0" borderId="0" xfId="0" applyFont="1" applyFill="1"/>
    <xf numFmtId="0" fontId="18" fillId="0" borderId="0" xfId="0" applyFont="1" applyFill="1" applyBorder="1" applyAlignment="1">
      <alignment horizontal="right"/>
    </xf>
    <xf numFmtId="0" fontId="18" fillId="0" borderId="0" xfId="0" applyFont="1" applyFill="1" applyBorder="1" applyAlignment="1">
      <alignment horizontal="right" wrapText="1"/>
    </xf>
    <xf numFmtId="0" fontId="21" fillId="0" borderId="0" xfId="0" applyFont="1" applyFill="1" applyBorder="1"/>
    <xf numFmtId="0" fontId="21" fillId="0" borderId="0" xfId="0" applyFont="1" applyFill="1" applyBorder="1" applyAlignment="1">
      <alignment horizontal="right" wrapText="1"/>
    </xf>
    <xf numFmtId="0" fontId="21" fillId="0" borderId="0" xfId="0" applyFont="1" applyFill="1" applyBorder="1" applyAlignment="1">
      <alignment vertical="top" wrapText="1"/>
    </xf>
    <xf numFmtId="0" fontId="18" fillId="0" borderId="10" xfId="0" applyFont="1" applyFill="1" applyBorder="1" applyAlignment="1">
      <alignment vertical="top" wrapText="1"/>
    </xf>
    <xf numFmtId="0" fontId="20" fillId="0" borderId="10" xfId="0" applyFont="1" applyFill="1" applyBorder="1" applyAlignment="1">
      <alignment vertical="top" wrapText="1"/>
    </xf>
    <xf numFmtId="0" fontId="20" fillId="0" borderId="10" xfId="0" applyFont="1" applyFill="1" applyBorder="1" applyAlignment="1">
      <alignment vertical="top"/>
    </xf>
    <xf numFmtId="0" fontId="20" fillId="0" borderId="11" xfId="0" applyFont="1" applyFill="1" applyBorder="1"/>
    <xf numFmtId="0" fontId="20" fillId="0" borderId="10" xfId="0" applyFont="1" applyFill="1" applyBorder="1"/>
    <xf numFmtId="0" fontId="20" fillId="0" borderId="10" xfId="0" applyFont="1" applyFill="1" applyBorder="1" applyAlignment="1">
      <alignment wrapText="1"/>
    </xf>
    <xf numFmtId="0" fontId="19" fillId="0" borderId="10" xfId="0" applyFont="1" applyFill="1" applyBorder="1" applyAlignment="1">
      <alignment horizontal="right" wrapText="1"/>
    </xf>
    <xf numFmtId="0" fontId="18" fillId="0" borderId="10" xfId="0" applyFont="1" applyFill="1" applyBorder="1" applyAlignment="1">
      <alignment horizontal="right" wrapText="1"/>
    </xf>
    <xf numFmtId="0" fontId="18" fillId="0" borderId="10" xfId="0" applyFont="1" applyFill="1" applyBorder="1" applyAlignment="1">
      <alignment horizontal="right"/>
    </xf>
    <xf numFmtId="0" fontId="18" fillId="0" borderId="11" xfId="0" applyFont="1" applyFill="1" applyBorder="1" applyAlignment="1">
      <alignment horizontal="right"/>
    </xf>
    <xf numFmtId="0" fontId="18" fillId="0" borderId="0" xfId="0" applyFont="1" applyFill="1" applyAlignment="1">
      <alignment horizontal="right"/>
    </xf>
    <xf numFmtId="0" fontId="19" fillId="0" borderId="10" xfId="0" applyFont="1" applyFill="1" applyBorder="1" applyAlignment="1">
      <alignment horizontal="right" vertical="top" wrapText="1"/>
    </xf>
    <xf numFmtId="0" fontId="18" fillId="0" borderId="10" xfId="0" applyFont="1" applyFill="1" applyBorder="1" applyAlignment="1">
      <alignment horizontal="right" vertical="top" wrapText="1"/>
    </xf>
    <xf numFmtId="0" fontId="18" fillId="0" borderId="10" xfId="0" applyFont="1" applyFill="1" applyBorder="1"/>
    <xf numFmtId="0" fontId="18" fillId="0" borderId="11" xfId="0" applyFont="1" applyFill="1" applyBorder="1" applyAlignment="1">
      <alignment vertical="top" wrapText="1"/>
    </xf>
    <xf numFmtId="0" fontId="18" fillId="0" borderId="10" xfId="0" applyFont="1" applyFill="1" applyBorder="1" applyAlignment="1">
      <alignment horizontal="right" vertical="top"/>
    </xf>
    <xf numFmtId="0" fontId="18" fillId="0" borderId="11" xfId="0" applyFont="1" applyFill="1" applyBorder="1"/>
    <xf numFmtId="0" fontId="14" fillId="0" borderId="10" xfId="0" applyFont="1" applyFill="1" applyBorder="1"/>
    <xf numFmtId="0" fontId="14" fillId="0" borderId="10" xfId="0" applyFont="1" applyFill="1" applyBorder="1" applyAlignment="1">
      <alignment vertical="top" wrapText="1"/>
    </xf>
    <xf numFmtId="0" fontId="18" fillId="0" borderId="0" xfId="0" applyFont="1" applyFill="1" applyAlignment="1">
      <alignment horizontal="right" wrapText="1"/>
    </xf>
    <xf numFmtId="0" fontId="18" fillId="0" borderId="12" xfId="0" applyFont="1" applyFill="1" applyBorder="1" applyAlignment="1">
      <alignment horizontal="right"/>
    </xf>
    <xf numFmtId="0" fontId="18" fillId="0" borderId="13" xfId="0" applyFont="1" applyFill="1" applyBorder="1"/>
    <xf numFmtId="0" fontId="18" fillId="0" borderId="13" xfId="0" applyFont="1" applyFill="1" applyBorder="1" applyAlignment="1">
      <alignment vertical="top" wrapText="1"/>
    </xf>
    <xf numFmtId="0" fontId="18" fillId="0" borderId="0" xfId="0" applyFont="1" applyFill="1" applyAlignment="1">
      <alignment vertical="top" wrapText="1"/>
    </xf>
    <xf numFmtId="0" fontId="14" fillId="0" borderId="13" xfId="0" applyFont="1" applyFill="1" applyBorder="1"/>
    <xf numFmtId="0" fontId="14" fillId="0" borderId="13" xfId="0" applyFont="1" applyFill="1" applyBorder="1" applyAlignment="1">
      <alignment vertical="top" wrapText="1"/>
    </xf>
    <xf numFmtId="0" fontId="21" fillId="0" borderId="10" xfId="0" applyFont="1" applyFill="1" applyBorder="1" applyAlignment="1">
      <alignment horizontal="right" vertical="top"/>
    </xf>
    <xf numFmtId="0" fontId="22" fillId="0" borderId="10" xfId="0" applyFont="1" applyFill="1" applyBorder="1" applyAlignment="1">
      <alignment horizontal="right" wrapText="1"/>
    </xf>
    <xf numFmtId="0" fontId="21" fillId="0" borderId="0" xfId="0" applyFont="1" applyFill="1"/>
    <xf numFmtId="0" fontId="22" fillId="0" borderId="10" xfId="0" applyFont="1" applyFill="1" applyBorder="1" applyAlignment="1">
      <alignment horizontal="right" vertical="top" wrapText="1"/>
    </xf>
    <xf numFmtId="0" fontId="21" fillId="0" borderId="10" xfId="0" applyFont="1" applyFill="1" applyBorder="1" applyAlignment="1">
      <alignment horizontal="right"/>
    </xf>
    <xf numFmtId="0" fontId="21" fillId="0" borderId="12" xfId="0" applyFont="1" applyFill="1" applyBorder="1" applyAlignment="1">
      <alignment horizontal="right"/>
    </xf>
    <xf numFmtId="0" fontId="20" fillId="33" borderId="10" xfId="0" applyFont="1" applyFill="1" applyBorder="1" applyAlignment="1">
      <alignment vertical="top" wrapText="1"/>
    </xf>
    <xf numFmtId="0" fontId="18" fillId="33" borderId="0" xfId="0" applyFont="1" applyFill="1"/>
    <xf numFmtId="0" fontId="20" fillId="33" borderId="10" xfId="0" applyFont="1" applyFill="1" applyBorder="1" applyAlignment="1">
      <alignment vertical="top"/>
    </xf>
    <xf numFmtId="0" fontId="0" fillId="33" borderId="0" xfId="0" applyFill="1"/>
    <xf numFmtId="0" fontId="16" fillId="0" borderId="0" xfId="0" applyFont="1"/>
    <xf numFmtId="0" fontId="16" fillId="33" borderId="0" xfId="0" applyFont="1" applyFill="1"/>
    <xf numFmtId="0" fontId="21" fillId="33" borderId="10" xfId="0" applyFont="1" applyFill="1" applyBorder="1" applyAlignment="1">
      <alignment horizontal="right" vertical="top"/>
    </xf>
    <xf numFmtId="0" fontId="21" fillId="34" borderId="10" xfId="0" applyFont="1" applyFill="1" applyBorder="1" applyAlignment="1">
      <alignment horizontal="right" vertical="top"/>
    </xf>
    <xf numFmtId="0" fontId="14" fillId="34" borderId="10" xfId="0" applyFont="1" applyFill="1" applyBorder="1"/>
    <xf numFmtId="0" fontId="14" fillId="34" borderId="10" xfId="0" applyFont="1" applyFill="1" applyBorder="1" applyAlignment="1">
      <alignment vertical="top" wrapText="1"/>
    </xf>
    <xf numFmtId="0" fontId="0" fillId="34" borderId="0" xfId="0" applyFill="1"/>
    <xf numFmtId="0" fontId="14"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Total Violence &amp; Aggression</a:t>
            </a:r>
          </a:p>
        </c:rich>
      </c:tx>
      <c:overlay val="0"/>
    </c:title>
    <c:autoTitleDeleted val="0"/>
    <c:plotArea>
      <c:layout/>
      <c:pie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val>
            <c:numRef>
              <c:f>Sheet1!$H$2:$H$6</c:f>
              <c:numCache>
                <c:formatCode>General</c:formatCode>
                <c:ptCount val="5"/>
                <c:pt idx="0">
                  <c:v>18</c:v>
                </c:pt>
                <c:pt idx="1">
                  <c:v>29</c:v>
                </c:pt>
                <c:pt idx="2">
                  <c:v>45</c:v>
                </c:pt>
                <c:pt idx="3">
                  <c:v>71</c:v>
                </c:pt>
                <c:pt idx="4">
                  <c:v>203</c:v>
                </c:pt>
              </c:numCache>
            </c:numRef>
          </c:val>
        </c:ser>
        <c:dLbls>
          <c:showLegendKey val="0"/>
          <c:showVal val="0"/>
          <c:showCatName val="0"/>
          <c:showSerName val="0"/>
          <c:showPercent val="1"/>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Verbal</a:t>
            </a:r>
            <a:r>
              <a:rPr lang="en-US" baseline="0"/>
              <a:t> Bullying/Aggression</a:t>
            </a:r>
            <a:endParaRPr lang="en-US"/>
          </a:p>
        </c:rich>
      </c:tx>
      <c:overlay val="1"/>
    </c:title>
    <c:autoTitleDeleted val="0"/>
    <c:plotArea>
      <c:layout/>
      <c:barChart>
        <c:barDir val="col"/>
        <c:grouping val="clustered"/>
        <c:varyColors val="0"/>
        <c:ser>
          <c:idx val="0"/>
          <c:order val="0"/>
          <c:invertIfNegative val="0"/>
          <c:val>
            <c:numRef>
              <c:f>Sheet1!$B$2:$B$6</c:f>
              <c:numCache>
                <c:formatCode>General</c:formatCode>
                <c:ptCount val="5"/>
                <c:pt idx="0">
                  <c:v>3</c:v>
                </c:pt>
                <c:pt idx="1">
                  <c:v>0</c:v>
                </c:pt>
                <c:pt idx="2">
                  <c:v>6</c:v>
                </c:pt>
                <c:pt idx="3">
                  <c:v>2</c:v>
                </c:pt>
                <c:pt idx="4">
                  <c:v>24</c:v>
                </c:pt>
              </c:numCache>
            </c:numRef>
          </c:val>
        </c:ser>
        <c:dLbls>
          <c:showLegendKey val="0"/>
          <c:showVal val="0"/>
          <c:showCatName val="0"/>
          <c:showSerName val="0"/>
          <c:showPercent val="0"/>
          <c:showBubbleSize val="0"/>
        </c:dLbls>
        <c:gapWidth val="150"/>
        <c:axId val="388973736"/>
        <c:axId val="388975304"/>
      </c:barChart>
      <c:catAx>
        <c:axId val="388973736"/>
        <c:scaling>
          <c:orientation val="minMax"/>
        </c:scaling>
        <c:delete val="0"/>
        <c:axPos val="b"/>
        <c:majorTickMark val="out"/>
        <c:minorTickMark val="none"/>
        <c:tickLblPos val="nextTo"/>
        <c:crossAx val="388975304"/>
        <c:crosses val="autoZero"/>
        <c:auto val="1"/>
        <c:lblAlgn val="ctr"/>
        <c:lblOffset val="100"/>
        <c:noMultiLvlLbl val="0"/>
      </c:catAx>
      <c:valAx>
        <c:axId val="388975304"/>
        <c:scaling>
          <c:orientation val="minMax"/>
        </c:scaling>
        <c:delete val="0"/>
        <c:axPos val="l"/>
        <c:majorGridlines/>
        <c:numFmt formatCode="General" sourceLinked="1"/>
        <c:majorTickMark val="out"/>
        <c:minorTickMark val="none"/>
        <c:tickLblPos val="nextTo"/>
        <c:crossAx val="38897373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Rapey Bits</a:t>
            </a:r>
          </a:p>
        </c:rich>
      </c:tx>
      <c:overlay val="1"/>
    </c:title>
    <c:autoTitleDeleted val="0"/>
    <c:plotArea>
      <c:layout/>
      <c:barChart>
        <c:barDir val="col"/>
        <c:grouping val="clustered"/>
        <c:varyColors val="0"/>
        <c:ser>
          <c:idx val="0"/>
          <c:order val="0"/>
          <c:invertIfNegative val="0"/>
          <c:val>
            <c:numRef>
              <c:f>Sheet1!$C$2:$C$6</c:f>
              <c:numCache>
                <c:formatCode>General</c:formatCode>
                <c:ptCount val="5"/>
                <c:pt idx="0">
                  <c:v>0</c:v>
                </c:pt>
                <c:pt idx="1">
                  <c:v>1</c:v>
                </c:pt>
                <c:pt idx="2">
                  <c:v>3</c:v>
                </c:pt>
                <c:pt idx="3">
                  <c:v>4</c:v>
                </c:pt>
                <c:pt idx="4">
                  <c:v>9</c:v>
                </c:pt>
              </c:numCache>
            </c:numRef>
          </c:val>
        </c:ser>
        <c:dLbls>
          <c:showLegendKey val="0"/>
          <c:showVal val="0"/>
          <c:showCatName val="0"/>
          <c:showSerName val="0"/>
          <c:showPercent val="0"/>
          <c:showBubbleSize val="0"/>
        </c:dLbls>
        <c:gapWidth val="150"/>
        <c:axId val="388965112"/>
        <c:axId val="388976088"/>
      </c:barChart>
      <c:catAx>
        <c:axId val="388965112"/>
        <c:scaling>
          <c:orientation val="minMax"/>
        </c:scaling>
        <c:delete val="0"/>
        <c:axPos val="b"/>
        <c:majorTickMark val="out"/>
        <c:minorTickMark val="none"/>
        <c:tickLblPos val="nextTo"/>
        <c:crossAx val="388976088"/>
        <c:crosses val="autoZero"/>
        <c:auto val="1"/>
        <c:lblAlgn val="ctr"/>
        <c:lblOffset val="100"/>
        <c:noMultiLvlLbl val="0"/>
      </c:catAx>
      <c:valAx>
        <c:axId val="388976088"/>
        <c:scaling>
          <c:orientation val="minMax"/>
        </c:scaling>
        <c:delete val="0"/>
        <c:axPos val="l"/>
        <c:majorGridlines/>
        <c:numFmt formatCode="General" sourceLinked="1"/>
        <c:majorTickMark val="out"/>
        <c:minorTickMark val="none"/>
        <c:tickLblPos val="nextTo"/>
        <c:crossAx val="38896511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PSYC Manip (Voldemort)</a:t>
            </a:r>
          </a:p>
        </c:rich>
      </c:tx>
      <c:overlay val="1"/>
    </c:title>
    <c:autoTitleDeleted val="0"/>
    <c:plotArea>
      <c:layout/>
      <c:barChart>
        <c:barDir val="col"/>
        <c:grouping val="clustered"/>
        <c:varyColors val="0"/>
        <c:ser>
          <c:idx val="0"/>
          <c:order val="0"/>
          <c:invertIfNegative val="0"/>
          <c:val>
            <c:numRef>
              <c:f>Sheet1!$D$2:$D$6</c:f>
              <c:numCache>
                <c:formatCode>General</c:formatCode>
                <c:ptCount val="5"/>
                <c:pt idx="0">
                  <c:v>0</c:v>
                </c:pt>
                <c:pt idx="1">
                  <c:v>1</c:v>
                </c:pt>
                <c:pt idx="2">
                  <c:v>3</c:v>
                </c:pt>
                <c:pt idx="3">
                  <c:v>2</c:v>
                </c:pt>
                <c:pt idx="4">
                  <c:v>26</c:v>
                </c:pt>
              </c:numCache>
            </c:numRef>
          </c:val>
        </c:ser>
        <c:dLbls>
          <c:showLegendKey val="0"/>
          <c:showVal val="0"/>
          <c:showCatName val="0"/>
          <c:showSerName val="0"/>
          <c:showPercent val="0"/>
          <c:showBubbleSize val="0"/>
        </c:dLbls>
        <c:gapWidth val="150"/>
        <c:axId val="388974520"/>
        <c:axId val="388972952"/>
      </c:barChart>
      <c:catAx>
        <c:axId val="388974520"/>
        <c:scaling>
          <c:orientation val="minMax"/>
        </c:scaling>
        <c:delete val="0"/>
        <c:axPos val="b"/>
        <c:majorTickMark val="out"/>
        <c:minorTickMark val="none"/>
        <c:tickLblPos val="nextTo"/>
        <c:crossAx val="388972952"/>
        <c:crosses val="autoZero"/>
        <c:auto val="1"/>
        <c:lblAlgn val="ctr"/>
        <c:lblOffset val="100"/>
        <c:noMultiLvlLbl val="0"/>
      </c:catAx>
      <c:valAx>
        <c:axId val="388972952"/>
        <c:scaling>
          <c:orientation val="minMax"/>
        </c:scaling>
        <c:delete val="0"/>
        <c:axPos val="l"/>
        <c:majorGridlines/>
        <c:numFmt formatCode="General" sourceLinked="1"/>
        <c:majorTickMark val="out"/>
        <c:minorTickMark val="none"/>
        <c:tickLblPos val="nextTo"/>
        <c:crossAx val="38897452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Alpha</a:t>
            </a:r>
          </a:p>
        </c:rich>
      </c:tx>
      <c:overlay val="1"/>
    </c:title>
    <c:autoTitleDeleted val="0"/>
    <c:plotArea>
      <c:layout/>
      <c:barChart>
        <c:barDir val="col"/>
        <c:grouping val="clustered"/>
        <c:varyColors val="0"/>
        <c:ser>
          <c:idx val="0"/>
          <c:order val="0"/>
          <c:invertIfNegative val="0"/>
          <c:val>
            <c:numRef>
              <c:f>Sheet1!$E$2:$E$6</c:f>
              <c:numCache>
                <c:formatCode>General</c:formatCode>
                <c:ptCount val="5"/>
                <c:pt idx="0">
                  <c:v>2</c:v>
                </c:pt>
                <c:pt idx="1">
                  <c:v>0</c:v>
                </c:pt>
                <c:pt idx="2">
                  <c:v>0</c:v>
                </c:pt>
                <c:pt idx="3">
                  <c:v>4</c:v>
                </c:pt>
                <c:pt idx="4">
                  <c:v>8</c:v>
                </c:pt>
              </c:numCache>
            </c:numRef>
          </c:val>
        </c:ser>
        <c:dLbls>
          <c:showLegendKey val="0"/>
          <c:showVal val="0"/>
          <c:showCatName val="0"/>
          <c:showSerName val="0"/>
          <c:showPercent val="0"/>
          <c:showBubbleSize val="0"/>
        </c:dLbls>
        <c:gapWidth val="150"/>
        <c:axId val="388967856"/>
        <c:axId val="388968248"/>
      </c:barChart>
      <c:catAx>
        <c:axId val="388967856"/>
        <c:scaling>
          <c:orientation val="minMax"/>
        </c:scaling>
        <c:delete val="0"/>
        <c:axPos val="b"/>
        <c:majorTickMark val="out"/>
        <c:minorTickMark val="none"/>
        <c:tickLblPos val="nextTo"/>
        <c:crossAx val="388968248"/>
        <c:crosses val="autoZero"/>
        <c:auto val="1"/>
        <c:lblAlgn val="ctr"/>
        <c:lblOffset val="100"/>
        <c:noMultiLvlLbl val="0"/>
      </c:catAx>
      <c:valAx>
        <c:axId val="388968248"/>
        <c:scaling>
          <c:orientation val="minMax"/>
        </c:scaling>
        <c:delete val="0"/>
        <c:axPos val="l"/>
        <c:majorGridlines/>
        <c:numFmt formatCode="General" sourceLinked="1"/>
        <c:majorTickMark val="out"/>
        <c:minorTickMark val="none"/>
        <c:tickLblPos val="nextTo"/>
        <c:crossAx val="38896785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Smaug</a:t>
            </a:r>
          </a:p>
        </c:rich>
      </c:tx>
      <c:overlay val="1"/>
    </c:title>
    <c:autoTitleDeleted val="0"/>
    <c:plotArea>
      <c:layout/>
      <c:barChart>
        <c:barDir val="col"/>
        <c:grouping val="clustered"/>
        <c:varyColors val="0"/>
        <c:ser>
          <c:idx val="0"/>
          <c:order val="0"/>
          <c:invertIfNegative val="0"/>
          <c:val>
            <c:numRef>
              <c:f>Sheet1!$F$2:$F$6</c:f>
              <c:numCache>
                <c:formatCode>General</c:formatCode>
                <c:ptCount val="5"/>
                <c:pt idx="0">
                  <c:v>5</c:v>
                </c:pt>
                <c:pt idx="1">
                  <c:v>0</c:v>
                </c:pt>
                <c:pt idx="2">
                  <c:v>4</c:v>
                </c:pt>
                <c:pt idx="3">
                  <c:v>3</c:v>
                </c:pt>
                <c:pt idx="4">
                  <c:v>10</c:v>
                </c:pt>
              </c:numCache>
            </c:numRef>
          </c:val>
        </c:ser>
        <c:dLbls>
          <c:showLegendKey val="0"/>
          <c:showVal val="0"/>
          <c:showCatName val="0"/>
          <c:showSerName val="0"/>
          <c:showPercent val="0"/>
          <c:showBubbleSize val="0"/>
        </c:dLbls>
        <c:gapWidth val="150"/>
        <c:axId val="388969816"/>
        <c:axId val="388970208"/>
      </c:barChart>
      <c:catAx>
        <c:axId val="388969816"/>
        <c:scaling>
          <c:orientation val="minMax"/>
        </c:scaling>
        <c:delete val="0"/>
        <c:axPos val="b"/>
        <c:majorTickMark val="out"/>
        <c:minorTickMark val="none"/>
        <c:tickLblPos val="nextTo"/>
        <c:crossAx val="388970208"/>
        <c:crosses val="autoZero"/>
        <c:auto val="1"/>
        <c:lblAlgn val="ctr"/>
        <c:lblOffset val="100"/>
        <c:noMultiLvlLbl val="0"/>
      </c:catAx>
      <c:valAx>
        <c:axId val="388970208"/>
        <c:scaling>
          <c:orientation val="minMax"/>
        </c:scaling>
        <c:delete val="0"/>
        <c:axPos val="l"/>
        <c:majorGridlines/>
        <c:numFmt formatCode="General" sourceLinked="1"/>
        <c:majorTickMark val="out"/>
        <c:minorTickMark val="none"/>
        <c:tickLblPos val="nextTo"/>
        <c:crossAx val="38896981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In</a:t>
            </a:r>
            <a:r>
              <a:rPr lang="en-US" baseline="0"/>
              <a:t> A Dark Alley...</a:t>
            </a:r>
            <a:endParaRPr lang="en-US"/>
          </a:p>
        </c:rich>
      </c:tx>
      <c:overlay val="1"/>
    </c:title>
    <c:autoTitleDeleted val="0"/>
    <c:plotArea>
      <c:layout/>
      <c:barChart>
        <c:barDir val="col"/>
        <c:grouping val="clustered"/>
        <c:varyColors val="0"/>
        <c:ser>
          <c:idx val="0"/>
          <c:order val="0"/>
          <c:invertIfNegative val="0"/>
          <c:val>
            <c:numRef>
              <c:f>Sheet1!$G$2:$G$6</c:f>
              <c:numCache>
                <c:formatCode>General</c:formatCode>
                <c:ptCount val="5"/>
                <c:pt idx="0">
                  <c:v>0</c:v>
                </c:pt>
                <c:pt idx="1">
                  <c:v>1</c:v>
                </c:pt>
                <c:pt idx="2">
                  <c:v>1</c:v>
                </c:pt>
                <c:pt idx="3">
                  <c:v>12</c:v>
                </c:pt>
                <c:pt idx="4">
                  <c:v>7</c:v>
                </c:pt>
              </c:numCache>
            </c:numRef>
          </c:val>
        </c:ser>
        <c:dLbls>
          <c:showLegendKey val="0"/>
          <c:showVal val="0"/>
          <c:showCatName val="0"/>
          <c:showSerName val="0"/>
          <c:showPercent val="0"/>
          <c:showBubbleSize val="0"/>
        </c:dLbls>
        <c:gapWidth val="150"/>
        <c:axId val="388970992"/>
        <c:axId val="388971384"/>
      </c:barChart>
      <c:catAx>
        <c:axId val="388970992"/>
        <c:scaling>
          <c:orientation val="minMax"/>
        </c:scaling>
        <c:delete val="0"/>
        <c:axPos val="b"/>
        <c:majorTickMark val="out"/>
        <c:minorTickMark val="none"/>
        <c:tickLblPos val="nextTo"/>
        <c:crossAx val="388971384"/>
        <c:crosses val="autoZero"/>
        <c:auto val="1"/>
        <c:lblAlgn val="ctr"/>
        <c:lblOffset val="100"/>
        <c:noMultiLvlLbl val="0"/>
      </c:catAx>
      <c:valAx>
        <c:axId val="388971384"/>
        <c:scaling>
          <c:orientation val="minMax"/>
        </c:scaling>
        <c:delete val="0"/>
        <c:axPos val="l"/>
        <c:majorGridlines/>
        <c:numFmt formatCode="General" sourceLinked="1"/>
        <c:majorTickMark val="out"/>
        <c:minorTickMark val="none"/>
        <c:tickLblPos val="nextTo"/>
        <c:crossAx val="38897099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19</xdr:col>
      <xdr:colOff>76200</xdr:colOff>
      <xdr:row>0</xdr:row>
      <xdr:rowOff>185737</xdr:rowOff>
    </xdr:from>
    <xdr:to>
      <xdr:col>26</xdr:col>
      <xdr:colOff>381000</xdr:colOff>
      <xdr:row>15</xdr:row>
      <xdr:rowOff>80962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104775</xdr:colOff>
      <xdr:row>32</xdr:row>
      <xdr:rowOff>80962</xdr:rowOff>
    </xdr:from>
    <xdr:to>
      <xdr:col>26</xdr:col>
      <xdr:colOff>409575</xdr:colOff>
      <xdr:row>46</xdr:row>
      <xdr:rowOff>157162</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34</xdr:col>
      <xdr:colOff>581025</xdr:colOff>
      <xdr:row>16</xdr:row>
      <xdr:rowOff>119062</xdr:rowOff>
    </xdr:from>
    <xdr:to>
      <xdr:col>42</xdr:col>
      <xdr:colOff>276225</xdr:colOff>
      <xdr:row>31</xdr:row>
      <xdr:rowOff>4762</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34</xdr:col>
      <xdr:colOff>523875</xdr:colOff>
      <xdr:row>1</xdr:row>
      <xdr:rowOff>71437</xdr:rowOff>
    </xdr:from>
    <xdr:to>
      <xdr:col>42</xdr:col>
      <xdr:colOff>219075</xdr:colOff>
      <xdr:row>15</xdr:row>
      <xdr:rowOff>157162</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27</xdr:col>
      <xdr:colOff>47625</xdr:colOff>
      <xdr:row>16</xdr:row>
      <xdr:rowOff>4762</xdr:rowOff>
    </xdr:from>
    <xdr:to>
      <xdr:col>34</xdr:col>
      <xdr:colOff>352425</xdr:colOff>
      <xdr:row>30</xdr:row>
      <xdr:rowOff>80962</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27</xdr:col>
      <xdr:colOff>57150</xdr:colOff>
      <xdr:row>1</xdr:row>
      <xdr:rowOff>14287</xdr:rowOff>
    </xdr:from>
    <xdr:to>
      <xdr:col>34</xdr:col>
      <xdr:colOff>361950</xdr:colOff>
      <xdr:row>15</xdr:row>
      <xdr:rowOff>100012</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19050</xdr:colOff>
      <xdr:row>16</xdr:row>
      <xdr:rowOff>128587</xdr:rowOff>
    </xdr:from>
    <xdr:to>
      <xdr:col>26</xdr:col>
      <xdr:colOff>323850</xdr:colOff>
      <xdr:row>31</xdr:row>
      <xdr:rowOff>14287</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8"/>
  <sheetViews>
    <sheetView zoomScale="80" zoomScaleNormal="80" workbookViewId="0">
      <selection activeCell="A2" sqref="A2"/>
    </sheetView>
  </sheetViews>
  <sheetFormatPr defaultColWidth="9.109375" defaultRowHeight="14.4" x14ac:dyDescent="0.3"/>
  <cols>
    <col min="1" max="1" width="23.88671875" style="1" customWidth="1"/>
    <col min="2" max="2" width="44.33203125" style="1" bestFit="1" customWidth="1"/>
    <col min="3" max="3" width="35.44140625" style="1" customWidth="1"/>
    <col min="4" max="4" width="29.88671875" style="1" customWidth="1"/>
    <col min="5" max="5" width="24" style="1" bestFit="1" customWidth="1"/>
    <col min="6" max="6" width="27.6640625" style="1" customWidth="1"/>
    <col min="7" max="7" width="23.5546875" style="1" customWidth="1"/>
    <col min="8" max="8" width="46.44140625" style="1" bestFit="1" customWidth="1"/>
    <col min="9" max="9" width="25.6640625" style="1" customWidth="1"/>
    <col min="10" max="10" width="21.5546875" style="1" customWidth="1"/>
    <col min="11" max="11" width="14.88671875" style="1" bestFit="1" customWidth="1"/>
    <col min="12" max="12" width="13.6640625" style="1" bestFit="1" customWidth="1"/>
    <col min="13" max="13" width="14.44140625" style="1" bestFit="1" customWidth="1"/>
    <col min="14" max="14" width="42" style="1" bestFit="1" customWidth="1"/>
    <col min="15" max="15" width="21" style="1" customWidth="1"/>
    <col min="16" max="16" width="49.33203125" style="1" customWidth="1"/>
    <col min="17" max="17" width="10.5546875" style="1" bestFit="1" customWidth="1"/>
    <col min="18" max="18" width="25.6640625" style="1" bestFit="1" customWidth="1"/>
    <col min="19" max="19" width="18.88671875" style="1" bestFit="1" customWidth="1"/>
    <col min="20" max="20" width="23" style="1" bestFit="1" customWidth="1"/>
    <col min="21" max="21" width="15.6640625" style="1" customWidth="1"/>
    <col min="22" max="22" width="9.33203125" style="1" customWidth="1"/>
    <col min="23" max="23" width="26.5546875" style="1" customWidth="1"/>
    <col min="24" max="24" width="34.44140625" style="1" bestFit="1" customWidth="1"/>
    <col min="25" max="25" width="25.88671875" style="1" customWidth="1"/>
    <col min="26" max="26" width="14.88671875" style="1" customWidth="1"/>
    <col min="27" max="27" width="19.109375" style="1" bestFit="1" customWidth="1"/>
    <col min="28" max="28" width="25.6640625" style="1" customWidth="1"/>
    <col min="29" max="29" width="25.5546875" style="5" customWidth="1"/>
    <col min="30" max="30" width="27.109375" style="1" customWidth="1"/>
    <col min="31" max="31" width="29.6640625" style="1" customWidth="1"/>
    <col min="32" max="32" width="20.33203125" style="1" customWidth="1"/>
    <col min="33" max="33" width="11.44140625" style="1" customWidth="1"/>
    <col min="34" max="34" width="24" style="1" customWidth="1"/>
    <col min="35" max="16384" width="9.109375" style="1"/>
  </cols>
  <sheetData>
    <row r="1" spans="1:34" ht="28.8" x14ac:dyDescent="0.3">
      <c r="A1" s="2"/>
      <c r="B1" s="11" t="s">
        <v>0</v>
      </c>
      <c r="C1" s="11" t="s">
        <v>1</v>
      </c>
      <c r="D1" s="11" t="s">
        <v>2</v>
      </c>
      <c r="E1" s="11" t="s">
        <v>3</v>
      </c>
      <c r="F1" s="11" t="s">
        <v>4</v>
      </c>
      <c r="G1" s="11" t="s">
        <v>5</v>
      </c>
      <c r="H1" s="11" t="s">
        <v>6</v>
      </c>
      <c r="I1" s="11" t="s">
        <v>7</v>
      </c>
      <c r="J1" s="11" t="s">
        <v>8</v>
      </c>
      <c r="K1" s="11" t="s">
        <v>9</v>
      </c>
      <c r="L1" s="11" t="s">
        <v>10</v>
      </c>
      <c r="M1" s="11" t="s">
        <v>11</v>
      </c>
      <c r="N1" s="11" t="s">
        <v>12</v>
      </c>
      <c r="O1" s="11" t="s">
        <v>13</v>
      </c>
      <c r="P1" s="11" t="s">
        <v>14</v>
      </c>
      <c r="Q1" s="11" t="s">
        <v>15</v>
      </c>
      <c r="R1" s="11" t="s">
        <v>16</v>
      </c>
      <c r="S1" s="11" t="s">
        <v>17</v>
      </c>
      <c r="T1" s="11" t="s">
        <v>18</v>
      </c>
      <c r="U1" s="11" t="s">
        <v>19</v>
      </c>
      <c r="V1" s="11" t="s">
        <v>20</v>
      </c>
      <c r="W1" s="11" t="s">
        <v>21</v>
      </c>
      <c r="X1" s="11" t="s">
        <v>22</v>
      </c>
      <c r="Y1" s="11" t="s">
        <v>23</v>
      </c>
      <c r="Z1" s="11" t="s">
        <v>24</v>
      </c>
      <c r="AA1" s="11" t="s">
        <v>25</v>
      </c>
      <c r="AB1" s="11" t="s">
        <v>26</v>
      </c>
      <c r="AC1" s="11" t="s">
        <v>39</v>
      </c>
      <c r="AD1" s="11" t="s">
        <v>44</v>
      </c>
      <c r="AE1" s="11" t="s">
        <v>47</v>
      </c>
      <c r="AF1" s="12" t="s">
        <v>77</v>
      </c>
      <c r="AG1" s="12" t="s">
        <v>101</v>
      </c>
      <c r="AH1" s="13" t="s">
        <v>129</v>
      </c>
    </row>
    <row r="2" spans="1:34" ht="72" x14ac:dyDescent="0.3">
      <c r="A2" s="3" t="s">
        <v>57</v>
      </c>
      <c r="B2" s="2"/>
      <c r="C2" s="2"/>
      <c r="D2" s="2"/>
      <c r="E2" s="2"/>
      <c r="F2" s="2"/>
      <c r="G2" s="2"/>
      <c r="H2" s="2"/>
      <c r="I2" s="2"/>
      <c r="J2" s="2"/>
      <c r="K2" s="2"/>
      <c r="L2" s="2"/>
      <c r="M2" s="2"/>
      <c r="N2" s="2"/>
      <c r="O2" s="2"/>
      <c r="P2" s="2"/>
      <c r="Q2" s="2"/>
      <c r="R2" s="2"/>
      <c r="S2" s="2"/>
      <c r="T2" s="4" t="s">
        <v>34</v>
      </c>
      <c r="U2" s="5" t="s">
        <v>27</v>
      </c>
      <c r="V2" s="2"/>
      <c r="W2" s="4" t="s">
        <v>34</v>
      </c>
      <c r="X2" s="2"/>
      <c r="Y2" s="2"/>
      <c r="Z2" s="2"/>
      <c r="AA2" s="2"/>
      <c r="AB2" s="2"/>
    </row>
    <row r="3" spans="1:34" s="7" customFormat="1" ht="165" customHeight="1" x14ac:dyDescent="0.3">
      <c r="A3" s="8" t="s">
        <v>58</v>
      </c>
      <c r="B3" s="5"/>
      <c r="C3" s="5"/>
      <c r="D3" s="5"/>
      <c r="E3" s="5"/>
      <c r="F3" s="5"/>
      <c r="G3" s="5"/>
      <c r="H3" s="5"/>
      <c r="I3" s="5" t="s">
        <v>32</v>
      </c>
      <c r="J3" s="5"/>
      <c r="K3" s="5"/>
      <c r="L3" s="5"/>
      <c r="M3" s="5"/>
      <c r="N3" s="5"/>
      <c r="O3" s="5"/>
      <c r="P3" s="5"/>
      <c r="Q3" s="5"/>
      <c r="R3" s="5"/>
      <c r="S3" s="5"/>
      <c r="T3" s="5" t="s">
        <v>33</v>
      </c>
      <c r="U3" s="5"/>
      <c r="V3" s="5"/>
      <c r="W3" s="5"/>
      <c r="X3" s="5"/>
      <c r="Y3" s="5" t="s">
        <v>34</v>
      </c>
      <c r="Z3" s="5"/>
      <c r="AA3" s="5"/>
      <c r="AB3" s="5"/>
      <c r="AC3" s="5"/>
    </row>
    <row r="4" spans="1:34" s="7" customFormat="1" ht="360" customHeight="1" x14ac:dyDescent="0.3">
      <c r="A4" s="6" t="s">
        <v>59</v>
      </c>
      <c r="B4" s="5" t="s">
        <v>178</v>
      </c>
      <c r="C4" s="5" t="s">
        <v>168</v>
      </c>
      <c r="D4" s="5"/>
      <c r="E4" s="5" t="s">
        <v>106</v>
      </c>
      <c r="F4" s="5" t="s">
        <v>169</v>
      </c>
      <c r="G4" s="5"/>
      <c r="H4" s="5" t="s">
        <v>162</v>
      </c>
      <c r="I4" s="5" t="s">
        <v>167</v>
      </c>
      <c r="J4" s="5" t="s">
        <v>170</v>
      </c>
      <c r="K4" s="5"/>
      <c r="L4" s="5"/>
      <c r="M4" s="5"/>
      <c r="N4" s="5" t="s">
        <v>171</v>
      </c>
      <c r="O4" s="5" t="s">
        <v>163</v>
      </c>
      <c r="P4" s="5" t="s">
        <v>172</v>
      </c>
      <c r="Q4" s="5"/>
      <c r="R4" s="5" t="s">
        <v>45</v>
      </c>
      <c r="S4" s="5" t="s">
        <v>165</v>
      </c>
      <c r="T4" s="5" t="s">
        <v>166</v>
      </c>
      <c r="U4" s="5"/>
      <c r="V4" s="5"/>
      <c r="W4" s="5"/>
      <c r="X4" s="5" t="s">
        <v>107</v>
      </c>
      <c r="Y4" s="5" t="s">
        <v>46</v>
      </c>
      <c r="Z4" s="5" t="s">
        <v>173</v>
      </c>
      <c r="AA4" s="5" t="s">
        <v>94</v>
      </c>
      <c r="AB4" s="5"/>
      <c r="AC4" s="5"/>
      <c r="AD4" s="10" t="s">
        <v>174</v>
      </c>
      <c r="AE4" s="5" t="s">
        <v>175</v>
      </c>
      <c r="AF4" s="5" t="s">
        <v>176</v>
      </c>
      <c r="AH4" s="5" t="s">
        <v>177</v>
      </c>
    </row>
    <row r="5" spans="1:34" s="7" customFormat="1" ht="210" customHeight="1" x14ac:dyDescent="0.3">
      <c r="A5" s="6" t="s">
        <v>60</v>
      </c>
      <c r="B5" s="5"/>
      <c r="C5" s="5" t="s">
        <v>28</v>
      </c>
      <c r="D5" s="5"/>
      <c r="E5" s="5"/>
      <c r="F5" s="5"/>
      <c r="G5" s="5"/>
      <c r="H5" s="5"/>
      <c r="I5" s="5" t="s">
        <v>29</v>
      </c>
      <c r="J5" s="5"/>
      <c r="K5" s="5"/>
      <c r="L5" s="5"/>
      <c r="M5" s="5"/>
      <c r="N5" s="5" t="s">
        <v>31</v>
      </c>
      <c r="O5" s="5"/>
      <c r="P5" s="5"/>
      <c r="Q5" s="5"/>
      <c r="R5" s="5" t="s">
        <v>37</v>
      </c>
      <c r="S5" s="5" t="s">
        <v>35</v>
      </c>
      <c r="T5" s="5" t="s">
        <v>36</v>
      </c>
      <c r="U5" s="5"/>
      <c r="V5" s="5"/>
      <c r="W5" s="5"/>
      <c r="X5" s="5"/>
      <c r="Y5" s="5" t="s">
        <v>75</v>
      </c>
      <c r="Z5" s="5"/>
      <c r="AA5" s="5"/>
      <c r="AB5" s="5" t="s">
        <v>30</v>
      </c>
      <c r="AC5" s="5"/>
    </row>
    <row r="6" spans="1:34" s="7" customFormat="1" ht="86.4" x14ac:dyDescent="0.3">
      <c r="A6" s="6" t="s">
        <v>61</v>
      </c>
      <c r="B6" s="5" t="s">
        <v>67</v>
      </c>
      <c r="C6" s="5" t="s">
        <v>43</v>
      </c>
      <c r="E6" s="5" t="s">
        <v>38</v>
      </c>
      <c r="F6" s="5"/>
      <c r="G6" s="5"/>
      <c r="H6" s="5"/>
      <c r="I6" s="5"/>
      <c r="J6" s="5"/>
      <c r="K6" s="5"/>
      <c r="L6" s="5"/>
      <c r="M6" s="5"/>
      <c r="N6" s="5"/>
      <c r="O6" s="5"/>
      <c r="P6" s="5"/>
      <c r="Q6" s="5"/>
      <c r="R6" s="5"/>
      <c r="S6" s="5"/>
      <c r="T6" s="5" t="s">
        <v>40</v>
      </c>
      <c r="U6" s="5"/>
      <c r="V6" s="5"/>
      <c r="W6" s="5"/>
      <c r="X6" s="5" t="s">
        <v>41</v>
      </c>
      <c r="Y6" s="5"/>
      <c r="Z6" s="5"/>
      <c r="AA6" s="5"/>
      <c r="AB6" s="5"/>
      <c r="AC6" s="5" t="s">
        <v>42</v>
      </c>
    </row>
    <row r="7" spans="1:34" ht="28.8" x14ac:dyDescent="0.3">
      <c r="A7" s="9" t="s">
        <v>62</v>
      </c>
      <c r="B7" s="2"/>
      <c r="C7" s="2"/>
      <c r="D7" s="2"/>
      <c r="E7" s="2"/>
      <c r="F7" s="2"/>
      <c r="G7" s="2"/>
      <c r="H7" s="2"/>
      <c r="I7" s="2"/>
      <c r="J7" s="2"/>
      <c r="K7" s="2"/>
      <c r="L7" s="2"/>
      <c r="M7" s="2"/>
      <c r="N7" s="2"/>
      <c r="O7" s="2"/>
      <c r="P7" s="2"/>
      <c r="Q7" s="2"/>
      <c r="R7" s="2"/>
      <c r="S7" s="2"/>
      <c r="T7" s="2" t="s">
        <v>76</v>
      </c>
      <c r="U7" s="2"/>
      <c r="V7" s="2"/>
      <c r="W7" s="2"/>
      <c r="X7" s="2"/>
      <c r="Y7" s="2"/>
      <c r="Z7" s="2"/>
      <c r="AA7" s="2"/>
      <c r="AB7" s="2"/>
    </row>
    <row r="8" spans="1:34" ht="86.4" x14ac:dyDescent="0.3">
      <c r="A8" s="2" t="s">
        <v>63</v>
      </c>
      <c r="B8" s="2" t="s">
        <v>50</v>
      </c>
      <c r="C8" s="2"/>
      <c r="D8" s="2"/>
      <c r="E8" s="2"/>
      <c r="F8" s="2"/>
      <c r="G8" s="2"/>
      <c r="H8" s="2"/>
      <c r="I8" s="2"/>
      <c r="J8" s="2"/>
      <c r="K8" s="2"/>
      <c r="L8" s="2"/>
      <c r="M8" s="2"/>
      <c r="N8" s="2"/>
      <c r="O8" s="2"/>
      <c r="P8" s="2"/>
      <c r="Q8" s="2"/>
      <c r="R8" s="2"/>
      <c r="S8" s="2" t="s">
        <v>49</v>
      </c>
      <c r="T8" s="2" t="s">
        <v>48</v>
      </c>
      <c r="U8" s="2"/>
      <c r="V8" s="2"/>
      <c r="W8" s="2"/>
      <c r="X8" s="2"/>
      <c r="Y8" s="2" t="s">
        <v>54</v>
      </c>
      <c r="Z8" s="2"/>
      <c r="AA8" s="2"/>
      <c r="AB8" s="2"/>
    </row>
    <row r="9" spans="1:34" ht="187.2" x14ac:dyDescent="0.3">
      <c r="A9" s="2" t="s">
        <v>64</v>
      </c>
      <c r="B9" s="2"/>
      <c r="C9" s="2" t="s">
        <v>51</v>
      </c>
      <c r="D9" s="2"/>
      <c r="E9" s="2"/>
      <c r="F9" s="2"/>
      <c r="G9" s="2"/>
      <c r="H9" s="2"/>
      <c r="I9" s="2"/>
      <c r="J9" s="2"/>
      <c r="K9" s="2"/>
      <c r="L9" s="2"/>
      <c r="M9" s="2"/>
      <c r="N9" s="2"/>
      <c r="O9" s="2"/>
      <c r="P9" s="2"/>
      <c r="Q9" s="2"/>
      <c r="R9" s="2"/>
      <c r="S9" s="2" t="s">
        <v>52</v>
      </c>
      <c r="T9" s="2" t="s">
        <v>53</v>
      </c>
      <c r="U9" s="2"/>
      <c r="V9" s="2"/>
      <c r="W9" s="2"/>
      <c r="X9" s="2"/>
      <c r="Y9" s="2" t="s">
        <v>55</v>
      </c>
      <c r="Z9" s="2"/>
      <c r="AA9" s="2"/>
      <c r="AB9" s="2"/>
    </row>
    <row r="10" spans="1:34" ht="158.4" x14ac:dyDescent="0.3">
      <c r="A10" s="2" t="s">
        <v>65</v>
      </c>
      <c r="B10" s="2"/>
      <c r="C10" s="2"/>
      <c r="D10" s="2"/>
      <c r="E10" s="2"/>
      <c r="F10" s="2"/>
      <c r="G10" s="2"/>
      <c r="H10" s="2"/>
      <c r="I10" s="2"/>
      <c r="J10" s="2"/>
      <c r="K10" s="2"/>
      <c r="L10" s="2"/>
      <c r="M10" s="2"/>
      <c r="N10" s="2"/>
      <c r="O10" s="2"/>
      <c r="P10" s="2"/>
      <c r="Q10" s="2"/>
      <c r="R10" s="2"/>
      <c r="S10" s="2"/>
      <c r="T10" s="2" t="s">
        <v>56</v>
      </c>
      <c r="U10" s="2"/>
      <c r="V10" s="2"/>
      <c r="W10" s="2"/>
      <c r="X10" s="2"/>
      <c r="Y10" s="2" t="s">
        <v>74</v>
      </c>
      <c r="Z10" s="2"/>
      <c r="AA10" s="2"/>
      <c r="AB10" s="2"/>
    </row>
    <row r="11" spans="1:34" ht="185.25" customHeight="1" x14ac:dyDescent="0.3">
      <c r="A11" s="9" t="s">
        <v>66</v>
      </c>
      <c r="N11" s="5" t="s">
        <v>68</v>
      </c>
      <c r="O11" s="5" t="s">
        <v>69</v>
      </c>
      <c r="P11" s="5" t="s">
        <v>70</v>
      </c>
      <c r="R11" s="5" t="s">
        <v>71</v>
      </c>
      <c r="T11" s="1" t="s">
        <v>72</v>
      </c>
      <c r="X11" s="5" t="s">
        <v>73</v>
      </c>
      <c r="Y11" s="5" t="s">
        <v>75</v>
      </c>
    </row>
    <row r="12" spans="1:34" ht="256.5" customHeight="1" x14ac:dyDescent="0.3">
      <c r="A12" s="9" t="s">
        <v>78</v>
      </c>
      <c r="B12" s="5" t="s">
        <v>79</v>
      </c>
      <c r="C12" s="5" t="s">
        <v>80</v>
      </c>
      <c r="D12" s="5" t="s">
        <v>81</v>
      </c>
      <c r="F12" s="5" t="s">
        <v>82</v>
      </c>
      <c r="G12" s="5" t="s">
        <v>83</v>
      </c>
      <c r="H12" s="5" t="s">
        <v>84</v>
      </c>
      <c r="J12" s="5" t="s">
        <v>85</v>
      </c>
      <c r="O12" s="5" t="s">
        <v>86</v>
      </c>
      <c r="R12" s="5" t="s">
        <v>87</v>
      </c>
      <c r="T12" s="5" t="s">
        <v>88</v>
      </c>
      <c r="X12" s="5" t="s">
        <v>89</v>
      </c>
      <c r="AC12" s="5" t="s">
        <v>90</v>
      </c>
      <c r="AD12" s="5" t="s">
        <v>91</v>
      </c>
      <c r="AE12" s="5" t="s">
        <v>92</v>
      </c>
      <c r="AF12" s="5" t="s">
        <v>93</v>
      </c>
    </row>
    <row r="13" spans="1:34" s="5" customFormat="1" ht="115.2" x14ac:dyDescent="0.3">
      <c r="A13" s="5" t="s">
        <v>95</v>
      </c>
      <c r="C13" s="5" t="s">
        <v>96</v>
      </c>
      <c r="E13" s="5" t="s">
        <v>97</v>
      </c>
      <c r="H13" s="5" t="s">
        <v>102</v>
      </c>
      <c r="U13" s="5" t="s">
        <v>98</v>
      </c>
      <c r="Y13" s="5" t="s">
        <v>99</v>
      </c>
      <c r="AG13" s="5" t="s">
        <v>100</v>
      </c>
    </row>
    <row r="14" spans="1:34" ht="304.5" customHeight="1" x14ac:dyDescent="0.3">
      <c r="A14" s="9" t="s">
        <v>103</v>
      </c>
      <c r="C14" s="5" t="s">
        <v>108</v>
      </c>
      <c r="D14" s="5" t="s">
        <v>109</v>
      </c>
      <c r="I14" s="5" t="s">
        <v>116</v>
      </c>
      <c r="J14" s="5" t="s">
        <v>110</v>
      </c>
      <c r="O14" s="5" t="s">
        <v>104</v>
      </c>
      <c r="P14" s="5" t="s">
        <v>115</v>
      </c>
      <c r="X14" s="5" t="s">
        <v>114</v>
      </c>
      <c r="Y14" s="5" t="s">
        <v>105</v>
      </c>
      <c r="Z14" s="5" t="s">
        <v>111</v>
      </c>
      <c r="AE14" s="5" t="s">
        <v>113</v>
      </c>
      <c r="AF14" s="5" t="s">
        <v>112</v>
      </c>
    </row>
    <row r="15" spans="1:34" s="5" customFormat="1" ht="187.2" x14ac:dyDescent="0.3">
      <c r="A15" s="5" t="s">
        <v>117</v>
      </c>
      <c r="B15" s="5" t="s">
        <v>123</v>
      </c>
      <c r="C15" s="5" t="s">
        <v>125</v>
      </c>
      <c r="D15" s="5" t="s">
        <v>136</v>
      </c>
      <c r="E15" s="5" t="s">
        <v>118</v>
      </c>
      <c r="F15" s="5" t="s">
        <v>124</v>
      </c>
      <c r="G15" s="5" t="s">
        <v>119</v>
      </c>
      <c r="H15" s="5" t="s">
        <v>142</v>
      </c>
      <c r="I15" s="5" t="s">
        <v>143</v>
      </c>
      <c r="J15" s="5" t="s">
        <v>126</v>
      </c>
      <c r="P15" s="5" t="s">
        <v>135</v>
      </c>
      <c r="S15" s="5" t="s">
        <v>127</v>
      </c>
      <c r="T15" s="5" t="s">
        <v>128</v>
      </c>
      <c r="U15" s="5" t="s">
        <v>121</v>
      </c>
      <c r="W15" s="5" t="s">
        <v>122</v>
      </c>
      <c r="X15" s="5" t="s">
        <v>131</v>
      </c>
      <c r="Y15" s="5" t="s">
        <v>120</v>
      </c>
      <c r="AC15" s="5" t="s">
        <v>132</v>
      </c>
      <c r="AD15" s="5" t="s">
        <v>133</v>
      </c>
      <c r="AE15" s="5" t="s">
        <v>134</v>
      </c>
      <c r="AF15" s="5" t="s">
        <v>144</v>
      </c>
      <c r="AH15" s="5" t="s">
        <v>130</v>
      </c>
    </row>
    <row r="16" spans="1:34" s="15" customFormat="1" ht="144" x14ac:dyDescent="0.3">
      <c r="A16" s="14" t="s">
        <v>137</v>
      </c>
      <c r="C16" s="15" t="s">
        <v>138</v>
      </c>
      <c r="E16" s="15" t="s">
        <v>141</v>
      </c>
      <c r="I16" s="15" t="s">
        <v>139</v>
      </c>
      <c r="AC16" s="5"/>
      <c r="AD16" s="15" t="s">
        <v>140</v>
      </c>
    </row>
    <row r="17" spans="1:34" s="15" customFormat="1" ht="221.25" customHeight="1" x14ac:dyDescent="0.3">
      <c r="A17" s="15" t="s">
        <v>148</v>
      </c>
      <c r="B17" s="15" t="s">
        <v>154</v>
      </c>
      <c r="E17" s="15" t="s">
        <v>151</v>
      </c>
      <c r="H17" s="15" t="s">
        <v>156</v>
      </c>
      <c r="I17" s="15" t="s">
        <v>159</v>
      </c>
      <c r="N17" s="15" t="s">
        <v>155</v>
      </c>
      <c r="R17" s="15" t="s">
        <v>150</v>
      </c>
      <c r="S17" s="15" t="s">
        <v>157</v>
      </c>
      <c r="T17" s="15" t="s">
        <v>158</v>
      </c>
      <c r="U17" s="15" t="s">
        <v>152</v>
      </c>
      <c r="X17" s="15" t="s">
        <v>153</v>
      </c>
      <c r="Y17" s="15" t="s">
        <v>149</v>
      </c>
      <c r="Z17" s="15" t="s">
        <v>160</v>
      </c>
      <c r="AC17" s="5"/>
    </row>
    <row r="18" spans="1:34" s="9" customFormat="1" ht="144" x14ac:dyDescent="0.3">
      <c r="A18" s="5" t="s">
        <v>179</v>
      </c>
      <c r="B18" s="5" t="s">
        <v>186</v>
      </c>
      <c r="C18" s="5" t="s">
        <v>189</v>
      </c>
      <c r="D18" s="5" t="s">
        <v>187</v>
      </c>
      <c r="F18" s="5" t="s">
        <v>196</v>
      </c>
      <c r="G18" s="5" t="s">
        <v>182</v>
      </c>
      <c r="H18" s="5" t="s">
        <v>195</v>
      </c>
      <c r="I18" s="5" t="s">
        <v>192</v>
      </c>
      <c r="J18" s="5" t="s">
        <v>181</v>
      </c>
      <c r="N18" s="5" t="s">
        <v>185</v>
      </c>
      <c r="P18" s="5" t="s">
        <v>180</v>
      </c>
      <c r="R18" s="5" t="s">
        <v>202</v>
      </c>
      <c r="S18" s="5" t="s">
        <v>190</v>
      </c>
      <c r="T18" s="5" t="s">
        <v>191</v>
      </c>
      <c r="W18" s="5" t="s">
        <v>183</v>
      </c>
      <c r="Y18" s="9" t="s">
        <v>46</v>
      </c>
      <c r="AC18" s="5"/>
      <c r="AD18" s="5" t="s">
        <v>184</v>
      </c>
      <c r="AF18" s="5" t="s">
        <v>194</v>
      </c>
      <c r="AG18" s="5" t="s">
        <v>188</v>
      </c>
      <c r="AH18" s="5" t="s">
        <v>193</v>
      </c>
    </row>
  </sheetData>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X58"/>
  <sheetViews>
    <sheetView topLeftCell="A10" zoomScale="70" zoomScaleNormal="70" workbookViewId="0">
      <selection activeCell="A12" sqref="A12"/>
    </sheetView>
  </sheetViews>
  <sheetFormatPr defaultColWidth="9.109375" defaultRowHeight="14.4" x14ac:dyDescent="0.3"/>
  <cols>
    <col min="1" max="1" width="34.109375" style="16" customWidth="1"/>
    <col min="2" max="2" width="33.6640625" style="16" bestFit="1" customWidth="1"/>
    <col min="3" max="3" width="22.6640625" style="16" customWidth="1"/>
    <col min="4" max="4" width="29.88671875" style="16" customWidth="1"/>
    <col min="5" max="5" width="24" style="16" bestFit="1" customWidth="1"/>
    <col min="6" max="6" width="24" style="16" customWidth="1"/>
    <col min="7" max="7" width="20.33203125" style="16" customWidth="1"/>
    <col min="8" max="8" width="21.88671875" style="16" customWidth="1"/>
    <col min="9" max="9" width="25.6640625" style="16" customWidth="1"/>
    <col min="10" max="10" width="21.5546875" style="16" customWidth="1"/>
    <col min="11" max="11" width="14.88671875" style="16" bestFit="1" customWidth="1"/>
    <col min="12" max="12" width="13.6640625" style="16" bestFit="1" customWidth="1"/>
    <col min="13" max="13" width="14.44140625" style="16" bestFit="1" customWidth="1"/>
    <col min="14" max="14" width="42" style="16" bestFit="1" customWidth="1"/>
    <col min="15" max="15" width="21" style="16" customWidth="1"/>
    <col min="16" max="16" width="30.33203125" style="16" customWidth="1"/>
    <col min="17" max="17" width="10.5546875" style="16" bestFit="1" customWidth="1"/>
    <col min="18" max="18" width="20.6640625" style="16" customWidth="1"/>
    <col min="19" max="19" width="18.88671875" style="16" bestFit="1" customWidth="1"/>
    <col min="20" max="20" width="23" style="16" bestFit="1" customWidth="1"/>
    <col min="21" max="21" width="15.6640625" style="16" customWidth="1"/>
    <col min="22" max="22" width="9.33203125" style="16" customWidth="1"/>
    <col min="23" max="23" width="26.5546875" style="16" customWidth="1"/>
    <col min="24" max="24" width="34.44140625" style="16" bestFit="1" customWidth="1"/>
    <col min="25" max="25" width="25.88671875" style="16" customWidth="1"/>
    <col min="26" max="26" width="14.88671875" style="16" customWidth="1"/>
    <col min="27" max="27" width="19.109375" style="16" bestFit="1" customWidth="1"/>
    <col min="28" max="28" width="25.6640625" style="16" customWidth="1"/>
    <col min="29" max="29" width="25.5546875" style="49" customWidth="1"/>
    <col min="30" max="30" width="27.109375" style="16" customWidth="1"/>
    <col min="31" max="31" width="29.6640625" style="16" customWidth="1"/>
    <col min="32" max="32" width="20.33203125" style="16" customWidth="1"/>
    <col min="33" max="33" width="11.44140625" style="16" customWidth="1"/>
    <col min="34" max="34" width="17.88671875" style="16" customWidth="1"/>
    <col min="35" max="35" width="15.6640625" style="17" bestFit="1" customWidth="1"/>
    <col min="36" max="36" width="11.109375" style="16" customWidth="1"/>
    <col min="37" max="37" width="12.88671875" style="19" bestFit="1" customWidth="1"/>
    <col min="38" max="102" width="9.109375" style="19"/>
    <col min="103" max="16384" width="9.109375" style="16"/>
  </cols>
  <sheetData>
    <row r="1" spans="1:102" ht="29.25" customHeight="1" x14ac:dyDescent="0.3">
      <c r="A1" s="26"/>
      <c r="B1" s="58" t="s">
        <v>0</v>
      </c>
      <c r="C1" s="58" t="s">
        <v>1</v>
      </c>
      <c r="D1" s="27" t="s">
        <v>2</v>
      </c>
      <c r="E1" s="27" t="s">
        <v>3</v>
      </c>
      <c r="F1" s="27" t="s">
        <v>4</v>
      </c>
      <c r="G1" s="27" t="s">
        <v>5</v>
      </c>
      <c r="H1" s="58" t="s">
        <v>6</v>
      </c>
      <c r="I1" s="27" t="s">
        <v>7</v>
      </c>
      <c r="J1" s="27" t="s">
        <v>8</v>
      </c>
      <c r="K1" s="27" t="s">
        <v>9</v>
      </c>
      <c r="L1" s="27" t="s">
        <v>10</v>
      </c>
      <c r="M1" s="27" t="s">
        <v>11</v>
      </c>
      <c r="N1" s="27" t="s">
        <v>12</v>
      </c>
      <c r="O1" s="27" t="s">
        <v>13</v>
      </c>
      <c r="P1" s="27" t="s">
        <v>14</v>
      </c>
      <c r="Q1" s="27" t="s">
        <v>15</v>
      </c>
      <c r="R1" s="27" t="s">
        <v>16</v>
      </c>
      <c r="S1" s="58" t="s">
        <v>17</v>
      </c>
      <c r="T1" s="58" t="s">
        <v>18</v>
      </c>
      <c r="U1" s="27" t="s">
        <v>19</v>
      </c>
      <c r="V1" s="27" t="s">
        <v>20</v>
      </c>
      <c r="W1" s="27" t="s">
        <v>21</v>
      </c>
      <c r="X1" s="27" t="s">
        <v>22</v>
      </c>
      <c r="Y1" s="27" t="s">
        <v>23</v>
      </c>
      <c r="Z1" s="27" t="s">
        <v>24</v>
      </c>
      <c r="AA1" s="27" t="s">
        <v>25</v>
      </c>
      <c r="AB1" s="27" t="s">
        <v>26</v>
      </c>
      <c r="AC1" s="27" t="s">
        <v>39</v>
      </c>
      <c r="AD1" s="27" t="s">
        <v>44</v>
      </c>
      <c r="AE1" s="27" t="s">
        <v>47</v>
      </c>
      <c r="AF1" s="60" t="s">
        <v>77</v>
      </c>
      <c r="AG1" s="28" t="s">
        <v>101</v>
      </c>
      <c r="AH1" s="29" t="s">
        <v>129</v>
      </c>
      <c r="AI1" s="30" t="s">
        <v>145</v>
      </c>
      <c r="AJ1" s="31" t="s">
        <v>164</v>
      </c>
      <c r="AK1" s="19" t="s">
        <v>198</v>
      </c>
    </row>
    <row r="2" spans="1:102" s="36" customFormat="1" x14ac:dyDescent="0.3">
      <c r="A2" s="32" t="s">
        <v>57</v>
      </c>
      <c r="B2" s="33">
        <v>0</v>
      </c>
      <c r="C2" s="33">
        <v>0</v>
      </c>
      <c r="D2" s="33">
        <v>0</v>
      </c>
      <c r="E2" s="33">
        <v>0</v>
      </c>
      <c r="F2" s="33">
        <v>0</v>
      </c>
      <c r="G2" s="33">
        <v>0</v>
      </c>
      <c r="H2" s="33">
        <v>0</v>
      </c>
      <c r="I2" s="33">
        <v>0</v>
      </c>
      <c r="J2" s="33">
        <v>0</v>
      </c>
      <c r="K2" s="33">
        <v>0</v>
      </c>
      <c r="L2" s="33">
        <v>0</v>
      </c>
      <c r="M2" s="33">
        <v>0</v>
      </c>
      <c r="N2" s="33">
        <v>0</v>
      </c>
      <c r="O2" s="33">
        <v>0</v>
      </c>
      <c r="P2" s="33">
        <v>0</v>
      </c>
      <c r="Q2" s="33">
        <v>0</v>
      </c>
      <c r="R2" s="33">
        <v>0</v>
      </c>
      <c r="S2" s="33">
        <v>0</v>
      </c>
      <c r="T2" s="33">
        <v>1</v>
      </c>
      <c r="U2" s="33">
        <v>1</v>
      </c>
      <c r="V2" s="33"/>
      <c r="W2" s="33">
        <v>1</v>
      </c>
      <c r="X2" s="33">
        <v>0</v>
      </c>
      <c r="Y2" s="33">
        <v>0</v>
      </c>
      <c r="Z2" s="33">
        <v>0</v>
      </c>
      <c r="AA2" s="33">
        <v>0</v>
      </c>
      <c r="AB2" s="33">
        <v>0</v>
      </c>
      <c r="AC2" s="33">
        <v>0</v>
      </c>
      <c r="AD2" s="34">
        <v>0</v>
      </c>
      <c r="AE2" s="34">
        <v>0</v>
      </c>
      <c r="AF2" s="34">
        <v>0</v>
      </c>
      <c r="AG2" s="34">
        <v>0</v>
      </c>
      <c r="AH2" s="35">
        <v>0</v>
      </c>
      <c r="AI2" s="34">
        <v>0</v>
      </c>
      <c r="AJ2" s="34">
        <v>0</v>
      </c>
      <c r="AK2" s="19">
        <f>SUM(B2:AJ2)</f>
        <v>3</v>
      </c>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c r="BN2" s="19"/>
      <c r="BO2" s="19"/>
      <c r="BP2" s="19"/>
      <c r="BQ2" s="19"/>
      <c r="BR2" s="19"/>
      <c r="BS2" s="19"/>
      <c r="BT2" s="19"/>
      <c r="BU2" s="19"/>
      <c r="BV2" s="19"/>
      <c r="BW2" s="19"/>
      <c r="BX2" s="19"/>
      <c r="BY2" s="19"/>
      <c r="BZ2" s="19"/>
      <c r="CA2" s="19"/>
      <c r="CB2" s="19"/>
      <c r="CC2" s="19"/>
      <c r="CD2" s="19"/>
      <c r="CE2" s="19"/>
      <c r="CF2" s="19"/>
      <c r="CG2" s="19"/>
      <c r="CH2" s="19"/>
      <c r="CI2" s="19"/>
      <c r="CJ2" s="19"/>
      <c r="CK2" s="19"/>
      <c r="CL2" s="19"/>
      <c r="CM2" s="19"/>
      <c r="CN2" s="19"/>
      <c r="CO2" s="19"/>
      <c r="CP2" s="19"/>
      <c r="CQ2" s="19"/>
      <c r="CR2" s="19"/>
      <c r="CS2" s="19"/>
      <c r="CT2" s="19"/>
      <c r="CU2" s="19"/>
      <c r="CV2" s="19"/>
      <c r="CW2" s="19"/>
      <c r="CX2" s="19"/>
    </row>
    <row r="3" spans="1:102" s="36" customFormat="1" x14ac:dyDescent="0.3">
      <c r="A3" s="32" t="s">
        <v>58</v>
      </c>
      <c r="B3" s="33">
        <v>0</v>
      </c>
      <c r="C3" s="33">
        <v>0</v>
      </c>
      <c r="D3" s="33">
        <v>0</v>
      </c>
      <c r="E3" s="33">
        <v>0</v>
      </c>
      <c r="F3" s="33">
        <v>0</v>
      </c>
      <c r="G3" s="33">
        <v>0</v>
      </c>
      <c r="H3" s="33">
        <v>0</v>
      </c>
      <c r="I3" s="33">
        <v>1</v>
      </c>
      <c r="J3" s="33">
        <v>0</v>
      </c>
      <c r="K3" s="33">
        <v>0</v>
      </c>
      <c r="L3" s="33">
        <v>0</v>
      </c>
      <c r="M3" s="33">
        <v>0</v>
      </c>
      <c r="N3" s="33">
        <v>0</v>
      </c>
      <c r="O3" s="33">
        <v>0</v>
      </c>
      <c r="P3" s="33">
        <v>0</v>
      </c>
      <c r="Q3" s="33">
        <v>0</v>
      </c>
      <c r="R3" s="33">
        <v>0</v>
      </c>
      <c r="S3" s="33">
        <v>0</v>
      </c>
      <c r="T3" s="33">
        <v>1</v>
      </c>
      <c r="U3" s="33">
        <v>0</v>
      </c>
      <c r="V3" s="33">
        <v>0</v>
      </c>
      <c r="W3" s="33">
        <v>0</v>
      </c>
      <c r="X3" s="33">
        <v>0</v>
      </c>
      <c r="Y3" s="33">
        <v>1</v>
      </c>
      <c r="Z3" s="33">
        <v>0</v>
      </c>
      <c r="AA3" s="33">
        <v>0</v>
      </c>
      <c r="AB3" s="33">
        <v>0</v>
      </c>
      <c r="AC3" s="33">
        <v>0</v>
      </c>
      <c r="AD3" s="34">
        <v>0</v>
      </c>
      <c r="AE3" s="34">
        <v>0</v>
      </c>
      <c r="AF3" s="34">
        <v>0</v>
      </c>
      <c r="AG3" s="34">
        <v>0</v>
      </c>
      <c r="AH3" s="35">
        <v>0</v>
      </c>
      <c r="AI3" s="34">
        <v>0</v>
      </c>
      <c r="AJ3" s="34">
        <v>0</v>
      </c>
      <c r="AK3" s="19">
        <f t="shared" ref="AK3:AK18" si="0">SUM(B3:AJ3)</f>
        <v>3</v>
      </c>
      <c r="AL3" s="19"/>
      <c r="AM3" s="19"/>
      <c r="AN3" s="19"/>
      <c r="AO3" s="19"/>
      <c r="AP3" s="19"/>
      <c r="AQ3" s="19"/>
      <c r="AR3" s="19"/>
      <c r="AS3" s="19"/>
      <c r="AT3" s="19"/>
      <c r="AU3" s="19"/>
      <c r="AV3" s="19"/>
      <c r="AW3" s="19"/>
      <c r="AX3" s="19"/>
      <c r="AY3" s="19"/>
      <c r="AZ3" s="19"/>
      <c r="BA3" s="19"/>
      <c r="BB3" s="19"/>
      <c r="BC3" s="19"/>
      <c r="BD3" s="19"/>
      <c r="BE3" s="19"/>
      <c r="BF3" s="19"/>
      <c r="BG3" s="19"/>
      <c r="BH3" s="19"/>
      <c r="BI3" s="19"/>
      <c r="BJ3" s="19"/>
      <c r="BK3" s="19"/>
      <c r="BL3" s="19"/>
      <c r="BM3" s="19"/>
      <c r="BN3" s="19"/>
      <c r="BO3" s="19"/>
      <c r="BP3" s="19"/>
      <c r="BQ3" s="19"/>
      <c r="BR3" s="19"/>
      <c r="BS3" s="19"/>
      <c r="BT3" s="19"/>
      <c r="BU3" s="19"/>
      <c r="BV3" s="19"/>
      <c r="BW3" s="19"/>
      <c r="BX3" s="19"/>
      <c r="BY3" s="19"/>
      <c r="BZ3" s="19"/>
      <c r="CA3" s="19"/>
      <c r="CB3" s="19"/>
      <c r="CC3" s="19"/>
      <c r="CD3" s="19"/>
      <c r="CE3" s="19"/>
      <c r="CF3" s="19"/>
      <c r="CG3" s="19"/>
      <c r="CH3" s="19"/>
      <c r="CI3" s="19"/>
      <c r="CJ3" s="19"/>
      <c r="CK3" s="19"/>
      <c r="CL3" s="19"/>
      <c r="CM3" s="19"/>
      <c r="CN3" s="19"/>
      <c r="CO3" s="19"/>
      <c r="CP3" s="19"/>
      <c r="CQ3" s="19"/>
      <c r="CR3" s="19"/>
      <c r="CS3" s="19"/>
      <c r="CT3" s="19"/>
      <c r="CU3" s="19"/>
      <c r="CV3" s="19"/>
      <c r="CW3" s="19"/>
      <c r="CX3" s="19"/>
    </row>
    <row r="4" spans="1:102" ht="15" customHeight="1" x14ac:dyDescent="0.3">
      <c r="A4" s="37" t="s">
        <v>59</v>
      </c>
      <c r="B4" s="26">
        <v>11</v>
      </c>
      <c r="C4" s="26">
        <v>3</v>
      </c>
      <c r="D4" s="26">
        <v>0</v>
      </c>
      <c r="E4" s="26">
        <v>2</v>
      </c>
      <c r="F4" s="26">
        <v>6</v>
      </c>
      <c r="G4" s="26">
        <v>0</v>
      </c>
      <c r="H4" s="26">
        <v>6</v>
      </c>
      <c r="I4" s="26">
        <v>2</v>
      </c>
      <c r="J4" s="26">
        <v>4</v>
      </c>
      <c r="K4" s="26">
        <v>0</v>
      </c>
      <c r="L4" s="26">
        <v>0</v>
      </c>
      <c r="M4" s="26">
        <v>0</v>
      </c>
      <c r="N4" s="26">
        <v>5</v>
      </c>
      <c r="O4" s="26">
        <v>2</v>
      </c>
      <c r="P4" s="26">
        <v>9</v>
      </c>
      <c r="Q4" s="26">
        <v>0</v>
      </c>
      <c r="R4" s="26">
        <v>1</v>
      </c>
      <c r="S4" s="26">
        <v>3</v>
      </c>
      <c r="T4" s="26">
        <v>3</v>
      </c>
      <c r="U4" s="26">
        <v>0</v>
      </c>
      <c r="V4" s="26">
        <v>0</v>
      </c>
      <c r="W4" s="26">
        <v>0</v>
      </c>
      <c r="X4" s="26">
        <v>5</v>
      </c>
      <c r="Y4" s="26">
        <v>1</v>
      </c>
      <c r="Z4" s="26">
        <v>3</v>
      </c>
      <c r="AA4" s="26">
        <v>2</v>
      </c>
      <c r="AB4" s="26">
        <v>0</v>
      </c>
      <c r="AC4" s="26">
        <v>0</v>
      </c>
      <c r="AD4" s="38">
        <v>6</v>
      </c>
      <c r="AE4" s="26">
        <v>7</v>
      </c>
      <c r="AF4" s="26">
        <v>3</v>
      </c>
      <c r="AG4" s="39">
        <v>0</v>
      </c>
      <c r="AH4" s="40">
        <v>3</v>
      </c>
      <c r="AI4" s="39">
        <v>1</v>
      </c>
      <c r="AJ4" s="39">
        <v>2</v>
      </c>
      <c r="AK4" s="19">
        <f t="shared" si="0"/>
        <v>90</v>
      </c>
    </row>
    <row r="5" spans="1:102" s="36" customFormat="1" x14ac:dyDescent="0.3">
      <c r="A5" s="32" t="s">
        <v>147</v>
      </c>
      <c r="B5" s="33">
        <v>0</v>
      </c>
      <c r="C5" s="33">
        <v>1</v>
      </c>
      <c r="D5" s="33">
        <v>0</v>
      </c>
      <c r="E5" s="33">
        <v>0</v>
      </c>
      <c r="F5" s="33">
        <v>0</v>
      </c>
      <c r="G5" s="33">
        <v>0</v>
      </c>
      <c r="H5" s="33">
        <v>0</v>
      </c>
      <c r="I5" s="33">
        <v>1</v>
      </c>
      <c r="J5" s="33">
        <v>0</v>
      </c>
      <c r="K5" s="33">
        <v>0</v>
      </c>
      <c r="L5" s="33">
        <v>0</v>
      </c>
      <c r="M5" s="33">
        <v>0</v>
      </c>
      <c r="N5" s="33">
        <v>4</v>
      </c>
      <c r="O5" s="33">
        <v>0</v>
      </c>
      <c r="P5" s="33">
        <v>0</v>
      </c>
      <c r="Q5" s="33">
        <v>0</v>
      </c>
      <c r="R5" s="33">
        <v>1</v>
      </c>
      <c r="S5" s="33">
        <v>1</v>
      </c>
      <c r="T5" s="33">
        <v>1</v>
      </c>
      <c r="U5" s="33">
        <v>0</v>
      </c>
      <c r="V5" s="33">
        <v>0</v>
      </c>
      <c r="W5" s="33">
        <v>0</v>
      </c>
      <c r="X5" s="33">
        <v>0</v>
      </c>
      <c r="Y5" s="33">
        <v>1</v>
      </c>
      <c r="Z5" s="33">
        <v>0</v>
      </c>
      <c r="AA5" s="33">
        <v>0</v>
      </c>
      <c r="AB5" s="33">
        <v>1</v>
      </c>
      <c r="AC5" s="33">
        <v>0</v>
      </c>
      <c r="AD5" s="34">
        <v>0</v>
      </c>
      <c r="AE5" s="34">
        <v>0</v>
      </c>
      <c r="AF5" s="34">
        <v>0</v>
      </c>
      <c r="AG5" s="34">
        <v>0</v>
      </c>
      <c r="AH5" s="35">
        <v>0</v>
      </c>
      <c r="AI5" s="34">
        <v>0</v>
      </c>
      <c r="AJ5" s="34">
        <v>0</v>
      </c>
      <c r="AK5" s="19">
        <f t="shared" si="0"/>
        <v>11</v>
      </c>
      <c r="AL5" s="19"/>
      <c r="AM5" s="19"/>
      <c r="AN5" s="19"/>
      <c r="AO5" s="19"/>
      <c r="AP5" s="19"/>
      <c r="AQ5" s="19"/>
      <c r="AR5" s="19"/>
      <c r="AS5" s="19"/>
      <c r="AT5" s="19"/>
      <c r="AU5" s="19"/>
      <c r="AV5" s="19"/>
      <c r="AW5" s="19"/>
      <c r="AX5" s="19"/>
      <c r="AY5" s="19"/>
      <c r="AZ5" s="19"/>
      <c r="BA5" s="19"/>
      <c r="BB5" s="19"/>
      <c r="BC5" s="19"/>
      <c r="BD5" s="19"/>
      <c r="BE5" s="19"/>
      <c r="BF5" s="19"/>
      <c r="BG5" s="19"/>
      <c r="BH5" s="19"/>
      <c r="BI5" s="19"/>
      <c r="BJ5" s="19"/>
      <c r="BK5" s="19"/>
      <c r="BL5" s="19"/>
      <c r="BM5" s="19"/>
      <c r="BN5" s="19"/>
      <c r="BO5" s="19"/>
      <c r="BP5" s="19"/>
      <c r="BQ5" s="19"/>
      <c r="BR5" s="19"/>
      <c r="BS5" s="19"/>
      <c r="BT5" s="19"/>
      <c r="BU5" s="19"/>
      <c r="BV5" s="19"/>
      <c r="BW5" s="19"/>
      <c r="BX5" s="19"/>
      <c r="BY5" s="19"/>
      <c r="BZ5" s="19"/>
      <c r="CA5" s="19"/>
      <c r="CB5" s="19"/>
      <c r="CC5" s="19"/>
      <c r="CD5" s="19"/>
      <c r="CE5" s="19"/>
      <c r="CF5" s="19"/>
      <c r="CG5" s="19"/>
      <c r="CH5" s="19"/>
      <c r="CI5" s="19"/>
      <c r="CJ5" s="19"/>
      <c r="CK5" s="19"/>
      <c r="CL5" s="19"/>
      <c r="CM5" s="19"/>
      <c r="CN5" s="19"/>
      <c r="CO5" s="19"/>
      <c r="CP5" s="19"/>
      <c r="CQ5" s="19"/>
      <c r="CR5" s="19"/>
      <c r="CS5" s="19"/>
      <c r="CT5" s="19"/>
      <c r="CU5" s="19"/>
      <c r="CV5" s="19"/>
      <c r="CW5" s="19"/>
      <c r="CX5" s="19"/>
    </row>
    <row r="6" spans="1:102" s="36" customFormat="1" x14ac:dyDescent="0.3">
      <c r="A6" s="32" t="s">
        <v>146</v>
      </c>
      <c r="B6" s="33">
        <v>3</v>
      </c>
      <c r="C6" s="33">
        <v>2</v>
      </c>
      <c r="D6" s="34">
        <v>0</v>
      </c>
      <c r="E6" s="33">
        <v>5</v>
      </c>
      <c r="F6" s="33">
        <v>0</v>
      </c>
      <c r="G6" s="33">
        <v>0</v>
      </c>
      <c r="H6" s="33">
        <v>0</v>
      </c>
      <c r="I6" s="33">
        <v>0</v>
      </c>
      <c r="J6" s="33">
        <v>0</v>
      </c>
      <c r="K6" s="33">
        <v>0</v>
      </c>
      <c r="L6" s="33">
        <v>0</v>
      </c>
      <c r="M6" s="33">
        <v>0</v>
      </c>
      <c r="N6" s="33">
        <v>0</v>
      </c>
      <c r="O6" s="33">
        <v>0</v>
      </c>
      <c r="P6" s="33">
        <v>0</v>
      </c>
      <c r="Q6" s="33">
        <v>0</v>
      </c>
      <c r="R6" s="33">
        <v>0</v>
      </c>
      <c r="S6" s="33">
        <v>0</v>
      </c>
      <c r="T6" s="33">
        <v>1</v>
      </c>
      <c r="U6" s="33">
        <v>0</v>
      </c>
      <c r="V6" s="33">
        <v>0</v>
      </c>
      <c r="W6" s="33">
        <v>0</v>
      </c>
      <c r="X6" s="33">
        <v>1</v>
      </c>
      <c r="Y6" s="33">
        <v>0</v>
      </c>
      <c r="Z6" s="33">
        <v>0</v>
      </c>
      <c r="AA6" s="33">
        <v>0</v>
      </c>
      <c r="AB6" s="33">
        <v>0</v>
      </c>
      <c r="AC6" s="33">
        <v>1</v>
      </c>
      <c r="AD6" s="34">
        <v>0</v>
      </c>
      <c r="AE6" s="34">
        <v>0</v>
      </c>
      <c r="AF6" s="34">
        <v>0</v>
      </c>
      <c r="AG6" s="34">
        <v>0</v>
      </c>
      <c r="AH6" s="35">
        <v>0</v>
      </c>
      <c r="AI6" s="34">
        <v>1</v>
      </c>
      <c r="AJ6" s="34">
        <v>0</v>
      </c>
      <c r="AK6" s="19">
        <f t="shared" si="0"/>
        <v>14</v>
      </c>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9"/>
      <c r="BL6" s="19"/>
      <c r="BM6" s="19"/>
      <c r="BN6" s="19"/>
      <c r="BO6" s="19"/>
      <c r="BP6" s="19"/>
      <c r="BQ6" s="19"/>
      <c r="BR6" s="19"/>
      <c r="BS6" s="19"/>
      <c r="BT6" s="19"/>
      <c r="BU6" s="19"/>
      <c r="BV6" s="19"/>
      <c r="BW6" s="19"/>
      <c r="BX6" s="19"/>
      <c r="BY6" s="19"/>
      <c r="BZ6" s="19"/>
      <c r="CA6" s="19"/>
      <c r="CB6" s="19"/>
      <c r="CC6" s="19"/>
      <c r="CD6" s="19"/>
      <c r="CE6" s="19"/>
      <c r="CF6" s="19"/>
      <c r="CG6" s="19"/>
      <c r="CH6" s="19"/>
      <c r="CI6" s="19"/>
      <c r="CJ6" s="19"/>
      <c r="CK6" s="19"/>
      <c r="CL6" s="19"/>
      <c r="CM6" s="19"/>
      <c r="CN6" s="19"/>
      <c r="CO6" s="19"/>
      <c r="CP6" s="19"/>
      <c r="CQ6" s="19"/>
      <c r="CR6" s="19"/>
      <c r="CS6" s="19"/>
      <c r="CT6" s="19"/>
      <c r="CU6" s="19"/>
      <c r="CV6" s="19"/>
      <c r="CW6" s="19"/>
      <c r="CX6" s="19"/>
    </row>
    <row r="7" spans="1:102" x14ac:dyDescent="0.3">
      <c r="A7" s="41" t="s">
        <v>62</v>
      </c>
      <c r="B7" s="26">
        <v>0</v>
      </c>
      <c r="C7" s="26">
        <v>0</v>
      </c>
      <c r="D7" s="26">
        <v>0</v>
      </c>
      <c r="E7" s="26">
        <v>0</v>
      </c>
      <c r="F7" s="26">
        <v>0</v>
      </c>
      <c r="G7" s="26">
        <v>0</v>
      </c>
      <c r="H7" s="26">
        <v>0</v>
      </c>
      <c r="I7" s="26">
        <v>0</v>
      </c>
      <c r="J7" s="26">
        <v>0</v>
      </c>
      <c r="K7" s="26">
        <v>0</v>
      </c>
      <c r="L7" s="26">
        <v>0</v>
      </c>
      <c r="M7" s="26">
        <v>0</v>
      </c>
      <c r="N7" s="26">
        <v>0</v>
      </c>
      <c r="O7" s="26">
        <v>0</v>
      </c>
      <c r="P7" s="26">
        <v>0</v>
      </c>
      <c r="Q7" s="26">
        <v>0</v>
      </c>
      <c r="R7" s="26">
        <v>0</v>
      </c>
      <c r="S7" s="26">
        <v>0</v>
      </c>
      <c r="T7" s="26">
        <v>2</v>
      </c>
      <c r="U7" s="26">
        <v>0</v>
      </c>
      <c r="V7" s="26">
        <v>0</v>
      </c>
      <c r="W7" s="26">
        <v>0</v>
      </c>
      <c r="X7" s="26">
        <v>0</v>
      </c>
      <c r="Y7" s="26">
        <v>0</v>
      </c>
      <c r="Z7" s="26">
        <v>0</v>
      </c>
      <c r="AA7" s="26">
        <v>0</v>
      </c>
      <c r="AB7" s="26">
        <v>0</v>
      </c>
      <c r="AC7" s="26">
        <v>0</v>
      </c>
      <c r="AD7" s="39">
        <v>0</v>
      </c>
      <c r="AE7" s="39">
        <v>0</v>
      </c>
      <c r="AF7" s="39">
        <v>0</v>
      </c>
      <c r="AG7" s="39">
        <v>0</v>
      </c>
      <c r="AH7" s="42">
        <v>0</v>
      </c>
      <c r="AI7" s="39">
        <v>0</v>
      </c>
      <c r="AJ7" s="39">
        <v>0</v>
      </c>
      <c r="AK7" s="19">
        <f t="shared" si="0"/>
        <v>2</v>
      </c>
    </row>
    <row r="8" spans="1:102" s="36" customFormat="1" x14ac:dyDescent="0.3">
      <c r="A8" s="33" t="s">
        <v>63</v>
      </c>
      <c r="B8" s="33">
        <v>3</v>
      </c>
      <c r="C8" s="33">
        <v>0</v>
      </c>
      <c r="D8" s="33">
        <v>0</v>
      </c>
      <c r="E8" s="33">
        <v>0</v>
      </c>
      <c r="F8" s="33">
        <v>0</v>
      </c>
      <c r="G8" s="33">
        <v>0</v>
      </c>
      <c r="H8" s="33">
        <v>0</v>
      </c>
      <c r="I8" s="33">
        <v>0</v>
      </c>
      <c r="J8" s="33">
        <v>0</v>
      </c>
      <c r="K8" s="33">
        <v>0</v>
      </c>
      <c r="L8" s="33">
        <v>0</v>
      </c>
      <c r="M8" s="33">
        <v>0</v>
      </c>
      <c r="N8" s="33">
        <v>0</v>
      </c>
      <c r="O8" s="33">
        <v>0</v>
      </c>
      <c r="P8" s="33">
        <v>0</v>
      </c>
      <c r="Q8" s="33">
        <v>0</v>
      </c>
      <c r="R8" s="33">
        <v>0</v>
      </c>
      <c r="S8" s="33">
        <v>1</v>
      </c>
      <c r="T8" s="33">
        <v>1</v>
      </c>
      <c r="U8" s="33">
        <v>0</v>
      </c>
      <c r="V8" s="33">
        <v>0</v>
      </c>
      <c r="W8" s="33">
        <v>0</v>
      </c>
      <c r="X8" s="33">
        <v>0</v>
      </c>
      <c r="Y8" s="33">
        <v>1</v>
      </c>
      <c r="Z8" s="33">
        <v>0</v>
      </c>
      <c r="AA8" s="33">
        <v>0</v>
      </c>
      <c r="AB8" s="33">
        <v>0</v>
      </c>
      <c r="AC8" s="33">
        <v>0</v>
      </c>
      <c r="AD8" s="34">
        <v>0</v>
      </c>
      <c r="AE8" s="34">
        <v>0</v>
      </c>
      <c r="AF8" s="34">
        <v>0</v>
      </c>
      <c r="AG8" s="34">
        <v>0</v>
      </c>
      <c r="AH8" s="34">
        <v>0</v>
      </c>
      <c r="AI8" s="34">
        <v>0</v>
      </c>
      <c r="AJ8" s="34">
        <v>0</v>
      </c>
      <c r="AK8" s="19">
        <f t="shared" si="0"/>
        <v>6</v>
      </c>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19"/>
    </row>
    <row r="9" spans="1:102" s="36" customFormat="1" x14ac:dyDescent="0.3">
      <c r="A9" s="33" t="s">
        <v>64</v>
      </c>
      <c r="B9" s="33">
        <v>0</v>
      </c>
      <c r="C9" s="33">
        <v>0</v>
      </c>
      <c r="D9" s="33">
        <v>0</v>
      </c>
      <c r="E9" s="33">
        <v>0</v>
      </c>
      <c r="F9" s="33">
        <v>0</v>
      </c>
      <c r="G9" s="33">
        <v>0</v>
      </c>
      <c r="H9" s="33">
        <v>0</v>
      </c>
      <c r="I9" s="33">
        <v>0</v>
      </c>
      <c r="J9" s="33">
        <v>0</v>
      </c>
      <c r="K9" s="33">
        <v>0</v>
      </c>
      <c r="L9" s="33">
        <v>0</v>
      </c>
      <c r="M9" s="33">
        <v>0</v>
      </c>
      <c r="N9" s="33">
        <v>0</v>
      </c>
      <c r="O9" s="33">
        <v>0</v>
      </c>
      <c r="P9" s="33">
        <v>0</v>
      </c>
      <c r="Q9" s="33">
        <v>0</v>
      </c>
      <c r="R9" s="33">
        <v>0</v>
      </c>
      <c r="S9" s="33">
        <v>1</v>
      </c>
      <c r="T9" s="33">
        <v>1</v>
      </c>
      <c r="U9" s="33">
        <v>0</v>
      </c>
      <c r="V9" s="33">
        <v>0</v>
      </c>
      <c r="W9" s="33">
        <v>0</v>
      </c>
      <c r="X9" s="33">
        <v>0</v>
      </c>
      <c r="Y9" s="33">
        <v>1</v>
      </c>
      <c r="Z9" s="33">
        <v>0</v>
      </c>
      <c r="AA9" s="33">
        <v>0</v>
      </c>
      <c r="AB9" s="33">
        <v>0</v>
      </c>
      <c r="AC9" s="33">
        <v>0</v>
      </c>
      <c r="AD9" s="34">
        <v>0</v>
      </c>
      <c r="AE9" s="34">
        <v>0</v>
      </c>
      <c r="AF9" s="34">
        <v>0</v>
      </c>
      <c r="AG9" s="34">
        <v>0</v>
      </c>
      <c r="AH9" s="34">
        <v>0</v>
      </c>
      <c r="AI9" s="34">
        <v>1</v>
      </c>
      <c r="AJ9" s="34">
        <v>0</v>
      </c>
      <c r="AK9" s="19">
        <f t="shared" si="0"/>
        <v>4</v>
      </c>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row>
    <row r="10" spans="1:102" s="36" customFormat="1" x14ac:dyDescent="0.3">
      <c r="A10" s="33" t="s">
        <v>65</v>
      </c>
      <c r="B10" s="33">
        <v>0</v>
      </c>
      <c r="C10" s="33">
        <v>0</v>
      </c>
      <c r="D10" s="33">
        <v>0</v>
      </c>
      <c r="E10" s="33">
        <v>0</v>
      </c>
      <c r="F10" s="33">
        <v>0</v>
      </c>
      <c r="G10" s="33">
        <v>0</v>
      </c>
      <c r="H10" s="33">
        <v>0</v>
      </c>
      <c r="I10" s="33">
        <v>0</v>
      </c>
      <c r="J10" s="33">
        <v>0</v>
      </c>
      <c r="K10" s="33">
        <v>0</v>
      </c>
      <c r="L10" s="33">
        <v>0</v>
      </c>
      <c r="M10" s="33">
        <v>0</v>
      </c>
      <c r="N10" s="33">
        <v>0</v>
      </c>
      <c r="O10" s="33">
        <v>0</v>
      </c>
      <c r="P10" s="33">
        <v>0</v>
      </c>
      <c r="Q10" s="33">
        <v>0</v>
      </c>
      <c r="R10" s="33">
        <v>0</v>
      </c>
      <c r="S10" s="33">
        <v>0</v>
      </c>
      <c r="T10" s="33">
        <v>1</v>
      </c>
      <c r="U10" s="33">
        <v>0</v>
      </c>
      <c r="V10" s="33">
        <v>0</v>
      </c>
      <c r="W10" s="33">
        <v>0</v>
      </c>
      <c r="X10" s="33">
        <v>0</v>
      </c>
      <c r="Y10" s="33">
        <v>1</v>
      </c>
      <c r="Z10" s="33">
        <v>0</v>
      </c>
      <c r="AA10" s="33">
        <v>0</v>
      </c>
      <c r="AB10" s="33">
        <v>0</v>
      </c>
      <c r="AC10" s="33">
        <v>0</v>
      </c>
      <c r="AD10" s="34">
        <v>0</v>
      </c>
      <c r="AE10" s="34">
        <v>0</v>
      </c>
      <c r="AF10" s="34">
        <v>0</v>
      </c>
      <c r="AG10" s="34">
        <v>0</v>
      </c>
      <c r="AH10" s="34">
        <v>0</v>
      </c>
      <c r="AI10" s="34">
        <v>0</v>
      </c>
      <c r="AJ10" s="34">
        <v>0</v>
      </c>
      <c r="AK10" s="19">
        <f t="shared" si="0"/>
        <v>2</v>
      </c>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19"/>
      <c r="CS10" s="19"/>
      <c r="CT10" s="19"/>
      <c r="CU10" s="19"/>
      <c r="CV10" s="19"/>
      <c r="CW10" s="19"/>
      <c r="CX10" s="19"/>
    </row>
    <row r="11" spans="1:102" s="20" customFormat="1" ht="15.75" customHeight="1" x14ac:dyDescent="0.3">
      <c r="A11" s="52" t="s">
        <v>203</v>
      </c>
      <c r="B11" s="43">
        <v>0</v>
      </c>
      <c r="C11" s="43">
        <v>0</v>
      </c>
      <c r="D11" s="43">
        <v>0</v>
      </c>
      <c r="E11" s="43">
        <v>0</v>
      </c>
      <c r="F11" s="43">
        <v>0</v>
      </c>
      <c r="G11" s="43">
        <v>0</v>
      </c>
      <c r="H11" s="43">
        <v>0</v>
      </c>
      <c r="I11" s="43">
        <v>0</v>
      </c>
      <c r="J11" s="43">
        <v>0</v>
      </c>
      <c r="K11" s="43">
        <v>0</v>
      </c>
      <c r="L11" s="43">
        <v>0</v>
      </c>
      <c r="M11" s="43">
        <v>0</v>
      </c>
      <c r="N11" s="44">
        <v>2</v>
      </c>
      <c r="O11" s="44">
        <v>2</v>
      </c>
      <c r="P11" s="44">
        <v>1</v>
      </c>
      <c r="Q11" s="43">
        <v>0</v>
      </c>
      <c r="R11" s="44">
        <v>1</v>
      </c>
      <c r="S11" s="43">
        <v>0</v>
      </c>
      <c r="T11" s="43">
        <v>1</v>
      </c>
      <c r="U11" s="43">
        <v>0</v>
      </c>
      <c r="V11" s="43">
        <v>0</v>
      </c>
      <c r="W11" s="43">
        <v>0</v>
      </c>
      <c r="X11" s="44">
        <v>1</v>
      </c>
      <c r="Y11" s="44">
        <v>1</v>
      </c>
      <c r="Z11" s="43">
        <v>0</v>
      </c>
      <c r="AA11" s="43">
        <v>0</v>
      </c>
      <c r="AB11" s="43">
        <v>0</v>
      </c>
      <c r="AC11" s="44">
        <v>0</v>
      </c>
      <c r="AD11" s="43">
        <v>0</v>
      </c>
      <c r="AE11" s="43">
        <v>0</v>
      </c>
      <c r="AF11" s="43">
        <v>0</v>
      </c>
      <c r="AG11" s="43">
        <v>0</v>
      </c>
      <c r="AH11" s="43">
        <v>0</v>
      </c>
      <c r="AI11" s="43">
        <v>0</v>
      </c>
      <c r="AJ11" s="43">
        <v>0</v>
      </c>
      <c r="AK11" s="19">
        <f t="shared" si="0"/>
        <v>9</v>
      </c>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c r="BS11" s="19"/>
      <c r="BT11" s="19"/>
      <c r="BU11" s="19"/>
      <c r="BV11" s="19"/>
      <c r="BW11" s="19"/>
      <c r="BX11" s="19"/>
      <c r="BY11" s="19"/>
      <c r="BZ11" s="19"/>
      <c r="CA11" s="19"/>
      <c r="CB11" s="19"/>
      <c r="CC11" s="19"/>
      <c r="CD11" s="19"/>
      <c r="CE11" s="19"/>
      <c r="CF11" s="19"/>
      <c r="CG11" s="19"/>
      <c r="CH11" s="19"/>
      <c r="CI11" s="19"/>
      <c r="CJ11" s="19"/>
      <c r="CK11" s="19"/>
      <c r="CL11" s="19"/>
      <c r="CM11" s="19"/>
      <c r="CN11" s="19"/>
      <c r="CO11" s="19"/>
      <c r="CP11" s="19"/>
      <c r="CQ11" s="19"/>
      <c r="CR11" s="19"/>
      <c r="CS11" s="19"/>
      <c r="CT11" s="19"/>
      <c r="CU11" s="19"/>
      <c r="CV11" s="19"/>
      <c r="CW11" s="19"/>
      <c r="CX11" s="19"/>
    </row>
    <row r="12" spans="1:102" s="36" customFormat="1" x14ac:dyDescent="0.3">
      <c r="A12" s="34" t="s">
        <v>78</v>
      </c>
      <c r="B12" s="33">
        <v>3</v>
      </c>
      <c r="C12" s="33">
        <v>1</v>
      </c>
      <c r="D12" s="33">
        <v>1</v>
      </c>
      <c r="E12" s="34">
        <v>0</v>
      </c>
      <c r="F12" s="33">
        <v>1</v>
      </c>
      <c r="G12" s="33">
        <v>1</v>
      </c>
      <c r="H12" s="33">
        <v>3</v>
      </c>
      <c r="I12" s="34">
        <v>0</v>
      </c>
      <c r="J12" s="33">
        <v>3</v>
      </c>
      <c r="K12" s="34">
        <v>0</v>
      </c>
      <c r="L12" s="34">
        <v>0</v>
      </c>
      <c r="M12" s="34">
        <v>0</v>
      </c>
      <c r="N12" s="34">
        <v>0</v>
      </c>
      <c r="O12" s="33">
        <v>4</v>
      </c>
      <c r="P12" s="34">
        <v>0</v>
      </c>
      <c r="Q12" s="34">
        <v>0</v>
      </c>
      <c r="R12" s="33">
        <v>1</v>
      </c>
      <c r="S12" s="34">
        <v>0</v>
      </c>
      <c r="T12" s="33">
        <v>1</v>
      </c>
      <c r="U12" s="34">
        <v>0</v>
      </c>
      <c r="V12" s="34">
        <v>0</v>
      </c>
      <c r="W12" s="34">
        <v>0</v>
      </c>
      <c r="X12" s="33">
        <v>1</v>
      </c>
      <c r="Y12" s="34">
        <v>0</v>
      </c>
      <c r="Z12" s="34">
        <v>0</v>
      </c>
      <c r="AA12" s="34">
        <v>0</v>
      </c>
      <c r="AB12" s="34">
        <v>0</v>
      </c>
      <c r="AC12" s="33">
        <v>1</v>
      </c>
      <c r="AD12" s="33">
        <v>2</v>
      </c>
      <c r="AE12" s="33">
        <v>4</v>
      </c>
      <c r="AF12" s="33">
        <v>1</v>
      </c>
      <c r="AG12" s="34">
        <v>0</v>
      </c>
      <c r="AH12" s="34">
        <v>0</v>
      </c>
      <c r="AI12" s="34">
        <v>1</v>
      </c>
      <c r="AJ12" s="34">
        <v>0</v>
      </c>
      <c r="AK12" s="19">
        <f t="shared" si="0"/>
        <v>29</v>
      </c>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c r="BM12" s="19"/>
      <c r="BN12" s="19"/>
      <c r="BO12" s="19"/>
      <c r="BP12" s="19"/>
      <c r="BQ12" s="19"/>
      <c r="BR12" s="19"/>
      <c r="BS12" s="19"/>
      <c r="BT12" s="19"/>
      <c r="BU12" s="19"/>
      <c r="BV12" s="19"/>
      <c r="BW12" s="19"/>
      <c r="BX12" s="19"/>
      <c r="BY12" s="19"/>
      <c r="BZ12" s="19"/>
      <c r="CA12" s="19"/>
      <c r="CB12" s="19"/>
      <c r="CC12" s="19"/>
      <c r="CD12" s="19"/>
      <c r="CE12" s="19"/>
      <c r="CF12" s="19"/>
      <c r="CG12" s="19"/>
      <c r="CH12" s="19"/>
      <c r="CI12" s="19"/>
      <c r="CJ12" s="19"/>
      <c r="CK12" s="19"/>
      <c r="CL12" s="19"/>
      <c r="CM12" s="19"/>
      <c r="CN12" s="19"/>
      <c r="CO12" s="19"/>
      <c r="CP12" s="19"/>
      <c r="CQ12" s="19"/>
      <c r="CR12" s="19"/>
      <c r="CS12" s="19"/>
      <c r="CT12" s="19"/>
      <c r="CU12" s="19"/>
      <c r="CV12" s="19"/>
      <c r="CW12" s="19"/>
      <c r="CX12" s="19"/>
    </row>
    <row r="13" spans="1:102" s="45" customFormat="1" x14ac:dyDescent="0.3">
      <c r="A13" s="33" t="s">
        <v>95</v>
      </c>
      <c r="B13" s="33">
        <v>0</v>
      </c>
      <c r="C13" s="33">
        <v>1</v>
      </c>
      <c r="D13" s="33">
        <v>0</v>
      </c>
      <c r="E13" s="33">
        <v>2</v>
      </c>
      <c r="F13" s="33">
        <v>0</v>
      </c>
      <c r="G13" s="33">
        <v>0</v>
      </c>
      <c r="H13" s="33">
        <v>1</v>
      </c>
      <c r="I13" s="33">
        <v>0</v>
      </c>
      <c r="J13" s="33">
        <v>0</v>
      </c>
      <c r="K13" s="33">
        <v>0</v>
      </c>
      <c r="L13" s="33">
        <v>0</v>
      </c>
      <c r="M13" s="33">
        <v>0</v>
      </c>
      <c r="N13" s="33">
        <v>0</v>
      </c>
      <c r="O13" s="33">
        <v>0</v>
      </c>
      <c r="P13" s="33">
        <v>0</v>
      </c>
      <c r="Q13" s="33">
        <v>0</v>
      </c>
      <c r="R13" s="33">
        <v>0</v>
      </c>
      <c r="S13" s="33">
        <v>0</v>
      </c>
      <c r="T13" s="33">
        <v>0</v>
      </c>
      <c r="U13" s="33">
        <v>1</v>
      </c>
      <c r="V13" s="33">
        <v>0</v>
      </c>
      <c r="W13" s="33">
        <v>0</v>
      </c>
      <c r="X13" s="33">
        <v>0</v>
      </c>
      <c r="Y13" s="33">
        <v>1</v>
      </c>
      <c r="Z13" s="33">
        <v>0</v>
      </c>
      <c r="AA13" s="33">
        <v>0</v>
      </c>
      <c r="AB13" s="33">
        <v>0</v>
      </c>
      <c r="AC13" s="33">
        <v>0</v>
      </c>
      <c r="AD13" s="33">
        <v>0</v>
      </c>
      <c r="AE13" s="33">
        <v>0</v>
      </c>
      <c r="AF13" s="33">
        <v>0</v>
      </c>
      <c r="AG13" s="33">
        <v>2</v>
      </c>
      <c r="AH13" s="33">
        <v>0</v>
      </c>
      <c r="AI13" s="33">
        <v>0</v>
      </c>
      <c r="AJ13" s="33">
        <v>0</v>
      </c>
      <c r="AK13" s="19">
        <f t="shared" si="0"/>
        <v>8</v>
      </c>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c r="BM13" s="19"/>
      <c r="BN13" s="19"/>
      <c r="BO13" s="19"/>
      <c r="BP13" s="19"/>
      <c r="BQ13" s="19"/>
      <c r="BR13" s="19"/>
      <c r="BS13" s="19"/>
      <c r="BT13" s="19"/>
      <c r="BU13" s="19"/>
      <c r="BV13" s="19"/>
      <c r="BW13" s="19"/>
      <c r="BX13" s="19"/>
      <c r="BY13" s="19"/>
      <c r="BZ13" s="19"/>
      <c r="CA13" s="19"/>
      <c r="CB13" s="19"/>
      <c r="CC13" s="19"/>
      <c r="CD13" s="19"/>
      <c r="CE13" s="19"/>
      <c r="CF13" s="19"/>
      <c r="CG13" s="19"/>
      <c r="CH13" s="19"/>
      <c r="CI13" s="19"/>
      <c r="CJ13" s="19"/>
      <c r="CK13" s="19"/>
      <c r="CL13" s="19"/>
      <c r="CM13" s="19"/>
      <c r="CN13" s="19"/>
      <c r="CO13" s="19"/>
      <c r="CP13" s="19"/>
      <c r="CQ13" s="19"/>
      <c r="CR13" s="19"/>
      <c r="CS13" s="19"/>
      <c r="CT13" s="19"/>
      <c r="CU13" s="19"/>
      <c r="CV13" s="19"/>
      <c r="CW13" s="19"/>
      <c r="CX13" s="19"/>
    </row>
    <row r="14" spans="1:102" ht="16.5" customHeight="1" x14ac:dyDescent="0.3">
      <c r="A14" s="41" t="s">
        <v>103</v>
      </c>
      <c r="B14" s="39">
        <v>0</v>
      </c>
      <c r="C14" s="26">
        <v>0</v>
      </c>
      <c r="D14" s="26">
        <v>1</v>
      </c>
      <c r="E14" s="39">
        <v>0</v>
      </c>
      <c r="F14" s="39">
        <v>0</v>
      </c>
      <c r="G14" s="39">
        <v>0</v>
      </c>
      <c r="H14" s="39">
        <v>0</v>
      </c>
      <c r="I14" s="26">
        <v>3</v>
      </c>
      <c r="J14" s="26">
        <v>2</v>
      </c>
      <c r="K14" s="39">
        <v>0</v>
      </c>
      <c r="L14" s="39">
        <v>0</v>
      </c>
      <c r="M14" s="39">
        <v>0</v>
      </c>
      <c r="N14" s="39">
        <v>0</v>
      </c>
      <c r="O14" s="26">
        <v>2</v>
      </c>
      <c r="P14" s="26">
        <v>4</v>
      </c>
      <c r="Q14" s="39">
        <v>0</v>
      </c>
      <c r="R14" s="39">
        <v>0</v>
      </c>
      <c r="S14" s="39">
        <v>0</v>
      </c>
      <c r="T14" s="39">
        <v>0</v>
      </c>
      <c r="U14" s="39">
        <v>0</v>
      </c>
      <c r="V14" s="39">
        <v>0</v>
      </c>
      <c r="W14" s="39">
        <v>0</v>
      </c>
      <c r="X14" s="26">
        <v>2</v>
      </c>
      <c r="Y14" s="26">
        <v>0</v>
      </c>
      <c r="Z14" s="26">
        <v>1</v>
      </c>
      <c r="AA14" s="39">
        <v>0</v>
      </c>
      <c r="AB14" s="39">
        <v>0</v>
      </c>
      <c r="AC14" s="26">
        <v>0</v>
      </c>
      <c r="AD14" s="39">
        <v>0</v>
      </c>
      <c r="AE14" s="26">
        <v>3</v>
      </c>
      <c r="AF14" s="26">
        <v>1</v>
      </c>
      <c r="AG14" s="39">
        <v>0</v>
      </c>
      <c r="AH14" s="39">
        <v>0</v>
      </c>
      <c r="AI14" s="39">
        <v>2</v>
      </c>
      <c r="AJ14" s="39">
        <v>0</v>
      </c>
      <c r="AK14" s="19">
        <f t="shared" si="0"/>
        <v>21</v>
      </c>
    </row>
    <row r="15" spans="1:102" s="45" customFormat="1" x14ac:dyDescent="0.3">
      <c r="A15" s="33" t="s">
        <v>117</v>
      </c>
      <c r="B15" s="33">
        <v>2</v>
      </c>
      <c r="C15" s="33">
        <v>3</v>
      </c>
      <c r="D15" s="33">
        <v>5</v>
      </c>
      <c r="E15" s="33">
        <v>1</v>
      </c>
      <c r="F15" s="33">
        <v>3</v>
      </c>
      <c r="G15" s="33">
        <v>1</v>
      </c>
      <c r="H15" s="33">
        <v>2</v>
      </c>
      <c r="I15" s="33">
        <v>2</v>
      </c>
      <c r="J15" s="33">
        <v>2</v>
      </c>
      <c r="K15" s="33">
        <v>0</v>
      </c>
      <c r="L15" s="33">
        <v>0</v>
      </c>
      <c r="M15" s="33">
        <v>0</v>
      </c>
      <c r="N15" s="33">
        <v>0</v>
      </c>
      <c r="O15" s="33">
        <v>0</v>
      </c>
      <c r="P15" s="33">
        <v>4</v>
      </c>
      <c r="Q15" s="33">
        <v>0</v>
      </c>
      <c r="R15" s="33">
        <v>0</v>
      </c>
      <c r="S15" s="33">
        <v>4</v>
      </c>
      <c r="T15" s="33">
        <v>2</v>
      </c>
      <c r="U15" s="33">
        <v>1</v>
      </c>
      <c r="V15" s="33">
        <v>0</v>
      </c>
      <c r="W15" s="33">
        <v>2</v>
      </c>
      <c r="X15" s="33">
        <v>3</v>
      </c>
      <c r="Y15" s="33">
        <v>1</v>
      </c>
      <c r="Z15" s="33">
        <v>0</v>
      </c>
      <c r="AA15" s="33">
        <v>0</v>
      </c>
      <c r="AB15" s="33">
        <v>0</v>
      </c>
      <c r="AC15" s="33">
        <v>1</v>
      </c>
      <c r="AD15" s="33">
        <v>4</v>
      </c>
      <c r="AE15" s="33">
        <v>1</v>
      </c>
      <c r="AF15" s="33">
        <v>12</v>
      </c>
      <c r="AG15" s="33">
        <v>0</v>
      </c>
      <c r="AH15" s="33">
        <v>1</v>
      </c>
      <c r="AI15" s="33">
        <v>0</v>
      </c>
      <c r="AJ15" s="33">
        <v>0</v>
      </c>
      <c r="AK15" s="19">
        <f t="shared" si="0"/>
        <v>57</v>
      </c>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c r="BM15" s="19"/>
      <c r="BN15" s="19"/>
      <c r="BO15" s="19"/>
      <c r="BP15" s="19"/>
      <c r="BQ15" s="19"/>
      <c r="BR15" s="19"/>
      <c r="BS15" s="19"/>
      <c r="BT15" s="19"/>
      <c r="BU15" s="19"/>
      <c r="BV15" s="19"/>
      <c r="BW15" s="19"/>
      <c r="BX15" s="19"/>
      <c r="BY15" s="19"/>
      <c r="BZ15" s="19"/>
      <c r="CA15" s="19"/>
      <c r="CB15" s="19"/>
      <c r="CC15" s="19"/>
      <c r="CD15" s="19"/>
      <c r="CE15" s="19"/>
      <c r="CF15" s="19"/>
      <c r="CG15" s="19"/>
      <c r="CH15" s="19"/>
      <c r="CI15" s="19"/>
      <c r="CJ15" s="19"/>
      <c r="CK15" s="19"/>
      <c r="CL15" s="19"/>
      <c r="CM15" s="19"/>
      <c r="CN15" s="19"/>
      <c r="CO15" s="19"/>
      <c r="CP15" s="19"/>
      <c r="CQ15" s="19"/>
      <c r="CR15" s="19"/>
      <c r="CS15" s="19"/>
      <c r="CT15" s="19"/>
      <c r="CU15" s="19"/>
      <c r="CV15" s="19"/>
      <c r="CW15" s="19"/>
      <c r="CX15" s="19"/>
    </row>
    <row r="16" spans="1:102" s="45" customFormat="1" x14ac:dyDescent="0.3">
      <c r="A16" s="32" t="s">
        <v>137</v>
      </c>
      <c r="B16" s="33">
        <v>0</v>
      </c>
      <c r="C16" s="33">
        <v>1</v>
      </c>
      <c r="D16" s="33">
        <v>0</v>
      </c>
      <c r="E16" s="33">
        <v>2</v>
      </c>
      <c r="F16" s="33">
        <v>0</v>
      </c>
      <c r="G16" s="33">
        <v>0</v>
      </c>
      <c r="H16" s="33">
        <v>0</v>
      </c>
      <c r="I16" s="33">
        <v>1</v>
      </c>
      <c r="J16" s="33">
        <v>0</v>
      </c>
      <c r="K16" s="33">
        <v>0</v>
      </c>
      <c r="L16" s="33">
        <v>0</v>
      </c>
      <c r="M16" s="33">
        <v>0</v>
      </c>
      <c r="N16" s="33">
        <v>0</v>
      </c>
      <c r="O16" s="33">
        <v>0</v>
      </c>
      <c r="P16" s="33">
        <v>0</v>
      </c>
      <c r="Q16" s="33">
        <v>0</v>
      </c>
      <c r="R16" s="33">
        <v>0</v>
      </c>
      <c r="S16" s="33">
        <v>0</v>
      </c>
      <c r="T16" s="33">
        <v>0</v>
      </c>
      <c r="U16" s="33">
        <v>0</v>
      </c>
      <c r="V16" s="33">
        <v>0</v>
      </c>
      <c r="W16" s="33">
        <v>0</v>
      </c>
      <c r="X16" s="33">
        <v>0</v>
      </c>
      <c r="Y16" s="33">
        <v>0</v>
      </c>
      <c r="Z16" s="33">
        <v>0</v>
      </c>
      <c r="AA16" s="33">
        <v>0</v>
      </c>
      <c r="AB16" s="33">
        <v>0</v>
      </c>
      <c r="AC16" s="38">
        <v>0</v>
      </c>
      <c r="AD16" s="33">
        <v>1</v>
      </c>
      <c r="AE16" s="33">
        <v>0</v>
      </c>
      <c r="AF16" s="33">
        <v>0</v>
      </c>
      <c r="AG16" s="33">
        <v>0</v>
      </c>
      <c r="AH16" s="33">
        <v>0</v>
      </c>
      <c r="AI16" s="33">
        <v>0</v>
      </c>
      <c r="AJ16" s="33">
        <v>0</v>
      </c>
      <c r="AK16" s="19">
        <f t="shared" si="0"/>
        <v>5</v>
      </c>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c r="BM16" s="19"/>
      <c r="BN16" s="19"/>
      <c r="BO16" s="19"/>
      <c r="BP16" s="19"/>
      <c r="BQ16" s="19"/>
      <c r="BR16" s="19"/>
      <c r="BS16" s="19"/>
      <c r="BT16" s="19"/>
      <c r="BU16" s="19"/>
      <c r="BV16" s="19"/>
      <c r="BW16" s="19"/>
      <c r="BX16" s="19"/>
      <c r="BY16" s="19"/>
      <c r="BZ16" s="19"/>
      <c r="CA16" s="19"/>
      <c r="CB16" s="19"/>
      <c r="CC16" s="19"/>
      <c r="CD16" s="19"/>
      <c r="CE16" s="19"/>
      <c r="CF16" s="19"/>
      <c r="CG16" s="19"/>
      <c r="CH16" s="19"/>
      <c r="CI16" s="19"/>
      <c r="CJ16" s="19"/>
      <c r="CK16" s="19"/>
      <c r="CL16" s="19"/>
      <c r="CM16" s="19"/>
      <c r="CN16" s="19"/>
      <c r="CO16" s="19"/>
      <c r="CP16" s="19"/>
      <c r="CQ16" s="19"/>
      <c r="CR16" s="19"/>
      <c r="CS16" s="19"/>
      <c r="CT16" s="19"/>
      <c r="CU16" s="19"/>
      <c r="CV16" s="19"/>
      <c r="CW16" s="19"/>
      <c r="CX16" s="19"/>
    </row>
    <row r="17" spans="1:102" s="17" customFormat="1" x14ac:dyDescent="0.3">
      <c r="A17" s="34" t="s">
        <v>161</v>
      </c>
      <c r="B17" s="39">
        <v>8</v>
      </c>
      <c r="C17" s="39">
        <v>0</v>
      </c>
      <c r="D17" s="39">
        <v>0</v>
      </c>
      <c r="E17" s="39">
        <v>2</v>
      </c>
      <c r="F17" s="39">
        <v>0</v>
      </c>
      <c r="G17" s="39">
        <v>0</v>
      </c>
      <c r="H17" s="39">
        <v>9</v>
      </c>
      <c r="I17" s="39">
        <v>3</v>
      </c>
      <c r="J17" s="39">
        <v>0</v>
      </c>
      <c r="K17" s="39">
        <v>0</v>
      </c>
      <c r="L17" s="39">
        <v>0</v>
      </c>
      <c r="M17" s="39">
        <v>0</v>
      </c>
      <c r="N17" s="39">
        <v>1</v>
      </c>
      <c r="O17" s="39">
        <v>0</v>
      </c>
      <c r="P17" s="39">
        <v>0</v>
      </c>
      <c r="Q17" s="39">
        <v>0</v>
      </c>
      <c r="R17" s="39">
        <v>2</v>
      </c>
      <c r="S17" s="39">
        <v>3</v>
      </c>
      <c r="T17" s="39">
        <v>3</v>
      </c>
      <c r="U17" s="39">
        <v>1</v>
      </c>
      <c r="V17" s="39">
        <v>0</v>
      </c>
      <c r="W17" s="39">
        <v>0</v>
      </c>
      <c r="X17" s="39">
        <v>2</v>
      </c>
      <c r="Y17" s="39">
        <v>1</v>
      </c>
      <c r="Z17" s="39">
        <v>1</v>
      </c>
      <c r="AA17" s="39">
        <v>0</v>
      </c>
      <c r="AB17" s="39">
        <v>0</v>
      </c>
      <c r="AC17" s="26">
        <v>0</v>
      </c>
      <c r="AD17" s="39">
        <v>0</v>
      </c>
      <c r="AE17" s="39">
        <v>0</v>
      </c>
      <c r="AF17" s="39">
        <v>0</v>
      </c>
      <c r="AG17" s="39">
        <v>0</v>
      </c>
      <c r="AH17" s="39">
        <v>0</v>
      </c>
      <c r="AI17" s="39">
        <v>0</v>
      </c>
      <c r="AJ17" s="39">
        <v>0</v>
      </c>
      <c r="AK17" s="19">
        <f t="shared" si="0"/>
        <v>36</v>
      </c>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c r="BM17" s="19"/>
      <c r="BN17" s="19"/>
      <c r="BO17" s="19"/>
      <c r="BP17" s="19"/>
      <c r="BQ17" s="19"/>
      <c r="BR17" s="19"/>
      <c r="BS17" s="19"/>
      <c r="BT17" s="19"/>
      <c r="BU17" s="19"/>
      <c r="BV17" s="19"/>
      <c r="BW17" s="19"/>
      <c r="BX17" s="19"/>
      <c r="BY17" s="19"/>
      <c r="BZ17" s="19"/>
      <c r="CA17" s="19"/>
      <c r="CB17" s="19"/>
      <c r="CC17" s="19"/>
      <c r="CD17" s="19"/>
      <c r="CE17" s="19"/>
      <c r="CF17" s="19"/>
      <c r="CG17" s="19"/>
      <c r="CH17" s="19"/>
      <c r="CI17" s="19"/>
      <c r="CJ17" s="19"/>
      <c r="CK17" s="19"/>
      <c r="CL17" s="19"/>
      <c r="CM17" s="19"/>
      <c r="CN17" s="19"/>
      <c r="CO17" s="19"/>
      <c r="CP17" s="19"/>
      <c r="CQ17" s="19"/>
      <c r="CR17" s="19"/>
      <c r="CS17" s="19"/>
      <c r="CT17" s="19"/>
      <c r="CU17" s="19"/>
      <c r="CV17" s="19"/>
      <c r="CW17" s="19"/>
      <c r="CX17" s="19"/>
    </row>
    <row r="18" spans="1:102" x14ac:dyDescent="0.3">
      <c r="A18" s="46" t="s">
        <v>179</v>
      </c>
      <c r="B18" s="47">
        <v>5</v>
      </c>
      <c r="C18" s="47">
        <v>5</v>
      </c>
      <c r="D18" s="47">
        <v>1</v>
      </c>
      <c r="E18" s="47"/>
      <c r="F18" s="47">
        <v>2</v>
      </c>
      <c r="G18" s="47">
        <v>3</v>
      </c>
      <c r="H18" s="47">
        <v>11</v>
      </c>
      <c r="I18" s="47">
        <v>1</v>
      </c>
      <c r="J18" s="47">
        <v>3</v>
      </c>
      <c r="K18" s="47"/>
      <c r="L18" s="47"/>
      <c r="M18" s="47"/>
      <c r="N18" s="47">
        <v>2</v>
      </c>
      <c r="O18" s="47"/>
      <c r="P18" s="47">
        <v>1</v>
      </c>
      <c r="Q18" s="47"/>
      <c r="R18" s="47"/>
      <c r="S18" s="47">
        <v>1</v>
      </c>
      <c r="T18" s="47">
        <v>2</v>
      </c>
      <c r="U18" s="47"/>
      <c r="V18" s="47"/>
      <c r="W18" s="47">
        <v>2</v>
      </c>
      <c r="X18" s="47"/>
      <c r="Y18" s="47">
        <v>1</v>
      </c>
      <c r="Z18" s="47"/>
      <c r="AA18" s="47"/>
      <c r="AB18" s="47"/>
      <c r="AC18" s="48"/>
      <c r="AD18" s="47">
        <v>4</v>
      </c>
      <c r="AE18" s="47"/>
      <c r="AF18" s="47">
        <v>4</v>
      </c>
      <c r="AG18" s="47">
        <v>2</v>
      </c>
      <c r="AH18" s="47">
        <v>2</v>
      </c>
      <c r="AI18" s="47">
        <v>3</v>
      </c>
      <c r="AJ18" s="47">
        <v>1</v>
      </c>
      <c r="AK18" s="19">
        <f t="shared" si="0"/>
        <v>56</v>
      </c>
    </row>
    <row r="19" spans="1:102" x14ac:dyDescent="0.3">
      <c r="A19" s="16" t="s">
        <v>197</v>
      </c>
      <c r="B19" s="17">
        <f>SUM(B2:B18)</f>
        <v>35</v>
      </c>
      <c r="C19" s="17">
        <f t="shared" ref="C19:AJ19" si="1">SUM(C2:C18)</f>
        <v>17</v>
      </c>
      <c r="D19" s="17">
        <f t="shared" si="1"/>
        <v>8</v>
      </c>
      <c r="E19" s="17">
        <f t="shared" si="1"/>
        <v>14</v>
      </c>
      <c r="F19" s="17">
        <f t="shared" si="1"/>
        <v>12</v>
      </c>
      <c r="G19" s="17">
        <f t="shared" si="1"/>
        <v>5</v>
      </c>
      <c r="H19" s="17">
        <f t="shared" si="1"/>
        <v>32</v>
      </c>
      <c r="I19" s="17">
        <f t="shared" si="1"/>
        <v>14</v>
      </c>
      <c r="J19" s="17">
        <f t="shared" si="1"/>
        <v>14</v>
      </c>
      <c r="K19" s="17">
        <f t="shared" si="1"/>
        <v>0</v>
      </c>
      <c r="L19" s="17">
        <f t="shared" si="1"/>
        <v>0</v>
      </c>
      <c r="M19" s="17">
        <f t="shared" si="1"/>
        <v>0</v>
      </c>
      <c r="N19" s="17">
        <f t="shared" si="1"/>
        <v>14</v>
      </c>
      <c r="O19" s="17">
        <f t="shared" si="1"/>
        <v>10</v>
      </c>
      <c r="P19" s="17">
        <f t="shared" si="1"/>
        <v>19</v>
      </c>
      <c r="Q19" s="17">
        <f t="shared" si="1"/>
        <v>0</v>
      </c>
      <c r="R19" s="17">
        <f t="shared" si="1"/>
        <v>6</v>
      </c>
      <c r="S19" s="17">
        <f t="shared" si="1"/>
        <v>14</v>
      </c>
      <c r="T19" s="17">
        <f t="shared" si="1"/>
        <v>21</v>
      </c>
      <c r="U19" s="17">
        <f t="shared" si="1"/>
        <v>4</v>
      </c>
      <c r="V19" s="17">
        <f t="shared" si="1"/>
        <v>0</v>
      </c>
      <c r="W19" s="17">
        <f t="shared" si="1"/>
        <v>5</v>
      </c>
      <c r="X19" s="17">
        <f t="shared" si="1"/>
        <v>15</v>
      </c>
      <c r="Y19" s="17">
        <f t="shared" si="1"/>
        <v>11</v>
      </c>
      <c r="Z19" s="17">
        <f t="shared" si="1"/>
        <v>5</v>
      </c>
      <c r="AA19" s="17">
        <f t="shared" si="1"/>
        <v>2</v>
      </c>
      <c r="AB19" s="17">
        <f t="shared" si="1"/>
        <v>1</v>
      </c>
      <c r="AC19" s="17">
        <f t="shared" si="1"/>
        <v>3</v>
      </c>
      <c r="AD19" s="17">
        <f t="shared" si="1"/>
        <v>17</v>
      </c>
      <c r="AE19" s="17">
        <f t="shared" si="1"/>
        <v>15</v>
      </c>
      <c r="AF19" s="17">
        <f t="shared" si="1"/>
        <v>21</v>
      </c>
      <c r="AG19" s="17">
        <f t="shared" si="1"/>
        <v>4</v>
      </c>
      <c r="AH19" s="17">
        <f t="shared" si="1"/>
        <v>6</v>
      </c>
      <c r="AI19" s="17">
        <f t="shared" si="1"/>
        <v>9</v>
      </c>
      <c r="AJ19" s="17">
        <f t="shared" si="1"/>
        <v>3</v>
      </c>
      <c r="AK19" s="19" t="s">
        <v>201</v>
      </c>
    </row>
    <row r="20" spans="1:102" x14ac:dyDescent="0.3">
      <c r="B20" s="17"/>
      <c r="C20" s="17"/>
      <c r="D20" s="17"/>
      <c r="E20" s="17"/>
      <c r="F20" s="17"/>
      <c r="G20" s="17"/>
      <c r="H20" s="17"/>
      <c r="I20" s="17"/>
      <c r="J20" s="17"/>
      <c r="K20" s="17"/>
      <c r="L20" s="17"/>
      <c r="M20" s="17"/>
      <c r="N20" s="17"/>
      <c r="O20" s="17"/>
      <c r="P20" s="17"/>
      <c r="Q20" s="17"/>
      <c r="R20" s="17"/>
      <c r="S20" s="17"/>
      <c r="T20" s="17"/>
      <c r="U20" s="17"/>
      <c r="V20" s="17"/>
      <c r="W20" s="17"/>
      <c r="X20" s="17"/>
      <c r="Y20" s="17"/>
      <c r="Z20" s="17"/>
      <c r="AA20" s="17"/>
      <c r="AB20" s="17"/>
      <c r="AC20" s="18"/>
      <c r="AD20" s="17"/>
      <c r="AE20" s="17"/>
      <c r="AF20" s="17"/>
      <c r="AG20" s="17"/>
      <c r="AH20" s="17"/>
      <c r="AJ20" s="17"/>
      <c r="AK20" s="19">
        <f>SUM(B2:AJ18)</f>
        <v>356</v>
      </c>
    </row>
    <row r="21" spans="1:102" x14ac:dyDescent="0.3">
      <c r="B21" s="17"/>
      <c r="C21" s="17"/>
      <c r="D21" s="17"/>
      <c r="E21" s="17"/>
      <c r="F21" s="17"/>
      <c r="G21" s="17"/>
      <c r="H21" s="17"/>
      <c r="I21" s="17"/>
      <c r="J21" s="17"/>
      <c r="K21" s="17"/>
      <c r="L21" s="17"/>
      <c r="M21" s="17"/>
      <c r="N21" s="17"/>
      <c r="O21" s="17"/>
      <c r="P21" s="17"/>
      <c r="Q21" s="17"/>
      <c r="R21" s="17"/>
      <c r="S21" s="17"/>
      <c r="T21" s="17"/>
      <c r="U21" s="17"/>
      <c r="V21" s="17"/>
      <c r="W21" s="17"/>
      <c r="X21" s="17"/>
      <c r="Y21" s="17"/>
      <c r="Z21" s="17"/>
      <c r="AA21" s="17"/>
      <c r="AB21" s="17"/>
      <c r="AC21" s="18"/>
      <c r="AD21" s="17"/>
      <c r="AE21" s="17"/>
      <c r="AF21" s="17"/>
      <c r="AG21" s="17"/>
      <c r="AH21" s="17"/>
      <c r="AJ21" s="17"/>
    </row>
    <row r="24" spans="1:102" x14ac:dyDescent="0.3">
      <c r="A24" s="16" t="s">
        <v>209</v>
      </c>
    </row>
    <row r="25" spans="1:102" x14ac:dyDescent="0.3">
      <c r="A25" s="32" t="s">
        <v>57</v>
      </c>
      <c r="B25" s="33">
        <v>0</v>
      </c>
      <c r="C25" s="33">
        <v>0</v>
      </c>
      <c r="D25" s="33">
        <v>0</v>
      </c>
      <c r="E25" s="33">
        <v>0</v>
      </c>
      <c r="F25" s="33">
        <v>0</v>
      </c>
      <c r="G25" s="33">
        <v>0</v>
      </c>
      <c r="H25" s="33">
        <v>0</v>
      </c>
      <c r="I25" s="33">
        <v>0</v>
      </c>
      <c r="J25" s="33">
        <v>0</v>
      </c>
      <c r="K25" s="33">
        <v>0</v>
      </c>
      <c r="L25" s="33">
        <v>0</v>
      </c>
      <c r="M25" s="33">
        <v>0</v>
      </c>
      <c r="N25" s="33">
        <v>0</v>
      </c>
      <c r="O25" s="33">
        <v>0</v>
      </c>
      <c r="P25" s="33">
        <v>0</v>
      </c>
      <c r="Q25" s="33">
        <v>0</v>
      </c>
      <c r="R25" s="33">
        <v>0</v>
      </c>
      <c r="S25" s="33">
        <v>0</v>
      </c>
      <c r="T25" s="33">
        <v>1</v>
      </c>
      <c r="U25" s="33">
        <v>1</v>
      </c>
      <c r="V25" s="33"/>
      <c r="W25" s="33">
        <v>1</v>
      </c>
      <c r="X25" s="33">
        <v>0</v>
      </c>
      <c r="Y25" s="33">
        <v>0</v>
      </c>
      <c r="Z25" s="33">
        <v>0</v>
      </c>
      <c r="AA25" s="33">
        <v>0</v>
      </c>
      <c r="AB25" s="33">
        <v>0</v>
      </c>
      <c r="AC25" s="33">
        <v>0</v>
      </c>
      <c r="AD25" s="34">
        <v>0</v>
      </c>
      <c r="AE25" s="34">
        <v>0</v>
      </c>
      <c r="AF25" s="34">
        <v>0</v>
      </c>
      <c r="AG25" s="34">
        <v>0</v>
      </c>
      <c r="AH25" s="35">
        <v>0</v>
      </c>
      <c r="AI25" s="34">
        <v>0</v>
      </c>
      <c r="AJ25" s="34">
        <v>0</v>
      </c>
    </row>
    <row r="26" spans="1:102" x14ac:dyDescent="0.3">
      <c r="A26" s="32" t="s">
        <v>58</v>
      </c>
      <c r="B26" s="33">
        <v>0</v>
      </c>
      <c r="C26" s="33">
        <v>0</v>
      </c>
      <c r="D26" s="33">
        <v>0</v>
      </c>
      <c r="E26" s="33">
        <v>0</v>
      </c>
      <c r="F26" s="33">
        <v>0</v>
      </c>
      <c r="G26" s="33">
        <v>0</v>
      </c>
      <c r="H26" s="33">
        <v>0</v>
      </c>
      <c r="I26" s="33">
        <v>1</v>
      </c>
      <c r="J26" s="33">
        <v>0</v>
      </c>
      <c r="K26" s="33">
        <v>0</v>
      </c>
      <c r="L26" s="33">
        <v>0</v>
      </c>
      <c r="M26" s="33">
        <v>0</v>
      </c>
      <c r="N26" s="33">
        <v>0</v>
      </c>
      <c r="O26" s="33">
        <v>0</v>
      </c>
      <c r="P26" s="33">
        <v>0</v>
      </c>
      <c r="Q26" s="33">
        <v>0</v>
      </c>
      <c r="R26" s="33">
        <v>0</v>
      </c>
      <c r="S26" s="33">
        <v>0</v>
      </c>
      <c r="T26" s="33">
        <v>1</v>
      </c>
      <c r="U26" s="33">
        <v>0</v>
      </c>
      <c r="V26" s="33">
        <v>0</v>
      </c>
      <c r="W26" s="33">
        <v>0</v>
      </c>
      <c r="X26" s="33">
        <v>0</v>
      </c>
      <c r="Y26" s="33">
        <v>1</v>
      </c>
      <c r="Z26" s="33">
        <v>0</v>
      </c>
      <c r="AA26" s="33">
        <v>0</v>
      </c>
      <c r="AB26" s="33">
        <v>0</v>
      </c>
      <c r="AC26" s="33">
        <v>0</v>
      </c>
      <c r="AD26" s="34">
        <v>0</v>
      </c>
      <c r="AE26" s="34">
        <v>0</v>
      </c>
      <c r="AF26" s="34">
        <v>0</v>
      </c>
      <c r="AG26" s="34">
        <v>0</v>
      </c>
      <c r="AH26" s="35">
        <v>0</v>
      </c>
      <c r="AI26" s="34">
        <v>0</v>
      </c>
      <c r="AJ26" s="34">
        <v>0</v>
      </c>
    </row>
    <row r="27" spans="1:102" x14ac:dyDescent="0.3">
      <c r="A27" s="33" t="s">
        <v>63</v>
      </c>
      <c r="B27" s="33">
        <v>3</v>
      </c>
      <c r="C27" s="33">
        <v>0</v>
      </c>
      <c r="D27" s="33">
        <v>0</v>
      </c>
      <c r="E27" s="33">
        <v>0</v>
      </c>
      <c r="F27" s="33">
        <v>0</v>
      </c>
      <c r="G27" s="33">
        <v>0</v>
      </c>
      <c r="H27" s="33">
        <v>0</v>
      </c>
      <c r="I27" s="33">
        <v>0</v>
      </c>
      <c r="J27" s="33">
        <v>0</v>
      </c>
      <c r="K27" s="33">
        <v>0</v>
      </c>
      <c r="L27" s="33">
        <v>0</v>
      </c>
      <c r="M27" s="33">
        <v>0</v>
      </c>
      <c r="N27" s="33">
        <v>0</v>
      </c>
      <c r="O27" s="33">
        <v>0</v>
      </c>
      <c r="P27" s="33">
        <v>0</v>
      </c>
      <c r="Q27" s="33">
        <v>0</v>
      </c>
      <c r="R27" s="33">
        <v>0</v>
      </c>
      <c r="S27" s="33">
        <v>1</v>
      </c>
      <c r="T27" s="33">
        <v>1</v>
      </c>
      <c r="U27" s="33">
        <v>0</v>
      </c>
      <c r="V27" s="33">
        <v>0</v>
      </c>
      <c r="W27" s="33">
        <v>0</v>
      </c>
      <c r="X27" s="33">
        <v>0</v>
      </c>
      <c r="Y27" s="33">
        <v>1</v>
      </c>
      <c r="Z27" s="33">
        <v>0</v>
      </c>
      <c r="AA27" s="33">
        <v>0</v>
      </c>
      <c r="AB27" s="33">
        <v>0</v>
      </c>
      <c r="AC27" s="33">
        <v>0</v>
      </c>
      <c r="AD27" s="34">
        <v>0</v>
      </c>
      <c r="AE27" s="34">
        <v>0</v>
      </c>
      <c r="AF27" s="34">
        <v>0</v>
      </c>
      <c r="AG27" s="34">
        <v>0</v>
      </c>
      <c r="AH27" s="34">
        <v>0</v>
      </c>
      <c r="AI27" s="34">
        <v>0</v>
      </c>
      <c r="AJ27" s="34">
        <v>0</v>
      </c>
    </row>
    <row r="28" spans="1:102" x14ac:dyDescent="0.3">
      <c r="A28" s="33" t="s">
        <v>64</v>
      </c>
      <c r="B28" s="33">
        <v>0</v>
      </c>
      <c r="C28" s="33">
        <v>0</v>
      </c>
      <c r="D28" s="33">
        <v>0</v>
      </c>
      <c r="E28" s="33">
        <v>0</v>
      </c>
      <c r="F28" s="33">
        <v>0</v>
      </c>
      <c r="G28" s="33">
        <v>0</v>
      </c>
      <c r="H28" s="33">
        <v>0</v>
      </c>
      <c r="I28" s="33">
        <v>0</v>
      </c>
      <c r="J28" s="33">
        <v>0</v>
      </c>
      <c r="K28" s="33">
        <v>0</v>
      </c>
      <c r="L28" s="33">
        <v>0</v>
      </c>
      <c r="M28" s="33">
        <v>0</v>
      </c>
      <c r="N28" s="33">
        <v>0</v>
      </c>
      <c r="O28" s="33">
        <v>0</v>
      </c>
      <c r="P28" s="33">
        <v>0</v>
      </c>
      <c r="Q28" s="33">
        <v>0</v>
      </c>
      <c r="R28" s="33">
        <v>0</v>
      </c>
      <c r="S28" s="33">
        <v>1</v>
      </c>
      <c r="T28" s="33">
        <v>1</v>
      </c>
      <c r="U28" s="33">
        <v>0</v>
      </c>
      <c r="V28" s="33">
        <v>0</v>
      </c>
      <c r="W28" s="33">
        <v>0</v>
      </c>
      <c r="X28" s="33">
        <v>0</v>
      </c>
      <c r="Y28" s="33">
        <v>1</v>
      </c>
      <c r="Z28" s="33">
        <v>0</v>
      </c>
      <c r="AA28" s="33">
        <v>0</v>
      </c>
      <c r="AB28" s="33">
        <v>0</v>
      </c>
      <c r="AC28" s="33">
        <v>0</v>
      </c>
      <c r="AD28" s="34">
        <v>0</v>
      </c>
      <c r="AE28" s="34">
        <v>0</v>
      </c>
      <c r="AF28" s="34">
        <v>0</v>
      </c>
      <c r="AG28" s="34">
        <v>0</v>
      </c>
      <c r="AH28" s="34">
        <v>0</v>
      </c>
      <c r="AI28" s="34">
        <v>1</v>
      </c>
      <c r="AJ28" s="34">
        <v>0</v>
      </c>
      <c r="AK28" s="19" t="s">
        <v>200</v>
      </c>
    </row>
    <row r="29" spans="1:102" x14ac:dyDescent="0.3">
      <c r="A29" s="33" t="s">
        <v>65</v>
      </c>
      <c r="B29" s="33">
        <v>0</v>
      </c>
      <c r="C29" s="33">
        <v>0</v>
      </c>
      <c r="D29" s="33">
        <v>0</v>
      </c>
      <c r="E29" s="33">
        <v>0</v>
      </c>
      <c r="F29" s="33">
        <v>0</v>
      </c>
      <c r="G29" s="33">
        <v>0</v>
      </c>
      <c r="H29" s="33">
        <v>0</v>
      </c>
      <c r="I29" s="33">
        <v>0</v>
      </c>
      <c r="J29" s="33">
        <v>0</v>
      </c>
      <c r="K29" s="33">
        <v>0</v>
      </c>
      <c r="L29" s="33">
        <v>0</v>
      </c>
      <c r="M29" s="33">
        <v>0</v>
      </c>
      <c r="N29" s="33">
        <v>0</v>
      </c>
      <c r="O29" s="33">
        <v>0</v>
      </c>
      <c r="P29" s="33">
        <v>0</v>
      </c>
      <c r="Q29" s="33">
        <v>0</v>
      </c>
      <c r="R29" s="33">
        <v>0</v>
      </c>
      <c r="S29" s="33">
        <v>0</v>
      </c>
      <c r="T29" s="33">
        <v>1</v>
      </c>
      <c r="U29" s="33">
        <v>0</v>
      </c>
      <c r="V29" s="33">
        <v>0</v>
      </c>
      <c r="W29" s="33">
        <v>0</v>
      </c>
      <c r="X29" s="33">
        <v>0</v>
      </c>
      <c r="Y29" s="33">
        <v>1</v>
      </c>
      <c r="Z29" s="33">
        <v>0</v>
      </c>
      <c r="AA29" s="33">
        <v>0</v>
      </c>
      <c r="AB29" s="33">
        <v>0</v>
      </c>
      <c r="AC29" s="33">
        <v>0</v>
      </c>
      <c r="AD29" s="34">
        <v>0</v>
      </c>
      <c r="AE29" s="34">
        <v>0</v>
      </c>
      <c r="AF29" s="34">
        <v>0</v>
      </c>
      <c r="AG29" s="34">
        <v>0</v>
      </c>
      <c r="AH29" s="34">
        <v>0</v>
      </c>
      <c r="AI29" s="34">
        <v>0</v>
      </c>
      <c r="AJ29" s="34">
        <v>0</v>
      </c>
      <c r="AK29" s="19">
        <f>SUM(B25:AJ29)</f>
        <v>18</v>
      </c>
    </row>
    <row r="30" spans="1:102" x14ac:dyDescent="0.3">
      <c r="A30" s="22" t="s">
        <v>199</v>
      </c>
      <c r="B30" s="22">
        <f t="shared" ref="B30:U30" si="2">SUM(B25:B29)</f>
        <v>3</v>
      </c>
      <c r="C30" s="22">
        <f t="shared" si="2"/>
        <v>0</v>
      </c>
      <c r="D30" s="22">
        <f t="shared" si="2"/>
        <v>0</v>
      </c>
      <c r="E30" s="22">
        <f t="shared" si="2"/>
        <v>0</v>
      </c>
      <c r="F30" s="22">
        <f t="shared" si="2"/>
        <v>0</v>
      </c>
      <c r="G30" s="22">
        <f t="shared" si="2"/>
        <v>0</v>
      </c>
      <c r="H30" s="22">
        <f t="shared" si="2"/>
        <v>0</v>
      </c>
      <c r="I30" s="22">
        <f t="shared" si="2"/>
        <v>1</v>
      </c>
      <c r="J30" s="22">
        <f t="shared" si="2"/>
        <v>0</v>
      </c>
      <c r="K30" s="22">
        <f t="shared" si="2"/>
        <v>0</v>
      </c>
      <c r="L30" s="22">
        <f t="shared" si="2"/>
        <v>0</v>
      </c>
      <c r="M30" s="22">
        <f t="shared" si="2"/>
        <v>0</v>
      </c>
      <c r="N30" s="22">
        <f t="shared" si="2"/>
        <v>0</v>
      </c>
      <c r="O30" s="22">
        <f t="shared" si="2"/>
        <v>0</v>
      </c>
      <c r="P30" s="22">
        <f t="shared" si="2"/>
        <v>0</v>
      </c>
      <c r="Q30" s="22">
        <f t="shared" si="2"/>
        <v>0</v>
      </c>
      <c r="R30" s="22">
        <f t="shared" si="2"/>
        <v>0</v>
      </c>
      <c r="S30" s="22">
        <f t="shared" si="2"/>
        <v>2</v>
      </c>
      <c r="T30" s="22">
        <f t="shared" si="2"/>
        <v>5</v>
      </c>
      <c r="U30" s="22">
        <f t="shared" si="2"/>
        <v>1</v>
      </c>
      <c r="V30" s="22">
        <f>SUM(V26:V29)</f>
        <v>0</v>
      </c>
      <c r="W30" s="22">
        <f t="shared" ref="W30:AJ30" si="3">SUM(W25:W29)</f>
        <v>1</v>
      </c>
      <c r="X30" s="22">
        <f t="shared" si="3"/>
        <v>0</v>
      </c>
      <c r="Y30" s="22">
        <f t="shared" si="3"/>
        <v>4</v>
      </c>
      <c r="Z30" s="22">
        <f t="shared" si="3"/>
        <v>0</v>
      </c>
      <c r="AA30" s="22">
        <f t="shared" si="3"/>
        <v>0</v>
      </c>
      <c r="AB30" s="22">
        <f t="shared" si="3"/>
        <v>0</v>
      </c>
      <c r="AC30" s="22">
        <f t="shared" si="3"/>
        <v>0</v>
      </c>
      <c r="AD30" s="21">
        <f t="shared" si="3"/>
        <v>0</v>
      </c>
      <c r="AE30" s="21">
        <f t="shared" si="3"/>
        <v>0</v>
      </c>
      <c r="AF30" s="21">
        <f t="shared" si="3"/>
        <v>0</v>
      </c>
      <c r="AG30" s="21">
        <f t="shared" si="3"/>
        <v>0</v>
      </c>
      <c r="AH30" s="21">
        <f t="shared" si="3"/>
        <v>0</v>
      </c>
      <c r="AI30" s="21">
        <f t="shared" si="3"/>
        <v>1</v>
      </c>
      <c r="AJ30" s="21">
        <f t="shared" si="3"/>
        <v>0</v>
      </c>
    </row>
    <row r="31" spans="1:102" x14ac:dyDescent="0.3">
      <c r="A31" s="16" t="s">
        <v>213</v>
      </c>
    </row>
    <row r="32" spans="1:102" x14ac:dyDescent="0.3">
      <c r="A32" s="33" t="s">
        <v>95</v>
      </c>
      <c r="B32" s="33">
        <v>0</v>
      </c>
      <c r="C32" s="33">
        <v>1</v>
      </c>
      <c r="D32" s="33">
        <v>0</v>
      </c>
      <c r="E32" s="33">
        <v>2</v>
      </c>
      <c r="F32" s="33">
        <v>0</v>
      </c>
      <c r="G32" s="33">
        <v>0</v>
      </c>
      <c r="H32" s="33">
        <v>1</v>
      </c>
      <c r="I32" s="33">
        <v>0</v>
      </c>
      <c r="J32" s="33">
        <v>0</v>
      </c>
      <c r="K32" s="33">
        <v>0</v>
      </c>
      <c r="L32" s="33">
        <v>0</v>
      </c>
      <c r="M32" s="33">
        <v>0</v>
      </c>
      <c r="N32" s="33">
        <v>0</v>
      </c>
      <c r="O32" s="33">
        <v>0</v>
      </c>
      <c r="P32" s="33">
        <v>0</v>
      </c>
      <c r="Q32" s="33">
        <v>0</v>
      </c>
      <c r="R32" s="33">
        <v>0</v>
      </c>
      <c r="S32" s="33">
        <v>0</v>
      </c>
      <c r="T32" s="33">
        <v>0</v>
      </c>
      <c r="U32" s="33">
        <v>1</v>
      </c>
      <c r="V32" s="33">
        <v>0</v>
      </c>
      <c r="W32" s="33">
        <v>0</v>
      </c>
      <c r="X32" s="33">
        <v>0</v>
      </c>
      <c r="Y32" s="33">
        <v>1</v>
      </c>
      <c r="Z32" s="33">
        <v>0</v>
      </c>
      <c r="AA32" s="33">
        <v>0</v>
      </c>
      <c r="AB32" s="33">
        <v>0</v>
      </c>
      <c r="AC32" s="33">
        <v>0</v>
      </c>
      <c r="AD32" s="33">
        <v>0</v>
      </c>
      <c r="AE32" s="33">
        <v>0</v>
      </c>
      <c r="AF32" s="33">
        <v>0</v>
      </c>
      <c r="AG32" s="33">
        <v>2</v>
      </c>
      <c r="AH32" s="33">
        <v>0</v>
      </c>
      <c r="AI32" s="33">
        <v>0</v>
      </c>
      <c r="AJ32" s="33">
        <v>0</v>
      </c>
      <c r="AK32" s="19" t="s">
        <v>200</v>
      </c>
    </row>
    <row r="33" spans="1:102" x14ac:dyDescent="0.3">
      <c r="A33" s="41" t="s">
        <v>103</v>
      </c>
      <c r="B33" s="39">
        <v>0</v>
      </c>
      <c r="C33" s="26">
        <v>0</v>
      </c>
      <c r="D33" s="26">
        <v>1</v>
      </c>
      <c r="E33" s="39">
        <v>0</v>
      </c>
      <c r="F33" s="39">
        <v>0</v>
      </c>
      <c r="G33" s="39">
        <v>0</v>
      </c>
      <c r="H33" s="39">
        <v>0</v>
      </c>
      <c r="I33" s="26">
        <v>3</v>
      </c>
      <c r="J33" s="26">
        <v>2</v>
      </c>
      <c r="K33" s="39">
        <v>0</v>
      </c>
      <c r="L33" s="39">
        <v>0</v>
      </c>
      <c r="M33" s="39">
        <v>0</v>
      </c>
      <c r="N33" s="39">
        <v>0</v>
      </c>
      <c r="O33" s="26">
        <v>2</v>
      </c>
      <c r="P33" s="26">
        <v>4</v>
      </c>
      <c r="Q33" s="39">
        <v>0</v>
      </c>
      <c r="R33" s="39">
        <v>0</v>
      </c>
      <c r="S33" s="39">
        <v>0</v>
      </c>
      <c r="T33" s="39">
        <v>0</v>
      </c>
      <c r="U33" s="39">
        <v>0</v>
      </c>
      <c r="V33" s="39">
        <v>0</v>
      </c>
      <c r="W33" s="39">
        <v>0</v>
      </c>
      <c r="X33" s="26">
        <v>2</v>
      </c>
      <c r="Y33" s="26">
        <v>0</v>
      </c>
      <c r="Z33" s="26">
        <v>1</v>
      </c>
      <c r="AA33" s="39">
        <v>0</v>
      </c>
      <c r="AB33" s="39">
        <v>0</v>
      </c>
      <c r="AC33" s="26">
        <v>0</v>
      </c>
      <c r="AD33" s="39">
        <v>0</v>
      </c>
      <c r="AE33" s="26">
        <v>3</v>
      </c>
      <c r="AF33" s="26">
        <v>1</v>
      </c>
      <c r="AG33" s="39">
        <v>0</v>
      </c>
      <c r="AH33" s="39">
        <v>0</v>
      </c>
      <c r="AI33" s="39">
        <v>2</v>
      </c>
      <c r="AJ33" s="39">
        <v>0</v>
      </c>
      <c r="AK33" s="19">
        <f>SUM(B32:AJ33)</f>
        <v>29</v>
      </c>
    </row>
    <row r="34" spans="1:102" x14ac:dyDescent="0.3">
      <c r="A34" s="22" t="s">
        <v>199</v>
      </c>
      <c r="B34" s="17">
        <f t="shared" ref="B34:AJ34" si="4">SUM(B32:B33)</f>
        <v>0</v>
      </c>
      <c r="C34" s="18">
        <f t="shared" si="4"/>
        <v>1</v>
      </c>
      <c r="D34" s="18">
        <f t="shared" si="4"/>
        <v>1</v>
      </c>
      <c r="E34" s="17">
        <f t="shared" si="4"/>
        <v>2</v>
      </c>
      <c r="F34" s="17">
        <f t="shared" si="4"/>
        <v>0</v>
      </c>
      <c r="G34" s="17">
        <f t="shared" si="4"/>
        <v>0</v>
      </c>
      <c r="H34" s="17">
        <f t="shared" si="4"/>
        <v>1</v>
      </c>
      <c r="I34" s="18">
        <f t="shared" si="4"/>
        <v>3</v>
      </c>
      <c r="J34" s="18">
        <f t="shared" si="4"/>
        <v>2</v>
      </c>
      <c r="K34" s="17">
        <f t="shared" si="4"/>
        <v>0</v>
      </c>
      <c r="L34" s="17">
        <f t="shared" si="4"/>
        <v>0</v>
      </c>
      <c r="M34" s="17">
        <f t="shared" si="4"/>
        <v>0</v>
      </c>
      <c r="N34" s="17">
        <f t="shared" si="4"/>
        <v>0</v>
      </c>
      <c r="O34" s="18">
        <f t="shared" si="4"/>
        <v>2</v>
      </c>
      <c r="P34" s="18">
        <f t="shared" si="4"/>
        <v>4</v>
      </c>
      <c r="Q34" s="17">
        <f t="shared" si="4"/>
        <v>0</v>
      </c>
      <c r="R34" s="17">
        <f t="shared" si="4"/>
        <v>0</v>
      </c>
      <c r="S34" s="17">
        <f t="shared" si="4"/>
        <v>0</v>
      </c>
      <c r="T34" s="17">
        <f t="shared" si="4"/>
        <v>0</v>
      </c>
      <c r="U34" s="17">
        <f t="shared" si="4"/>
        <v>1</v>
      </c>
      <c r="V34" s="17">
        <f t="shared" si="4"/>
        <v>0</v>
      </c>
      <c r="W34" s="17">
        <f t="shared" si="4"/>
        <v>0</v>
      </c>
      <c r="X34" s="18">
        <f t="shared" si="4"/>
        <v>2</v>
      </c>
      <c r="Y34" s="18">
        <f t="shared" si="4"/>
        <v>1</v>
      </c>
      <c r="Z34" s="18">
        <f t="shared" si="4"/>
        <v>1</v>
      </c>
      <c r="AA34" s="17">
        <f t="shared" si="4"/>
        <v>0</v>
      </c>
      <c r="AB34" s="17">
        <f t="shared" si="4"/>
        <v>0</v>
      </c>
      <c r="AC34" s="18">
        <f t="shared" si="4"/>
        <v>0</v>
      </c>
      <c r="AD34" s="17">
        <f t="shared" si="4"/>
        <v>0</v>
      </c>
      <c r="AE34" s="18">
        <f t="shared" si="4"/>
        <v>3</v>
      </c>
      <c r="AF34" s="18">
        <f t="shared" si="4"/>
        <v>1</v>
      </c>
      <c r="AG34" s="17">
        <f t="shared" si="4"/>
        <v>2</v>
      </c>
      <c r="AH34" s="17">
        <f t="shared" si="4"/>
        <v>0</v>
      </c>
      <c r="AI34" s="17">
        <f t="shared" si="4"/>
        <v>2</v>
      </c>
      <c r="AJ34" s="17">
        <f t="shared" si="4"/>
        <v>0</v>
      </c>
    </row>
    <row r="35" spans="1:102" x14ac:dyDescent="0.3">
      <c r="A35" s="16" t="s">
        <v>210</v>
      </c>
    </row>
    <row r="36" spans="1:102" x14ac:dyDescent="0.3">
      <c r="A36" s="32" t="s">
        <v>146</v>
      </c>
      <c r="B36" s="33">
        <v>3</v>
      </c>
      <c r="C36" s="33">
        <v>2</v>
      </c>
      <c r="D36" s="34">
        <v>0</v>
      </c>
      <c r="E36" s="33">
        <v>5</v>
      </c>
      <c r="F36" s="33">
        <v>0</v>
      </c>
      <c r="G36" s="33">
        <v>0</v>
      </c>
      <c r="H36" s="33">
        <v>0</v>
      </c>
      <c r="I36" s="33">
        <v>0</v>
      </c>
      <c r="J36" s="33">
        <v>0</v>
      </c>
      <c r="K36" s="33">
        <v>0</v>
      </c>
      <c r="L36" s="33">
        <v>0</v>
      </c>
      <c r="M36" s="33">
        <v>0</v>
      </c>
      <c r="N36" s="33">
        <v>0</v>
      </c>
      <c r="O36" s="33">
        <v>0</v>
      </c>
      <c r="P36" s="33">
        <v>0</v>
      </c>
      <c r="Q36" s="33">
        <v>0</v>
      </c>
      <c r="R36" s="33">
        <v>0</v>
      </c>
      <c r="S36" s="33">
        <v>0</v>
      </c>
      <c r="T36" s="33">
        <v>1</v>
      </c>
      <c r="U36" s="33">
        <v>0</v>
      </c>
      <c r="V36" s="33">
        <v>0</v>
      </c>
      <c r="W36" s="33">
        <v>0</v>
      </c>
      <c r="X36" s="33">
        <v>1</v>
      </c>
      <c r="Y36" s="33">
        <v>0</v>
      </c>
      <c r="Z36" s="33">
        <v>0</v>
      </c>
      <c r="AA36" s="33">
        <v>0</v>
      </c>
      <c r="AB36" s="33">
        <v>0</v>
      </c>
      <c r="AC36" s="33">
        <v>1</v>
      </c>
      <c r="AD36" s="34">
        <v>0</v>
      </c>
      <c r="AE36" s="34">
        <v>0</v>
      </c>
      <c r="AF36" s="34">
        <v>0</v>
      </c>
      <c r="AG36" s="34">
        <v>0</v>
      </c>
      <c r="AH36" s="35">
        <v>0</v>
      </c>
      <c r="AI36" s="34">
        <v>1</v>
      </c>
      <c r="AJ36" s="34">
        <v>0</v>
      </c>
    </row>
    <row r="37" spans="1:102" x14ac:dyDescent="0.3">
      <c r="A37" s="41" t="s">
        <v>62</v>
      </c>
      <c r="B37" s="26">
        <v>0</v>
      </c>
      <c r="C37" s="26">
        <v>0</v>
      </c>
      <c r="D37" s="26">
        <v>0</v>
      </c>
      <c r="E37" s="26">
        <v>0</v>
      </c>
      <c r="F37" s="26">
        <v>0</v>
      </c>
      <c r="G37" s="26">
        <v>0</v>
      </c>
      <c r="H37" s="26">
        <v>0</v>
      </c>
      <c r="I37" s="26">
        <v>0</v>
      </c>
      <c r="J37" s="26">
        <v>0</v>
      </c>
      <c r="K37" s="26">
        <v>0</v>
      </c>
      <c r="L37" s="26">
        <v>0</v>
      </c>
      <c r="M37" s="26">
        <v>0</v>
      </c>
      <c r="N37" s="26">
        <v>0</v>
      </c>
      <c r="O37" s="26">
        <v>0</v>
      </c>
      <c r="P37" s="26">
        <v>0</v>
      </c>
      <c r="Q37" s="26">
        <v>0</v>
      </c>
      <c r="R37" s="26">
        <v>0</v>
      </c>
      <c r="S37" s="26">
        <v>0</v>
      </c>
      <c r="T37" s="26">
        <v>2</v>
      </c>
      <c r="U37" s="26">
        <v>0</v>
      </c>
      <c r="V37" s="26">
        <v>0</v>
      </c>
      <c r="W37" s="26">
        <v>0</v>
      </c>
      <c r="X37" s="26">
        <v>0</v>
      </c>
      <c r="Y37" s="26">
        <v>0</v>
      </c>
      <c r="Z37" s="26">
        <v>0</v>
      </c>
      <c r="AA37" s="26">
        <v>0</v>
      </c>
      <c r="AB37" s="26">
        <v>0</v>
      </c>
      <c r="AC37" s="26">
        <v>0</v>
      </c>
      <c r="AD37" s="39">
        <v>0</v>
      </c>
      <c r="AE37" s="39">
        <v>0</v>
      </c>
      <c r="AF37" s="39">
        <v>0</v>
      </c>
      <c r="AG37" s="39">
        <v>0</v>
      </c>
      <c r="AH37" s="42">
        <v>0</v>
      </c>
      <c r="AI37" s="39">
        <v>0</v>
      </c>
      <c r="AJ37" s="39">
        <v>0</v>
      </c>
      <c r="AK37" s="19" t="s">
        <v>200</v>
      </c>
    </row>
    <row r="38" spans="1:102" x14ac:dyDescent="0.3">
      <c r="A38" s="34" t="s">
        <v>78</v>
      </c>
      <c r="B38" s="33">
        <v>3</v>
      </c>
      <c r="C38" s="33">
        <v>1</v>
      </c>
      <c r="D38" s="33">
        <v>1</v>
      </c>
      <c r="E38" s="34">
        <v>0</v>
      </c>
      <c r="F38" s="33">
        <v>1</v>
      </c>
      <c r="G38" s="33">
        <v>1</v>
      </c>
      <c r="H38" s="33">
        <v>3</v>
      </c>
      <c r="I38" s="34">
        <v>0</v>
      </c>
      <c r="J38" s="33">
        <v>3</v>
      </c>
      <c r="K38" s="34">
        <v>0</v>
      </c>
      <c r="L38" s="34">
        <v>0</v>
      </c>
      <c r="M38" s="34">
        <v>0</v>
      </c>
      <c r="N38" s="34">
        <v>0</v>
      </c>
      <c r="O38" s="33">
        <v>4</v>
      </c>
      <c r="P38" s="34">
        <v>0</v>
      </c>
      <c r="Q38" s="34">
        <v>0</v>
      </c>
      <c r="R38" s="33">
        <v>1</v>
      </c>
      <c r="S38" s="34">
        <v>0</v>
      </c>
      <c r="T38" s="33">
        <v>1</v>
      </c>
      <c r="U38" s="34">
        <v>0</v>
      </c>
      <c r="V38" s="34">
        <v>0</v>
      </c>
      <c r="W38" s="34">
        <v>0</v>
      </c>
      <c r="X38" s="33">
        <v>1</v>
      </c>
      <c r="Y38" s="34">
        <v>0</v>
      </c>
      <c r="Z38" s="34">
        <v>0</v>
      </c>
      <c r="AA38" s="34">
        <v>0</v>
      </c>
      <c r="AB38" s="34">
        <v>0</v>
      </c>
      <c r="AC38" s="33">
        <v>1</v>
      </c>
      <c r="AD38" s="33">
        <v>2</v>
      </c>
      <c r="AE38" s="33">
        <v>4</v>
      </c>
      <c r="AF38" s="33">
        <v>1</v>
      </c>
      <c r="AG38" s="34">
        <v>0</v>
      </c>
      <c r="AH38" s="34">
        <v>0</v>
      </c>
      <c r="AI38" s="34">
        <v>1</v>
      </c>
      <c r="AJ38" s="34">
        <v>0</v>
      </c>
      <c r="AK38" s="19">
        <f>SUM(B36:AJ38)</f>
        <v>45</v>
      </c>
    </row>
    <row r="39" spans="1:102" x14ac:dyDescent="0.3">
      <c r="A39" s="22" t="s">
        <v>199</v>
      </c>
      <c r="B39" s="22">
        <f t="shared" ref="B39:I39" si="5">SUM(B36:B38)</f>
        <v>6</v>
      </c>
      <c r="C39" s="22">
        <f t="shared" si="5"/>
        <v>3</v>
      </c>
      <c r="D39" s="22">
        <f t="shared" si="5"/>
        <v>1</v>
      </c>
      <c r="E39" s="21">
        <f t="shared" si="5"/>
        <v>5</v>
      </c>
      <c r="F39" s="22">
        <f t="shared" si="5"/>
        <v>1</v>
      </c>
      <c r="G39" s="22">
        <f t="shared" si="5"/>
        <v>1</v>
      </c>
      <c r="H39" s="22">
        <f t="shared" si="5"/>
        <v>3</v>
      </c>
      <c r="I39" s="21">
        <f t="shared" si="5"/>
        <v>0</v>
      </c>
      <c r="J39" s="22"/>
      <c r="K39" s="21">
        <f t="shared" ref="K39:AJ39" si="6">SUM(K36:K38)</f>
        <v>0</v>
      </c>
      <c r="L39" s="21">
        <f t="shared" si="6"/>
        <v>0</v>
      </c>
      <c r="M39" s="21">
        <f t="shared" si="6"/>
        <v>0</v>
      </c>
      <c r="N39" s="21">
        <f t="shared" si="6"/>
        <v>0</v>
      </c>
      <c r="O39" s="22">
        <f t="shared" si="6"/>
        <v>4</v>
      </c>
      <c r="P39" s="21">
        <f t="shared" si="6"/>
        <v>0</v>
      </c>
      <c r="Q39" s="21">
        <f t="shared" si="6"/>
        <v>0</v>
      </c>
      <c r="R39" s="22">
        <f t="shared" si="6"/>
        <v>1</v>
      </c>
      <c r="S39" s="21">
        <f t="shared" si="6"/>
        <v>0</v>
      </c>
      <c r="T39" s="22">
        <f t="shared" si="6"/>
        <v>4</v>
      </c>
      <c r="U39" s="21">
        <f t="shared" si="6"/>
        <v>0</v>
      </c>
      <c r="V39" s="21">
        <f t="shared" si="6"/>
        <v>0</v>
      </c>
      <c r="W39" s="21">
        <f t="shared" si="6"/>
        <v>0</v>
      </c>
      <c r="X39" s="22">
        <f t="shared" si="6"/>
        <v>2</v>
      </c>
      <c r="Y39" s="21">
        <f t="shared" si="6"/>
        <v>0</v>
      </c>
      <c r="Z39" s="21">
        <f t="shared" si="6"/>
        <v>0</v>
      </c>
      <c r="AA39" s="21">
        <f t="shared" si="6"/>
        <v>0</v>
      </c>
      <c r="AB39" s="21">
        <f t="shared" si="6"/>
        <v>0</v>
      </c>
      <c r="AC39" s="22">
        <f t="shared" si="6"/>
        <v>2</v>
      </c>
      <c r="AD39" s="22">
        <f t="shared" si="6"/>
        <v>2</v>
      </c>
      <c r="AE39" s="22">
        <f t="shared" si="6"/>
        <v>4</v>
      </c>
      <c r="AF39" s="22">
        <f t="shared" si="6"/>
        <v>1</v>
      </c>
      <c r="AG39" s="21">
        <f t="shared" si="6"/>
        <v>0</v>
      </c>
      <c r="AH39" s="21">
        <f t="shared" si="6"/>
        <v>0</v>
      </c>
      <c r="AI39" s="21">
        <f t="shared" si="6"/>
        <v>2</v>
      </c>
      <c r="AJ39" s="21">
        <f t="shared" si="6"/>
        <v>0</v>
      </c>
    </row>
    <row r="40" spans="1:102" x14ac:dyDescent="0.3">
      <c r="A40" s="16" t="s">
        <v>211</v>
      </c>
    </row>
    <row r="41" spans="1:102" x14ac:dyDescent="0.3">
      <c r="A41" s="33" t="s">
        <v>117</v>
      </c>
      <c r="B41" s="33">
        <v>2</v>
      </c>
      <c r="C41" s="33">
        <v>3</v>
      </c>
      <c r="D41" s="33">
        <v>5</v>
      </c>
      <c r="E41" s="33">
        <v>1</v>
      </c>
      <c r="F41" s="33">
        <v>3</v>
      </c>
      <c r="G41" s="33">
        <v>1</v>
      </c>
      <c r="H41" s="33">
        <v>2</v>
      </c>
      <c r="I41" s="33">
        <v>2</v>
      </c>
      <c r="J41" s="33">
        <v>2</v>
      </c>
      <c r="K41" s="33">
        <v>0</v>
      </c>
      <c r="L41" s="33">
        <v>0</v>
      </c>
      <c r="M41" s="33">
        <v>0</v>
      </c>
      <c r="N41" s="33">
        <v>0</v>
      </c>
      <c r="O41" s="33">
        <v>0</v>
      </c>
      <c r="P41" s="33">
        <v>4</v>
      </c>
      <c r="Q41" s="33">
        <v>0</v>
      </c>
      <c r="R41" s="33">
        <v>0</v>
      </c>
      <c r="S41" s="33">
        <v>4</v>
      </c>
      <c r="T41" s="33">
        <v>2</v>
      </c>
      <c r="U41" s="33">
        <v>1</v>
      </c>
      <c r="V41" s="33">
        <v>0</v>
      </c>
      <c r="W41" s="33">
        <v>2</v>
      </c>
      <c r="X41" s="33">
        <v>3</v>
      </c>
      <c r="Y41" s="33">
        <v>1</v>
      </c>
      <c r="Z41" s="33">
        <v>0</v>
      </c>
      <c r="AA41" s="33">
        <v>0</v>
      </c>
      <c r="AB41" s="33">
        <v>0</v>
      </c>
      <c r="AC41" s="33">
        <v>1</v>
      </c>
      <c r="AD41" s="33">
        <v>4</v>
      </c>
      <c r="AE41" s="33">
        <v>1</v>
      </c>
      <c r="AF41" s="33">
        <v>12</v>
      </c>
      <c r="AG41" s="33">
        <v>0</v>
      </c>
      <c r="AH41" s="33">
        <v>1</v>
      </c>
      <c r="AI41" s="33">
        <v>0</v>
      </c>
      <c r="AJ41" s="33">
        <v>0</v>
      </c>
    </row>
    <row r="42" spans="1:102" x14ac:dyDescent="0.3">
      <c r="A42" s="53" t="s">
        <v>204</v>
      </c>
      <c r="B42" s="33">
        <v>0</v>
      </c>
      <c r="C42" s="33">
        <v>1</v>
      </c>
      <c r="D42" s="33">
        <v>0</v>
      </c>
      <c r="E42" s="33">
        <v>2</v>
      </c>
      <c r="F42" s="33">
        <v>0</v>
      </c>
      <c r="G42" s="33">
        <v>0</v>
      </c>
      <c r="H42" s="33">
        <v>0</v>
      </c>
      <c r="I42" s="33">
        <v>1</v>
      </c>
      <c r="J42" s="33">
        <v>0</v>
      </c>
      <c r="K42" s="33">
        <v>0</v>
      </c>
      <c r="L42" s="33">
        <v>0</v>
      </c>
      <c r="M42" s="33">
        <v>0</v>
      </c>
      <c r="N42" s="33">
        <v>0</v>
      </c>
      <c r="O42" s="33">
        <v>0</v>
      </c>
      <c r="P42" s="33">
        <v>0</v>
      </c>
      <c r="Q42" s="33">
        <v>0</v>
      </c>
      <c r="R42" s="33">
        <v>0</v>
      </c>
      <c r="S42" s="33">
        <v>0</v>
      </c>
      <c r="T42" s="33">
        <v>0</v>
      </c>
      <c r="U42" s="33">
        <v>0</v>
      </c>
      <c r="V42" s="33">
        <v>0</v>
      </c>
      <c r="W42" s="33">
        <v>0</v>
      </c>
      <c r="X42" s="33">
        <v>0</v>
      </c>
      <c r="Y42" s="33">
        <v>0</v>
      </c>
      <c r="Z42" s="33">
        <v>0</v>
      </c>
      <c r="AA42" s="33">
        <v>0</v>
      </c>
      <c r="AB42" s="33">
        <v>0</v>
      </c>
      <c r="AC42" s="38">
        <v>0</v>
      </c>
      <c r="AD42" s="33">
        <v>1</v>
      </c>
      <c r="AE42" s="33">
        <v>0</v>
      </c>
      <c r="AF42" s="33">
        <v>0</v>
      </c>
      <c r="AG42" s="33">
        <v>0</v>
      </c>
      <c r="AH42" s="33">
        <v>0</v>
      </c>
      <c r="AI42" s="33">
        <v>0</v>
      </c>
      <c r="AJ42" s="33">
        <v>0</v>
      </c>
      <c r="AK42" s="19" t="s">
        <v>200</v>
      </c>
    </row>
    <row r="43" spans="1:102" s="20" customFormat="1" ht="15.75" customHeight="1" x14ac:dyDescent="0.3">
      <c r="A43" s="64" t="s">
        <v>203</v>
      </c>
      <c r="B43" s="50">
        <v>0</v>
      </c>
      <c r="C43" s="50">
        <v>0</v>
      </c>
      <c r="D43" s="50">
        <v>0</v>
      </c>
      <c r="E43" s="50">
        <v>0</v>
      </c>
      <c r="F43" s="50">
        <v>0</v>
      </c>
      <c r="G43" s="50">
        <v>0</v>
      </c>
      <c r="H43" s="50">
        <v>0</v>
      </c>
      <c r="I43" s="50">
        <v>0</v>
      </c>
      <c r="J43" s="50">
        <v>0</v>
      </c>
      <c r="K43" s="50">
        <v>0</v>
      </c>
      <c r="L43" s="50">
        <v>0</v>
      </c>
      <c r="M43" s="50">
        <v>0</v>
      </c>
      <c r="N43" s="51">
        <v>2</v>
      </c>
      <c r="O43" s="51">
        <v>2</v>
      </c>
      <c r="P43" s="51">
        <v>1</v>
      </c>
      <c r="Q43" s="50">
        <v>0</v>
      </c>
      <c r="R43" s="51">
        <v>1</v>
      </c>
      <c r="S43" s="50">
        <v>0</v>
      </c>
      <c r="T43" s="50">
        <v>1</v>
      </c>
      <c r="U43" s="50">
        <v>0</v>
      </c>
      <c r="V43" s="50">
        <v>0</v>
      </c>
      <c r="W43" s="50">
        <v>0</v>
      </c>
      <c r="X43" s="51">
        <v>1</v>
      </c>
      <c r="Y43" s="51">
        <v>1</v>
      </c>
      <c r="Z43" s="50">
        <v>0</v>
      </c>
      <c r="AA43" s="50">
        <v>0</v>
      </c>
      <c r="AB43" s="50">
        <v>0</v>
      </c>
      <c r="AC43" s="51">
        <v>0</v>
      </c>
      <c r="AD43" s="50">
        <v>0</v>
      </c>
      <c r="AE43" s="50">
        <v>0</v>
      </c>
      <c r="AF43" s="50">
        <v>0</v>
      </c>
      <c r="AG43" s="50">
        <v>0</v>
      </c>
      <c r="AH43" s="50">
        <v>0</v>
      </c>
      <c r="AI43" s="50">
        <v>0</v>
      </c>
      <c r="AJ43" s="50">
        <v>0</v>
      </c>
      <c r="AK43" s="19">
        <f>SUM(B41:AJ43)</f>
        <v>71</v>
      </c>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9"/>
      <c r="BL43" s="19"/>
      <c r="BM43" s="19"/>
      <c r="BN43" s="19"/>
      <c r="BO43" s="19"/>
      <c r="BP43" s="19"/>
      <c r="BQ43" s="19"/>
      <c r="BR43" s="19"/>
      <c r="BS43" s="19"/>
      <c r="BT43" s="19"/>
      <c r="BU43" s="19"/>
      <c r="BV43" s="19"/>
      <c r="BW43" s="19"/>
      <c r="BX43" s="19"/>
      <c r="BY43" s="19"/>
      <c r="BZ43" s="19"/>
      <c r="CA43" s="19"/>
      <c r="CB43" s="19"/>
      <c r="CC43" s="19"/>
      <c r="CD43" s="19"/>
      <c r="CE43" s="19"/>
      <c r="CF43" s="19"/>
      <c r="CG43" s="19"/>
      <c r="CH43" s="19"/>
      <c r="CI43" s="19"/>
      <c r="CJ43" s="19"/>
      <c r="CK43" s="19"/>
      <c r="CL43" s="19"/>
      <c r="CM43" s="19"/>
      <c r="CN43" s="19"/>
      <c r="CO43" s="19"/>
      <c r="CP43" s="19"/>
      <c r="CQ43" s="19"/>
      <c r="CR43" s="19"/>
      <c r="CS43" s="19"/>
      <c r="CT43" s="19"/>
      <c r="CU43" s="19"/>
      <c r="CV43" s="19"/>
      <c r="CW43" s="19"/>
      <c r="CX43" s="19"/>
    </row>
    <row r="44" spans="1:102" s="20" customFormat="1" ht="15.75" customHeight="1" x14ac:dyDescent="0.3">
      <c r="A44" s="24" t="s">
        <v>199</v>
      </c>
      <c r="B44" s="23">
        <f t="shared" ref="B44:AJ44" si="7">SUM(B41:B43)</f>
        <v>2</v>
      </c>
      <c r="C44" s="23">
        <f t="shared" si="7"/>
        <v>4</v>
      </c>
      <c r="D44" s="23">
        <f t="shared" si="7"/>
        <v>5</v>
      </c>
      <c r="E44" s="23">
        <f t="shared" si="7"/>
        <v>3</v>
      </c>
      <c r="F44" s="23">
        <f t="shared" si="7"/>
        <v>3</v>
      </c>
      <c r="G44" s="23">
        <f t="shared" si="7"/>
        <v>1</v>
      </c>
      <c r="H44" s="23">
        <f t="shared" si="7"/>
        <v>2</v>
      </c>
      <c r="I44" s="23">
        <f t="shared" si="7"/>
        <v>3</v>
      </c>
      <c r="J44" s="23">
        <f t="shared" si="7"/>
        <v>2</v>
      </c>
      <c r="K44" s="23">
        <f t="shared" si="7"/>
        <v>0</v>
      </c>
      <c r="L44" s="23">
        <f t="shared" si="7"/>
        <v>0</v>
      </c>
      <c r="M44" s="23">
        <f t="shared" si="7"/>
        <v>0</v>
      </c>
      <c r="N44" s="25">
        <f t="shared" si="7"/>
        <v>2</v>
      </c>
      <c r="O44" s="25">
        <f t="shared" si="7"/>
        <v>2</v>
      </c>
      <c r="P44" s="25">
        <f t="shared" si="7"/>
        <v>5</v>
      </c>
      <c r="Q44" s="23">
        <f t="shared" si="7"/>
        <v>0</v>
      </c>
      <c r="R44" s="25">
        <f t="shared" si="7"/>
        <v>1</v>
      </c>
      <c r="S44" s="23">
        <f t="shared" si="7"/>
        <v>4</v>
      </c>
      <c r="T44" s="23">
        <f t="shared" si="7"/>
        <v>3</v>
      </c>
      <c r="U44" s="23">
        <f t="shared" si="7"/>
        <v>1</v>
      </c>
      <c r="V44" s="23">
        <f t="shared" si="7"/>
        <v>0</v>
      </c>
      <c r="W44" s="23">
        <f t="shared" si="7"/>
        <v>2</v>
      </c>
      <c r="X44" s="25">
        <f t="shared" si="7"/>
        <v>4</v>
      </c>
      <c r="Y44" s="25">
        <f t="shared" si="7"/>
        <v>2</v>
      </c>
      <c r="Z44" s="23">
        <f t="shared" si="7"/>
        <v>0</v>
      </c>
      <c r="AA44" s="23">
        <f t="shared" si="7"/>
        <v>0</v>
      </c>
      <c r="AB44" s="23">
        <f t="shared" si="7"/>
        <v>0</v>
      </c>
      <c r="AC44" s="25">
        <f t="shared" si="7"/>
        <v>1</v>
      </c>
      <c r="AD44" s="23">
        <f t="shared" si="7"/>
        <v>5</v>
      </c>
      <c r="AE44" s="23">
        <f t="shared" si="7"/>
        <v>1</v>
      </c>
      <c r="AF44" s="23">
        <f t="shared" si="7"/>
        <v>12</v>
      </c>
      <c r="AG44" s="23">
        <f t="shared" si="7"/>
        <v>0</v>
      </c>
      <c r="AH44" s="23">
        <f t="shared" si="7"/>
        <v>1</v>
      </c>
      <c r="AI44" s="23">
        <f t="shared" si="7"/>
        <v>0</v>
      </c>
      <c r="AJ44" s="23">
        <f t="shared" si="7"/>
        <v>0</v>
      </c>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c r="BL44" s="19"/>
      <c r="BM44" s="19"/>
      <c r="BN44" s="19"/>
      <c r="BO44" s="19"/>
      <c r="BP44" s="19"/>
      <c r="BQ44" s="19"/>
      <c r="BR44" s="19"/>
      <c r="BS44" s="19"/>
      <c r="BT44" s="19"/>
      <c r="BU44" s="19"/>
      <c r="BV44" s="19"/>
      <c r="BW44" s="19"/>
      <c r="BX44" s="19"/>
      <c r="BY44" s="19"/>
      <c r="BZ44" s="19"/>
      <c r="CA44" s="19"/>
      <c r="CB44" s="19"/>
      <c r="CC44" s="19"/>
      <c r="CD44" s="19"/>
      <c r="CE44" s="19"/>
      <c r="CF44" s="19"/>
      <c r="CG44" s="19"/>
      <c r="CH44" s="19"/>
      <c r="CI44" s="19"/>
      <c r="CJ44" s="19"/>
      <c r="CK44" s="19"/>
      <c r="CL44" s="19"/>
      <c r="CM44" s="19"/>
      <c r="CN44" s="19"/>
      <c r="CO44" s="19"/>
      <c r="CP44" s="19"/>
      <c r="CQ44" s="19"/>
      <c r="CR44" s="19"/>
      <c r="CS44" s="19"/>
      <c r="CT44" s="19"/>
      <c r="CU44" s="19"/>
      <c r="CV44" s="19"/>
      <c r="CW44" s="19"/>
      <c r="CX44" s="19"/>
    </row>
    <row r="45" spans="1:102" x14ac:dyDescent="0.3">
      <c r="A45" s="54" t="s">
        <v>212</v>
      </c>
    </row>
    <row r="46" spans="1:102" s="69" customFormat="1" ht="15.75" customHeight="1" x14ac:dyDescent="0.3">
      <c r="A46" s="65" t="s">
        <v>203</v>
      </c>
      <c r="B46" s="66">
        <v>0</v>
      </c>
      <c r="C46" s="66">
        <v>0</v>
      </c>
      <c r="D46" s="66">
        <v>0</v>
      </c>
      <c r="E46" s="66">
        <v>0</v>
      </c>
      <c r="F46" s="66">
        <v>0</v>
      </c>
      <c r="G46" s="66">
        <v>0</v>
      </c>
      <c r="H46" s="66">
        <v>0</v>
      </c>
      <c r="I46" s="66">
        <v>0</v>
      </c>
      <c r="J46" s="66">
        <v>0</v>
      </c>
      <c r="K46" s="66">
        <v>0</v>
      </c>
      <c r="L46" s="66">
        <v>0</v>
      </c>
      <c r="M46" s="66">
        <v>0</v>
      </c>
      <c r="N46" s="67">
        <v>2</v>
      </c>
      <c r="O46" s="67">
        <v>2</v>
      </c>
      <c r="P46" s="67">
        <v>1</v>
      </c>
      <c r="Q46" s="66">
        <v>0</v>
      </c>
      <c r="R46" s="67">
        <v>1</v>
      </c>
      <c r="S46" s="66">
        <v>0</v>
      </c>
      <c r="T46" s="66">
        <v>1</v>
      </c>
      <c r="U46" s="66">
        <v>0</v>
      </c>
      <c r="V46" s="66">
        <v>0</v>
      </c>
      <c r="W46" s="66">
        <v>0</v>
      </c>
      <c r="X46" s="67">
        <v>1</v>
      </c>
      <c r="Y46" s="67">
        <v>1</v>
      </c>
      <c r="Z46" s="66">
        <v>0</v>
      </c>
      <c r="AA46" s="66">
        <v>0</v>
      </c>
      <c r="AB46" s="66">
        <v>0</v>
      </c>
      <c r="AC46" s="67">
        <v>0</v>
      </c>
      <c r="AD46" s="66">
        <v>0</v>
      </c>
      <c r="AE46" s="66">
        <v>0</v>
      </c>
      <c r="AF46" s="66">
        <v>0</v>
      </c>
      <c r="AG46" s="66">
        <v>0</v>
      </c>
      <c r="AH46" s="66">
        <v>0</v>
      </c>
      <c r="AI46" s="66">
        <v>0</v>
      </c>
      <c r="AJ46" s="66">
        <v>0</v>
      </c>
      <c r="AK46" s="68"/>
      <c r="AL46" s="68"/>
      <c r="AM46" s="68"/>
      <c r="AN46" s="68"/>
      <c r="AO46" s="68"/>
      <c r="AP46" s="68"/>
      <c r="AQ46" s="68"/>
      <c r="AR46" s="68"/>
      <c r="AS46" s="68"/>
      <c r="AT46" s="68"/>
      <c r="AU46" s="68"/>
      <c r="AV46" s="68"/>
      <c r="AW46" s="68"/>
      <c r="AX46" s="68"/>
      <c r="AY46" s="68"/>
      <c r="AZ46" s="68"/>
      <c r="BA46" s="68"/>
      <c r="BB46" s="68"/>
      <c r="BC46" s="68"/>
      <c r="BD46" s="68"/>
      <c r="BE46" s="68"/>
      <c r="BF46" s="68"/>
      <c r="BG46" s="68"/>
      <c r="BH46" s="68"/>
      <c r="BI46" s="68"/>
      <c r="BJ46" s="68"/>
      <c r="BK46" s="68"/>
      <c r="BL46" s="68"/>
      <c r="BM46" s="68"/>
      <c r="BN46" s="68"/>
      <c r="BO46" s="68"/>
      <c r="BP46" s="68"/>
      <c r="BQ46" s="68"/>
      <c r="BR46" s="68"/>
      <c r="BS46" s="68"/>
      <c r="BT46" s="68"/>
      <c r="BU46" s="68"/>
      <c r="BV46" s="68"/>
      <c r="BW46" s="68"/>
      <c r="BX46" s="68"/>
      <c r="BY46" s="68"/>
      <c r="BZ46" s="68"/>
      <c r="CA46" s="68"/>
      <c r="CB46" s="68"/>
      <c r="CC46" s="68"/>
      <c r="CD46" s="68"/>
      <c r="CE46" s="68"/>
      <c r="CF46" s="68"/>
      <c r="CG46" s="68"/>
      <c r="CH46" s="68"/>
      <c r="CI46" s="68"/>
      <c r="CJ46" s="68"/>
      <c r="CK46" s="68"/>
      <c r="CL46" s="68"/>
      <c r="CM46" s="68"/>
      <c r="CN46" s="68"/>
      <c r="CO46" s="68"/>
      <c r="CP46" s="68"/>
      <c r="CQ46" s="68"/>
      <c r="CR46" s="68"/>
      <c r="CS46" s="68"/>
      <c r="CT46" s="68"/>
      <c r="CU46" s="68"/>
      <c r="CV46" s="68"/>
      <c r="CW46" s="68"/>
      <c r="CX46" s="68"/>
    </row>
    <row r="47" spans="1:102" x14ac:dyDescent="0.3">
      <c r="A47" s="55" t="s">
        <v>205</v>
      </c>
      <c r="B47" s="26">
        <v>11</v>
      </c>
      <c r="C47" s="26">
        <v>3</v>
      </c>
      <c r="D47" s="26">
        <v>0</v>
      </c>
      <c r="E47" s="26">
        <v>2</v>
      </c>
      <c r="F47" s="26">
        <v>6</v>
      </c>
      <c r="G47" s="26">
        <v>0</v>
      </c>
      <c r="H47" s="26">
        <v>6</v>
      </c>
      <c r="I47" s="26">
        <v>2</v>
      </c>
      <c r="J47" s="26">
        <v>4</v>
      </c>
      <c r="K47" s="26">
        <v>0</v>
      </c>
      <c r="L47" s="26">
        <v>0</v>
      </c>
      <c r="M47" s="26">
        <v>0</v>
      </c>
      <c r="N47" s="26">
        <v>5</v>
      </c>
      <c r="O47" s="26">
        <v>2</v>
      </c>
      <c r="P47" s="26">
        <v>9</v>
      </c>
      <c r="Q47" s="26">
        <v>0</v>
      </c>
      <c r="R47" s="26">
        <v>1</v>
      </c>
      <c r="S47" s="26">
        <v>3</v>
      </c>
      <c r="T47" s="26">
        <v>3</v>
      </c>
      <c r="U47" s="26">
        <v>0</v>
      </c>
      <c r="V47" s="26">
        <v>0</v>
      </c>
      <c r="W47" s="26">
        <v>0</v>
      </c>
      <c r="X47" s="26">
        <v>5</v>
      </c>
      <c r="Y47" s="26">
        <v>1</v>
      </c>
      <c r="Z47" s="26">
        <v>3</v>
      </c>
      <c r="AA47" s="26">
        <v>2</v>
      </c>
      <c r="AB47" s="26">
        <v>0</v>
      </c>
      <c r="AC47" s="26">
        <v>0</v>
      </c>
      <c r="AD47" s="38">
        <v>6</v>
      </c>
      <c r="AE47" s="26">
        <v>7</v>
      </c>
      <c r="AF47" s="26">
        <v>3</v>
      </c>
      <c r="AG47" s="39">
        <v>0</v>
      </c>
      <c r="AH47" s="40">
        <v>3</v>
      </c>
      <c r="AI47" s="39">
        <v>1</v>
      </c>
      <c r="AJ47" s="39">
        <v>2</v>
      </c>
    </row>
    <row r="48" spans="1:102" x14ac:dyDescent="0.3">
      <c r="A48" s="53" t="s">
        <v>206</v>
      </c>
      <c r="B48" s="33">
        <v>0</v>
      </c>
      <c r="C48" s="33">
        <v>1</v>
      </c>
      <c r="D48" s="33">
        <v>0</v>
      </c>
      <c r="E48" s="33">
        <v>0</v>
      </c>
      <c r="F48" s="33">
        <v>0</v>
      </c>
      <c r="G48" s="33">
        <v>0</v>
      </c>
      <c r="H48" s="33">
        <v>0</v>
      </c>
      <c r="I48" s="33">
        <v>1</v>
      </c>
      <c r="J48" s="33">
        <v>0</v>
      </c>
      <c r="K48" s="33">
        <v>0</v>
      </c>
      <c r="L48" s="33">
        <v>0</v>
      </c>
      <c r="M48" s="33">
        <v>0</v>
      </c>
      <c r="N48" s="33">
        <v>4</v>
      </c>
      <c r="O48" s="33">
        <v>0</v>
      </c>
      <c r="P48" s="33">
        <v>0</v>
      </c>
      <c r="Q48" s="33">
        <v>0</v>
      </c>
      <c r="R48" s="33">
        <v>1</v>
      </c>
      <c r="S48" s="33">
        <v>1</v>
      </c>
      <c r="T48" s="33">
        <v>1</v>
      </c>
      <c r="U48" s="33">
        <v>0</v>
      </c>
      <c r="V48" s="33">
        <v>0</v>
      </c>
      <c r="W48" s="33">
        <v>0</v>
      </c>
      <c r="X48" s="33">
        <v>0</v>
      </c>
      <c r="Y48" s="33">
        <v>1</v>
      </c>
      <c r="Z48" s="33">
        <v>0</v>
      </c>
      <c r="AA48" s="33">
        <v>0</v>
      </c>
      <c r="AB48" s="33">
        <v>1</v>
      </c>
      <c r="AC48" s="33">
        <v>0</v>
      </c>
      <c r="AD48" s="34">
        <v>0</v>
      </c>
      <c r="AE48" s="34">
        <v>0</v>
      </c>
      <c r="AF48" s="34">
        <v>0</v>
      </c>
      <c r="AG48" s="34">
        <v>0</v>
      </c>
      <c r="AH48" s="35">
        <v>0</v>
      </c>
      <c r="AI48" s="34">
        <v>0</v>
      </c>
      <c r="AJ48" s="34">
        <v>0</v>
      </c>
    </row>
    <row r="49" spans="1:37" x14ac:dyDescent="0.3">
      <c r="A49" s="56" t="s">
        <v>161</v>
      </c>
      <c r="B49" s="39">
        <v>8</v>
      </c>
      <c r="C49" s="39">
        <v>0</v>
      </c>
      <c r="D49" s="39">
        <v>0</v>
      </c>
      <c r="E49" s="39">
        <v>2</v>
      </c>
      <c r="F49" s="39">
        <v>0</v>
      </c>
      <c r="G49" s="39">
        <v>0</v>
      </c>
      <c r="H49" s="39">
        <v>9</v>
      </c>
      <c r="I49" s="39">
        <v>3</v>
      </c>
      <c r="J49" s="39">
        <v>0</v>
      </c>
      <c r="K49" s="39">
        <v>0</v>
      </c>
      <c r="L49" s="39">
        <v>0</v>
      </c>
      <c r="M49" s="39">
        <v>0</v>
      </c>
      <c r="N49" s="39">
        <v>1</v>
      </c>
      <c r="O49" s="39">
        <v>0</v>
      </c>
      <c r="P49" s="39">
        <v>0</v>
      </c>
      <c r="Q49" s="39">
        <v>0</v>
      </c>
      <c r="R49" s="39">
        <v>2</v>
      </c>
      <c r="S49" s="39">
        <v>3</v>
      </c>
      <c r="T49" s="39">
        <v>3</v>
      </c>
      <c r="U49" s="39">
        <v>1</v>
      </c>
      <c r="V49" s="39">
        <v>0</v>
      </c>
      <c r="W49" s="39">
        <v>0</v>
      </c>
      <c r="X49" s="39">
        <v>2</v>
      </c>
      <c r="Y49" s="39">
        <v>1</v>
      </c>
      <c r="Z49" s="39">
        <v>1</v>
      </c>
      <c r="AA49" s="39">
        <v>0</v>
      </c>
      <c r="AB49" s="39">
        <v>0</v>
      </c>
      <c r="AC49" s="26">
        <v>0</v>
      </c>
      <c r="AD49" s="39">
        <v>0</v>
      </c>
      <c r="AE49" s="39">
        <v>0</v>
      </c>
      <c r="AF49" s="39">
        <v>0</v>
      </c>
      <c r="AG49" s="39">
        <v>0</v>
      </c>
      <c r="AH49" s="39">
        <v>0</v>
      </c>
      <c r="AI49" s="39">
        <v>0</v>
      </c>
      <c r="AJ49" s="39">
        <v>0</v>
      </c>
      <c r="AK49" s="19" t="s">
        <v>200</v>
      </c>
    </row>
    <row r="50" spans="1:37" x14ac:dyDescent="0.3">
      <c r="A50" s="57" t="s">
        <v>207</v>
      </c>
      <c r="B50" s="47">
        <v>5</v>
      </c>
      <c r="C50" s="47">
        <v>5</v>
      </c>
      <c r="D50" s="47">
        <v>1</v>
      </c>
      <c r="E50" s="47">
        <v>0</v>
      </c>
      <c r="F50" s="47">
        <v>2</v>
      </c>
      <c r="G50" s="47">
        <v>3</v>
      </c>
      <c r="H50" s="47">
        <v>11</v>
      </c>
      <c r="I50" s="47">
        <v>1</v>
      </c>
      <c r="J50" s="47">
        <v>3</v>
      </c>
      <c r="K50" s="47">
        <v>0</v>
      </c>
      <c r="L50" s="47">
        <v>0</v>
      </c>
      <c r="M50" s="47">
        <v>0</v>
      </c>
      <c r="N50" s="47">
        <v>2</v>
      </c>
      <c r="O50" s="47">
        <v>0</v>
      </c>
      <c r="P50" s="47">
        <v>1</v>
      </c>
      <c r="Q50" s="47">
        <v>0</v>
      </c>
      <c r="R50" s="47">
        <v>1</v>
      </c>
      <c r="S50" s="47">
        <v>1</v>
      </c>
      <c r="T50" s="47">
        <v>2</v>
      </c>
      <c r="U50" s="47">
        <v>0</v>
      </c>
      <c r="V50" s="47">
        <v>0</v>
      </c>
      <c r="W50" s="47">
        <v>2</v>
      </c>
      <c r="X50" s="47">
        <v>0</v>
      </c>
      <c r="Y50" s="47">
        <v>1</v>
      </c>
      <c r="Z50" s="47">
        <v>0</v>
      </c>
      <c r="AA50" s="47">
        <v>0</v>
      </c>
      <c r="AB50" s="47">
        <v>0</v>
      </c>
      <c r="AC50" s="48">
        <v>0</v>
      </c>
      <c r="AD50" s="47">
        <v>4</v>
      </c>
      <c r="AE50" s="47">
        <v>0</v>
      </c>
      <c r="AF50" s="47">
        <v>4</v>
      </c>
      <c r="AG50" s="47">
        <v>2</v>
      </c>
      <c r="AH50" s="47">
        <v>2</v>
      </c>
      <c r="AI50" s="47">
        <v>3</v>
      </c>
      <c r="AJ50" s="47">
        <v>1</v>
      </c>
      <c r="AK50" s="19">
        <f>SUM(B46:AJ50)</f>
        <v>203</v>
      </c>
    </row>
    <row r="51" spans="1:37" x14ac:dyDescent="0.3">
      <c r="A51" s="24" t="s">
        <v>199</v>
      </c>
      <c r="B51" s="16">
        <f>SUM(B46:B50)</f>
        <v>24</v>
      </c>
      <c r="C51" s="16">
        <f t="shared" ref="C51:AJ51" si="8">SUM(C46:C50)</f>
        <v>9</v>
      </c>
      <c r="D51" s="16">
        <f t="shared" si="8"/>
        <v>1</v>
      </c>
      <c r="E51" s="16">
        <f t="shared" si="8"/>
        <v>4</v>
      </c>
      <c r="F51" s="16">
        <f t="shared" si="8"/>
        <v>8</v>
      </c>
      <c r="G51" s="16">
        <f t="shared" si="8"/>
        <v>3</v>
      </c>
      <c r="H51" s="16">
        <f t="shared" si="8"/>
        <v>26</v>
      </c>
      <c r="I51" s="16">
        <f t="shared" si="8"/>
        <v>7</v>
      </c>
      <c r="J51" s="16">
        <f t="shared" si="8"/>
        <v>7</v>
      </c>
      <c r="K51" s="16">
        <f t="shared" si="8"/>
        <v>0</v>
      </c>
      <c r="L51" s="16">
        <f t="shared" si="8"/>
        <v>0</v>
      </c>
      <c r="M51" s="16">
        <f t="shared" si="8"/>
        <v>0</v>
      </c>
      <c r="N51" s="16">
        <f t="shared" si="8"/>
        <v>14</v>
      </c>
      <c r="O51" s="16">
        <f t="shared" si="8"/>
        <v>4</v>
      </c>
      <c r="P51" s="16">
        <f t="shared" si="8"/>
        <v>11</v>
      </c>
      <c r="Q51" s="16">
        <f t="shared" si="8"/>
        <v>0</v>
      </c>
      <c r="R51" s="16">
        <f t="shared" si="8"/>
        <v>6</v>
      </c>
      <c r="S51" s="16">
        <f t="shared" si="8"/>
        <v>8</v>
      </c>
      <c r="T51" s="16">
        <f t="shared" si="8"/>
        <v>10</v>
      </c>
      <c r="U51" s="16">
        <f t="shared" si="8"/>
        <v>1</v>
      </c>
      <c r="V51" s="16">
        <f t="shared" si="8"/>
        <v>0</v>
      </c>
      <c r="W51" s="16">
        <f t="shared" si="8"/>
        <v>2</v>
      </c>
      <c r="X51" s="16">
        <f t="shared" si="8"/>
        <v>8</v>
      </c>
      <c r="Y51" s="16">
        <f t="shared" si="8"/>
        <v>5</v>
      </c>
      <c r="Z51" s="16">
        <f t="shared" si="8"/>
        <v>4</v>
      </c>
      <c r="AA51" s="16">
        <f t="shared" si="8"/>
        <v>2</v>
      </c>
      <c r="AB51" s="16">
        <f t="shared" si="8"/>
        <v>1</v>
      </c>
      <c r="AC51" s="49">
        <f t="shared" si="8"/>
        <v>0</v>
      </c>
      <c r="AD51" s="16">
        <f t="shared" si="8"/>
        <v>10</v>
      </c>
      <c r="AE51" s="16">
        <f t="shared" si="8"/>
        <v>7</v>
      </c>
      <c r="AF51" s="16">
        <f t="shared" si="8"/>
        <v>7</v>
      </c>
      <c r="AG51" s="16">
        <f t="shared" si="8"/>
        <v>2</v>
      </c>
      <c r="AH51" s="16">
        <f t="shared" si="8"/>
        <v>5</v>
      </c>
      <c r="AI51" s="17">
        <f t="shared" si="8"/>
        <v>4</v>
      </c>
      <c r="AJ51" s="16">
        <f t="shared" si="8"/>
        <v>3</v>
      </c>
    </row>
    <row r="58" spans="1:37" x14ac:dyDescent="0.3">
      <c r="A58" s="16" t="s">
        <v>208</v>
      </c>
      <c r="B58" s="59">
        <v>1</v>
      </c>
      <c r="C58" s="59">
        <v>2</v>
      </c>
      <c r="H58" s="59">
        <v>3</v>
      </c>
      <c r="S58" s="59">
        <v>4</v>
      </c>
      <c r="T58" s="59">
        <v>5</v>
      </c>
      <c r="AF58" s="59">
        <v>6</v>
      </c>
      <c r="AK58" s="61">
        <v>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0"/>
  <sheetViews>
    <sheetView tabSelected="1" workbookViewId="0">
      <selection activeCell="D2" sqref="D2"/>
    </sheetView>
  </sheetViews>
  <sheetFormatPr defaultRowHeight="14.4" x14ac:dyDescent="0.3"/>
  <cols>
    <col min="5" max="5" width="12" bestFit="1" customWidth="1"/>
  </cols>
  <sheetData>
    <row r="1" spans="1:17" x14ac:dyDescent="0.3">
      <c r="B1" t="s">
        <v>219</v>
      </c>
      <c r="C1" t="s">
        <v>220</v>
      </c>
      <c r="D1" t="s">
        <v>221</v>
      </c>
      <c r="E1" t="s">
        <v>222</v>
      </c>
      <c r="F1" t="s">
        <v>223</v>
      </c>
      <c r="G1" t="s">
        <v>224</v>
      </c>
      <c r="H1" t="s">
        <v>225</v>
      </c>
      <c r="M1" s="62" t="s">
        <v>238</v>
      </c>
    </row>
    <row r="2" spans="1:17" x14ac:dyDescent="0.3">
      <c r="A2" t="s">
        <v>214</v>
      </c>
      <c r="B2">
        <v>3</v>
      </c>
      <c r="C2">
        <v>0</v>
      </c>
      <c r="D2">
        <v>0</v>
      </c>
      <c r="E2">
        <v>2</v>
      </c>
      <c r="F2">
        <v>5</v>
      </c>
      <c r="G2">
        <v>0</v>
      </c>
      <c r="H2">
        <v>18</v>
      </c>
      <c r="N2" t="s">
        <v>226</v>
      </c>
      <c r="O2" t="s">
        <v>227</v>
      </c>
      <c r="Q2" t="s">
        <v>229</v>
      </c>
    </row>
    <row r="3" spans="1:17" x14ac:dyDescent="0.3">
      <c r="A3" t="s">
        <v>215</v>
      </c>
      <c r="B3">
        <v>0</v>
      </c>
      <c r="C3">
        <v>1</v>
      </c>
      <c r="D3">
        <v>1</v>
      </c>
      <c r="E3">
        <v>0</v>
      </c>
      <c r="F3">
        <v>0</v>
      </c>
      <c r="G3">
        <v>1</v>
      </c>
      <c r="H3">
        <v>29</v>
      </c>
      <c r="M3" t="s">
        <v>214</v>
      </c>
      <c r="N3">
        <v>3</v>
      </c>
      <c r="O3">
        <f>B$7/5</f>
        <v>7</v>
      </c>
      <c r="Q3">
        <f>_xlfn.CHISQ.TEST(N3:N7,O3:O7)</f>
        <v>4.585377608875216E-11</v>
      </c>
    </row>
    <row r="4" spans="1:17" x14ac:dyDescent="0.3">
      <c r="A4" t="s">
        <v>216</v>
      </c>
      <c r="B4">
        <v>6</v>
      </c>
      <c r="C4">
        <v>3</v>
      </c>
      <c r="D4">
        <v>3</v>
      </c>
      <c r="E4">
        <v>0</v>
      </c>
      <c r="F4">
        <v>4</v>
      </c>
      <c r="G4">
        <v>1</v>
      </c>
      <c r="H4">
        <v>45</v>
      </c>
      <c r="M4" t="s">
        <v>215</v>
      </c>
      <c r="N4">
        <v>0</v>
      </c>
      <c r="O4">
        <f t="shared" ref="O4:O7" si="0">B$7/5</f>
        <v>7</v>
      </c>
    </row>
    <row r="5" spans="1:17" x14ac:dyDescent="0.3">
      <c r="A5" t="s">
        <v>217</v>
      </c>
      <c r="B5">
        <v>2</v>
      </c>
      <c r="C5">
        <v>4</v>
      </c>
      <c r="D5">
        <v>2</v>
      </c>
      <c r="E5">
        <v>4</v>
      </c>
      <c r="F5" s="61">
        <v>3</v>
      </c>
      <c r="G5">
        <v>12</v>
      </c>
      <c r="H5" s="61">
        <v>71</v>
      </c>
      <c r="M5" t="s">
        <v>216</v>
      </c>
      <c r="N5">
        <v>6</v>
      </c>
      <c r="O5">
        <f t="shared" si="0"/>
        <v>7</v>
      </c>
      <c r="Q5" s="62" t="s">
        <v>233</v>
      </c>
    </row>
    <row r="6" spans="1:17" x14ac:dyDescent="0.3">
      <c r="A6" t="s">
        <v>218</v>
      </c>
      <c r="B6">
        <v>24</v>
      </c>
      <c r="C6">
        <v>9</v>
      </c>
      <c r="D6">
        <v>26</v>
      </c>
      <c r="E6">
        <v>8</v>
      </c>
      <c r="F6">
        <v>10</v>
      </c>
      <c r="G6">
        <v>7</v>
      </c>
      <c r="H6" s="61">
        <v>203</v>
      </c>
      <c r="M6" t="s">
        <v>217</v>
      </c>
      <c r="N6">
        <v>2</v>
      </c>
      <c r="O6">
        <f t="shared" si="0"/>
        <v>7</v>
      </c>
    </row>
    <row r="7" spans="1:17" x14ac:dyDescent="0.3">
      <c r="A7" t="s">
        <v>228</v>
      </c>
      <c r="B7" s="62">
        <f t="shared" ref="B7:G7" si="1">SUM(B2:B6)</f>
        <v>35</v>
      </c>
      <c r="C7" s="62">
        <f t="shared" si="1"/>
        <v>17</v>
      </c>
      <c r="D7" s="62">
        <f t="shared" si="1"/>
        <v>32</v>
      </c>
      <c r="E7" s="62">
        <f t="shared" si="1"/>
        <v>14</v>
      </c>
      <c r="F7" s="63">
        <f t="shared" si="1"/>
        <v>22</v>
      </c>
      <c r="G7" s="62">
        <f t="shared" si="1"/>
        <v>21</v>
      </c>
      <c r="H7" s="63">
        <f>SUM(H2:H6)</f>
        <v>366</v>
      </c>
      <c r="M7" t="s">
        <v>218</v>
      </c>
      <c r="N7">
        <v>24</v>
      </c>
      <c r="O7">
        <f t="shared" si="0"/>
        <v>7</v>
      </c>
    </row>
    <row r="9" spans="1:17" ht="14.25" customHeight="1" x14ac:dyDescent="0.3">
      <c r="A9" s="62" t="s">
        <v>231</v>
      </c>
      <c r="G9" s="62" t="s">
        <v>230</v>
      </c>
      <c r="M9" s="62" t="s">
        <v>232</v>
      </c>
    </row>
    <row r="10" spans="1:17" x14ac:dyDescent="0.3">
      <c r="B10" t="s">
        <v>226</v>
      </c>
      <c r="C10" t="s">
        <v>227</v>
      </c>
      <c r="E10" t="s">
        <v>229</v>
      </c>
      <c r="H10" t="s">
        <v>226</v>
      </c>
      <c r="I10" t="s">
        <v>227</v>
      </c>
      <c r="K10" t="s">
        <v>229</v>
      </c>
      <c r="N10" t="s">
        <v>226</v>
      </c>
      <c r="O10" t="s">
        <v>227</v>
      </c>
      <c r="Q10" t="s">
        <v>229</v>
      </c>
    </row>
    <row r="11" spans="1:17" x14ac:dyDescent="0.3">
      <c r="A11" t="s">
        <v>214</v>
      </c>
      <c r="B11">
        <v>18</v>
      </c>
      <c r="C11">
        <f>H$7/5</f>
        <v>73.2</v>
      </c>
      <c r="E11">
        <f>_xlfn.CHISQ.TEST(B11:B15,C11:C15)</f>
        <v>1.0111372391414431E-65</v>
      </c>
      <c r="G11" t="s">
        <v>214</v>
      </c>
      <c r="H11">
        <v>0</v>
      </c>
      <c r="I11">
        <f>G$7/5</f>
        <v>4.2</v>
      </c>
      <c r="K11">
        <f>_xlfn.CHISQ.TEST(H11:H15,I11:I15)</f>
        <v>4.1250485651912592E-5</v>
      </c>
      <c r="M11" t="s">
        <v>214</v>
      </c>
      <c r="N11">
        <v>5</v>
      </c>
      <c r="O11">
        <f>F$7/5</f>
        <v>4.4000000000000004</v>
      </c>
      <c r="Q11">
        <f>_xlfn.CHISQ.TEST(N11:N15,O11:O15)</f>
        <v>1.6687891508829471E-2</v>
      </c>
    </row>
    <row r="12" spans="1:17" x14ac:dyDescent="0.3">
      <c r="A12" t="s">
        <v>215</v>
      </c>
      <c r="B12">
        <v>29</v>
      </c>
      <c r="C12">
        <f t="shared" ref="C12:C15" si="2">H$7/5</f>
        <v>73.2</v>
      </c>
      <c r="G12" t="s">
        <v>215</v>
      </c>
      <c r="H12">
        <v>1</v>
      </c>
      <c r="I12">
        <f t="shared" ref="I12:I15" si="3">G$7/5</f>
        <v>4.2</v>
      </c>
      <c r="M12" t="s">
        <v>215</v>
      </c>
      <c r="N12">
        <v>0</v>
      </c>
      <c r="O12">
        <f t="shared" ref="O12:O15" si="4">F$7/5</f>
        <v>4.4000000000000004</v>
      </c>
    </row>
    <row r="13" spans="1:17" x14ac:dyDescent="0.3">
      <c r="A13" t="s">
        <v>216</v>
      </c>
      <c r="B13">
        <v>45</v>
      </c>
      <c r="C13">
        <f t="shared" si="2"/>
        <v>73.2</v>
      </c>
      <c r="E13" s="62" t="s">
        <v>233</v>
      </c>
      <c r="G13" t="s">
        <v>216</v>
      </c>
      <c r="H13">
        <v>1</v>
      </c>
      <c r="I13">
        <f t="shared" si="3"/>
        <v>4.2</v>
      </c>
      <c r="K13" s="62" t="s">
        <v>233</v>
      </c>
      <c r="M13" t="s">
        <v>216</v>
      </c>
      <c r="N13">
        <v>4</v>
      </c>
      <c r="O13">
        <f t="shared" si="4"/>
        <v>4.4000000000000004</v>
      </c>
      <c r="Q13" s="62" t="s">
        <v>234</v>
      </c>
    </row>
    <row r="14" spans="1:17" x14ac:dyDescent="0.3">
      <c r="A14" t="s">
        <v>217</v>
      </c>
      <c r="B14">
        <v>71</v>
      </c>
      <c r="C14">
        <f t="shared" si="2"/>
        <v>73.2</v>
      </c>
      <c r="G14" t="s">
        <v>217</v>
      </c>
      <c r="H14">
        <v>12</v>
      </c>
      <c r="I14">
        <f t="shared" si="3"/>
        <v>4.2</v>
      </c>
      <c r="M14" t="s">
        <v>217</v>
      </c>
      <c r="N14">
        <v>3</v>
      </c>
      <c r="O14">
        <f t="shared" si="4"/>
        <v>4.4000000000000004</v>
      </c>
    </row>
    <row r="15" spans="1:17" x14ac:dyDescent="0.3">
      <c r="A15" t="s">
        <v>218</v>
      </c>
      <c r="B15">
        <v>203</v>
      </c>
      <c r="C15">
        <f t="shared" si="2"/>
        <v>73.2</v>
      </c>
      <c r="G15" t="s">
        <v>218</v>
      </c>
      <c r="H15">
        <v>7</v>
      </c>
      <c r="I15">
        <f t="shared" si="3"/>
        <v>4.2</v>
      </c>
      <c r="M15" t="s">
        <v>218</v>
      </c>
      <c r="N15">
        <v>10</v>
      </c>
      <c r="O15">
        <f t="shared" si="4"/>
        <v>4.4000000000000004</v>
      </c>
    </row>
    <row r="17" spans="1:17" x14ac:dyDescent="0.3">
      <c r="A17" s="62" t="s">
        <v>235</v>
      </c>
      <c r="G17" s="62" t="s">
        <v>236</v>
      </c>
      <c r="M17" s="62" t="s">
        <v>237</v>
      </c>
    </row>
    <row r="18" spans="1:17" x14ac:dyDescent="0.3">
      <c r="B18" t="s">
        <v>226</v>
      </c>
      <c r="C18" t="s">
        <v>227</v>
      </c>
      <c r="E18" t="s">
        <v>229</v>
      </c>
      <c r="H18" t="s">
        <v>226</v>
      </c>
      <c r="I18" t="s">
        <v>227</v>
      </c>
      <c r="K18" t="s">
        <v>229</v>
      </c>
      <c r="N18" t="s">
        <v>226</v>
      </c>
      <c r="O18" t="s">
        <v>227</v>
      </c>
      <c r="Q18" t="s">
        <v>229</v>
      </c>
    </row>
    <row r="19" spans="1:17" x14ac:dyDescent="0.3">
      <c r="A19" t="s">
        <v>214</v>
      </c>
      <c r="B19">
        <v>2</v>
      </c>
      <c r="C19">
        <f>E$7/5</f>
        <v>2.8</v>
      </c>
      <c r="E19">
        <f>_xlfn.CHISQ.TEST(B19:B23,C19:C23)</f>
        <v>3.0191636511226068E-3</v>
      </c>
      <c r="G19" t="s">
        <v>214</v>
      </c>
      <c r="H19">
        <v>0</v>
      </c>
      <c r="I19">
        <f>D$7/5</f>
        <v>6.4</v>
      </c>
      <c r="K19">
        <f>_xlfn.CHISQ.TEST(H19:H23,I19:I23)</f>
        <v>1.3413563466263711E-15</v>
      </c>
      <c r="M19" t="s">
        <v>214</v>
      </c>
      <c r="N19">
        <v>0</v>
      </c>
      <c r="O19">
        <f>C$7/5</f>
        <v>3.4</v>
      </c>
      <c r="Q19">
        <f>_xlfn.CHISQ.TEST(N19:N23,O19:O23)</f>
        <v>5.9351377637893582E-3</v>
      </c>
    </row>
    <row r="20" spans="1:17" x14ac:dyDescent="0.3">
      <c r="A20" t="s">
        <v>215</v>
      </c>
      <c r="B20">
        <v>0</v>
      </c>
      <c r="C20">
        <f t="shared" ref="C20:C23" si="5">E$7/5</f>
        <v>2.8</v>
      </c>
      <c r="G20" t="s">
        <v>215</v>
      </c>
      <c r="H20">
        <v>1</v>
      </c>
      <c r="I20">
        <f t="shared" ref="I20:I23" si="6">D$7/5</f>
        <v>6.4</v>
      </c>
      <c r="M20" t="s">
        <v>215</v>
      </c>
      <c r="N20">
        <v>1</v>
      </c>
      <c r="O20">
        <f t="shared" ref="O20:O23" si="7">C$7/5</f>
        <v>3.4</v>
      </c>
    </row>
    <row r="21" spans="1:17" x14ac:dyDescent="0.3">
      <c r="A21" t="s">
        <v>216</v>
      </c>
      <c r="B21">
        <v>0</v>
      </c>
      <c r="C21">
        <f t="shared" si="5"/>
        <v>2.8</v>
      </c>
      <c r="E21" s="62" t="s">
        <v>233</v>
      </c>
      <c r="G21" t="s">
        <v>216</v>
      </c>
      <c r="H21">
        <v>3</v>
      </c>
      <c r="I21">
        <f t="shared" si="6"/>
        <v>6.4</v>
      </c>
      <c r="K21" s="62" t="s">
        <v>233</v>
      </c>
      <c r="M21" t="s">
        <v>216</v>
      </c>
      <c r="N21">
        <v>3</v>
      </c>
      <c r="O21">
        <f t="shared" si="7"/>
        <v>3.4</v>
      </c>
      <c r="Q21" s="62" t="s">
        <v>233</v>
      </c>
    </row>
    <row r="22" spans="1:17" x14ac:dyDescent="0.3">
      <c r="A22" t="s">
        <v>217</v>
      </c>
      <c r="B22">
        <v>4</v>
      </c>
      <c r="C22">
        <f t="shared" si="5"/>
        <v>2.8</v>
      </c>
      <c r="G22" t="s">
        <v>217</v>
      </c>
      <c r="H22">
        <v>2</v>
      </c>
      <c r="I22">
        <f t="shared" si="6"/>
        <v>6.4</v>
      </c>
      <c r="M22" t="s">
        <v>217</v>
      </c>
      <c r="N22">
        <v>4</v>
      </c>
      <c r="O22">
        <f t="shared" si="7"/>
        <v>3.4</v>
      </c>
    </row>
    <row r="23" spans="1:17" x14ac:dyDescent="0.3">
      <c r="A23" t="s">
        <v>218</v>
      </c>
      <c r="B23">
        <v>8</v>
      </c>
      <c r="C23">
        <f t="shared" si="5"/>
        <v>2.8</v>
      </c>
      <c r="G23" t="s">
        <v>218</v>
      </c>
      <c r="H23">
        <v>26</v>
      </c>
      <c r="I23">
        <f t="shared" si="6"/>
        <v>6.4</v>
      </c>
      <c r="M23" t="s">
        <v>218</v>
      </c>
      <c r="N23">
        <v>9</v>
      </c>
      <c r="O23">
        <f t="shared" si="7"/>
        <v>3.4</v>
      </c>
    </row>
    <row r="31" spans="1:17" x14ac:dyDescent="0.3">
      <c r="A31" t="s">
        <v>239</v>
      </c>
      <c r="E31" t="s">
        <v>245</v>
      </c>
    </row>
    <row r="32" spans="1:17" x14ac:dyDescent="0.3">
      <c r="A32" s="62" t="s">
        <v>231</v>
      </c>
      <c r="G32" s="62" t="s">
        <v>230</v>
      </c>
      <c r="M32" s="62" t="s">
        <v>232</v>
      </c>
    </row>
    <row r="33" spans="1:17" x14ac:dyDescent="0.3">
      <c r="B33" t="s">
        <v>226</v>
      </c>
      <c r="C33" t="s">
        <v>227</v>
      </c>
      <c r="E33" t="s">
        <v>229</v>
      </c>
      <c r="H33" t="s">
        <v>226</v>
      </c>
      <c r="I33" t="s">
        <v>227</v>
      </c>
      <c r="K33" t="s">
        <v>229</v>
      </c>
      <c r="N33" t="s">
        <v>226</v>
      </c>
      <c r="O33" t="s">
        <v>227</v>
      </c>
      <c r="Q33" t="s">
        <v>229</v>
      </c>
    </row>
    <row r="34" spans="1:17" x14ac:dyDescent="0.3">
      <c r="E34">
        <f>_xlfn.CHISQ.TEST(B34:B38,C34:C38)</f>
        <v>5.0951074421172202E-13</v>
      </c>
      <c r="K34">
        <f>_xlfn.CHISQ.TEST(H34:H38,I34:I38)</f>
        <v>0.85869097607794709</v>
      </c>
      <c r="Q34">
        <f>_xlfn.CHISQ.TEST(N34:N38,O34:O38)</f>
        <v>0.43813692246034253</v>
      </c>
    </row>
    <row r="36" spans="1:17" x14ac:dyDescent="0.3">
      <c r="E36" s="62" t="s">
        <v>233</v>
      </c>
      <c r="K36" s="62" t="s">
        <v>240</v>
      </c>
      <c r="Q36" s="62" t="s">
        <v>240</v>
      </c>
    </row>
    <row r="37" spans="1:17" x14ac:dyDescent="0.3">
      <c r="A37" t="s">
        <v>217</v>
      </c>
      <c r="B37">
        <v>71</v>
      </c>
      <c r="C37">
        <f>(71+203)/2</f>
        <v>137</v>
      </c>
      <c r="G37" t="s">
        <v>217</v>
      </c>
      <c r="H37">
        <v>12</v>
      </c>
      <c r="I37">
        <f>(12+7)/2</f>
        <v>9.5</v>
      </c>
      <c r="M37" t="s">
        <v>217</v>
      </c>
      <c r="N37">
        <v>3</v>
      </c>
      <c r="O37">
        <f>(10+3)/2</f>
        <v>6.5</v>
      </c>
    </row>
    <row r="38" spans="1:17" x14ac:dyDescent="0.3">
      <c r="A38" t="s">
        <v>218</v>
      </c>
      <c r="B38">
        <v>203</v>
      </c>
      <c r="C38">
        <f>(71+203)/2</f>
        <v>137</v>
      </c>
      <c r="G38" t="s">
        <v>218</v>
      </c>
      <c r="H38">
        <v>7</v>
      </c>
      <c r="I38">
        <f>(12+7)/2</f>
        <v>9.5</v>
      </c>
      <c r="M38" t="s">
        <v>218</v>
      </c>
      <c r="N38">
        <v>10</v>
      </c>
      <c r="O38">
        <f>(10+3)/2</f>
        <v>6.5</v>
      </c>
    </row>
    <row r="40" spans="1:17" x14ac:dyDescent="0.3">
      <c r="A40" s="62" t="s">
        <v>235</v>
      </c>
      <c r="G40" s="62" t="s">
        <v>236</v>
      </c>
      <c r="M40" s="62" t="s">
        <v>237</v>
      </c>
    </row>
    <row r="41" spans="1:17" x14ac:dyDescent="0.3">
      <c r="B41" t="s">
        <v>226</v>
      </c>
      <c r="C41" t="s">
        <v>227</v>
      </c>
      <c r="E41" t="s">
        <v>229</v>
      </c>
      <c r="H41" t="s">
        <v>226</v>
      </c>
      <c r="I41" t="s">
        <v>227</v>
      </c>
      <c r="K41" t="s">
        <v>229</v>
      </c>
      <c r="N41" t="s">
        <v>226</v>
      </c>
      <c r="O41" t="s">
        <v>227</v>
      </c>
      <c r="Q41" t="s">
        <v>229</v>
      </c>
    </row>
    <row r="42" spans="1:17" x14ac:dyDescent="0.3">
      <c r="E42">
        <f>_xlfn.CHISQ.TEST(B42:B46,C42:C46)</f>
        <v>0.8556951983876534</v>
      </c>
      <c r="K42">
        <f>_xlfn.CHISQ.TEST(H42:H46,I42:I46)</f>
        <v>3.8503489851055657E-4</v>
      </c>
      <c r="Q42">
        <f>_xlfn.CHISQ.TEST(N42:N46,O42:O46)</f>
        <v>0.74990453528831202</v>
      </c>
    </row>
    <row r="44" spans="1:17" x14ac:dyDescent="0.3">
      <c r="E44" s="62" t="s">
        <v>240</v>
      </c>
      <c r="K44" s="62" t="s">
        <v>233</v>
      </c>
      <c r="Q44" s="62" t="s">
        <v>240</v>
      </c>
    </row>
    <row r="45" spans="1:17" x14ac:dyDescent="0.3">
      <c r="A45" t="s">
        <v>217</v>
      </c>
      <c r="B45">
        <v>4</v>
      </c>
      <c r="C45">
        <f>(4+8)/2</f>
        <v>6</v>
      </c>
      <c r="G45" t="s">
        <v>217</v>
      </c>
      <c r="H45">
        <v>2</v>
      </c>
      <c r="I45">
        <f>(2+26)/2</f>
        <v>14</v>
      </c>
      <c r="M45" t="s">
        <v>217</v>
      </c>
      <c r="N45">
        <v>4</v>
      </c>
      <c r="O45">
        <f>(4+9)/2</f>
        <v>6.5</v>
      </c>
    </row>
    <row r="46" spans="1:17" x14ac:dyDescent="0.3">
      <c r="A46" t="s">
        <v>218</v>
      </c>
      <c r="B46">
        <v>8</v>
      </c>
      <c r="C46">
        <f>(4+8)/2</f>
        <v>6</v>
      </c>
      <c r="G46" t="s">
        <v>218</v>
      </c>
      <c r="H46">
        <v>26</v>
      </c>
      <c r="I46">
        <f>(2+26)/2</f>
        <v>14</v>
      </c>
      <c r="M46" t="s">
        <v>218</v>
      </c>
      <c r="N46">
        <v>9</v>
      </c>
      <c r="O46">
        <f>(4+9)/2</f>
        <v>6.5</v>
      </c>
    </row>
    <row r="48" spans="1:17" x14ac:dyDescent="0.3">
      <c r="A48" s="62" t="s">
        <v>238</v>
      </c>
    </row>
    <row r="49" spans="1:17" x14ac:dyDescent="0.3">
      <c r="B49" t="s">
        <v>226</v>
      </c>
      <c r="C49" t="s">
        <v>227</v>
      </c>
      <c r="E49" t="s">
        <v>229</v>
      </c>
    </row>
    <row r="50" spans="1:17" x14ac:dyDescent="0.3">
      <c r="E50">
        <f>_xlfn.CHISQ.TEST(B50:B54,C50:C54)</f>
        <v>9.3515163514143918E-4</v>
      </c>
    </row>
    <row r="52" spans="1:17" x14ac:dyDescent="0.3">
      <c r="E52" s="62" t="s">
        <v>233</v>
      </c>
    </row>
    <row r="53" spans="1:17" x14ac:dyDescent="0.3">
      <c r="A53" t="s">
        <v>217</v>
      </c>
      <c r="B53">
        <v>2</v>
      </c>
      <c r="C53">
        <f>(2+24)/2</f>
        <v>13</v>
      </c>
    </row>
    <row r="54" spans="1:17" x14ac:dyDescent="0.3">
      <c r="A54" t="s">
        <v>218</v>
      </c>
      <c r="B54">
        <v>24</v>
      </c>
      <c r="C54">
        <f>(2+24)/2</f>
        <v>13</v>
      </c>
    </row>
    <row r="61" spans="1:17" x14ac:dyDescent="0.3">
      <c r="A61" t="s">
        <v>241</v>
      </c>
      <c r="D61" t="s">
        <v>246</v>
      </c>
    </row>
    <row r="62" spans="1:17" ht="14.25" customHeight="1" x14ac:dyDescent="0.3">
      <c r="A62" s="62" t="s">
        <v>231</v>
      </c>
      <c r="G62" s="62" t="s">
        <v>230</v>
      </c>
      <c r="M62" s="62" t="s">
        <v>232</v>
      </c>
    </row>
    <row r="63" spans="1:17" x14ac:dyDescent="0.3">
      <c r="B63" t="s">
        <v>226</v>
      </c>
      <c r="C63" t="s">
        <v>227</v>
      </c>
      <c r="E63" t="s">
        <v>229</v>
      </c>
      <c r="H63" t="s">
        <v>226</v>
      </c>
      <c r="I63" t="s">
        <v>227</v>
      </c>
      <c r="K63" t="s">
        <v>229</v>
      </c>
      <c r="N63" t="s">
        <v>226</v>
      </c>
      <c r="O63" t="s">
        <v>227</v>
      </c>
      <c r="Q63" t="s">
        <v>229</v>
      </c>
    </row>
    <row r="64" spans="1:17" x14ac:dyDescent="0.3">
      <c r="A64" t="s">
        <v>214</v>
      </c>
      <c r="B64">
        <v>18</v>
      </c>
      <c r="C64">
        <f>(18+71)/2</f>
        <v>44.5</v>
      </c>
      <c r="E64">
        <f>_xlfn.CHISQ.TEST(B64:B68,C64:C68)</f>
        <v>2.3510286351801112E-6</v>
      </c>
      <c r="G64" t="s">
        <v>214</v>
      </c>
      <c r="H64">
        <v>0</v>
      </c>
      <c r="I64">
        <f>(0+12)/2</f>
        <v>6</v>
      </c>
      <c r="K64">
        <f>_xlfn.CHISQ.TEST(H64:H68,I64:I68)</f>
        <v>1.7351265236664509E-2</v>
      </c>
      <c r="Q64">
        <f>_xlfn.CHISQ.TEST(N64:N68,O64:O68)</f>
        <v>0.55782540037107464</v>
      </c>
    </row>
    <row r="65" spans="1:17" x14ac:dyDescent="0.3">
      <c r="M65" t="s">
        <v>215</v>
      </c>
      <c r="N65">
        <v>0</v>
      </c>
      <c r="O65">
        <f>(0+3)/2</f>
        <v>1.5</v>
      </c>
    </row>
    <row r="66" spans="1:17" x14ac:dyDescent="0.3">
      <c r="E66" s="62" t="s">
        <v>233</v>
      </c>
      <c r="K66" s="62" t="s">
        <v>234</v>
      </c>
      <c r="Q66" s="62" t="s">
        <v>240</v>
      </c>
    </row>
    <row r="67" spans="1:17" x14ac:dyDescent="0.3">
      <c r="A67" t="s">
        <v>217</v>
      </c>
      <c r="B67">
        <v>71</v>
      </c>
      <c r="C67">
        <f>(18+71)/2</f>
        <v>44.5</v>
      </c>
      <c r="G67" t="s">
        <v>217</v>
      </c>
      <c r="H67">
        <v>12</v>
      </c>
      <c r="I67">
        <f>(0+12)/2</f>
        <v>6</v>
      </c>
      <c r="M67" t="s">
        <v>217</v>
      </c>
      <c r="N67">
        <v>3</v>
      </c>
      <c r="O67">
        <f>(0+3)/2</f>
        <v>1.5</v>
      </c>
    </row>
    <row r="70" spans="1:17" x14ac:dyDescent="0.3">
      <c r="A70" s="62" t="s">
        <v>235</v>
      </c>
      <c r="G70" s="62" t="s">
        <v>236</v>
      </c>
      <c r="M70" s="62" t="s">
        <v>237</v>
      </c>
    </row>
    <row r="71" spans="1:17" x14ac:dyDescent="0.3">
      <c r="B71" t="s">
        <v>226</v>
      </c>
      <c r="C71" t="s">
        <v>227</v>
      </c>
      <c r="E71" t="s">
        <v>229</v>
      </c>
      <c r="H71" t="s">
        <v>226</v>
      </c>
      <c r="I71" t="s">
        <v>227</v>
      </c>
      <c r="K71" t="s">
        <v>229</v>
      </c>
      <c r="N71" t="s">
        <v>226</v>
      </c>
      <c r="O71" t="s">
        <v>227</v>
      </c>
      <c r="Q71" t="s">
        <v>229</v>
      </c>
    </row>
    <row r="72" spans="1:17" x14ac:dyDescent="0.3">
      <c r="E72">
        <f>_xlfn.CHISQ.TEST(B72:B76,C72:C76)</f>
        <v>0.40600584970983811</v>
      </c>
      <c r="G72" t="s">
        <v>214</v>
      </c>
      <c r="H72">
        <v>0</v>
      </c>
      <c r="I72">
        <f>(0+2)/2</f>
        <v>1</v>
      </c>
      <c r="K72">
        <f>_xlfn.CHISQ.TEST(H72:H76,I72:I76)</f>
        <v>0.73575888234288478</v>
      </c>
      <c r="M72" t="s">
        <v>214</v>
      </c>
      <c r="N72">
        <v>0</v>
      </c>
      <c r="O72">
        <f>(0+4)/2</f>
        <v>2</v>
      </c>
      <c r="Q72">
        <f>_xlfn.CHISQ.TEST(N72:N76,O72:O76)</f>
        <v>0.40600584970983811</v>
      </c>
    </row>
    <row r="74" spans="1:17" x14ac:dyDescent="0.3">
      <c r="A74" t="s">
        <v>242</v>
      </c>
      <c r="B74">
        <v>0</v>
      </c>
      <c r="C74">
        <f>(0+4)/2</f>
        <v>2</v>
      </c>
      <c r="E74" s="62" t="s">
        <v>243</v>
      </c>
      <c r="K74" s="62" t="s">
        <v>240</v>
      </c>
      <c r="Q74" s="62" t="s">
        <v>240</v>
      </c>
    </row>
    <row r="75" spans="1:17" x14ac:dyDescent="0.3">
      <c r="A75" t="s">
        <v>217</v>
      </c>
      <c r="B75">
        <v>4</v>
      </c>
      <c r="C75">
        <f>(0+4)/2</f>
        <v>2</v>
      </c>
      <c r="G75" t="s">
        <v>217</v>
      </c>
      <c r="H75">
        <v>2</v>
      </c>
      <c r="I75">
        <f>(0+2)/2</f>
        <v>1</v>
      </c>
      <c r="M75" t="s">
        <v>217</v>
      </c>
      <c r="N75">
        <v>4</v>
      </c>
      <c r="O75">
        <f>(0+4)/2</f>
        <v>2</v>
      </c>
    </row>
    <row r="78" spans="1:17" x14ac:dyDescent="0.3">
      <c r="A78" s="62" t="s">
        <v>238</v>
      </c>
    </row>
    <row r="79" spans="1:17" x14ac:dyDescent="0.3">
      <c r="B79" t="s">
        <v>226</v>
      </c>
      <c r="C79" t="s">
        <v>227</v>
      </c>
      <c r="E79" t="s">
        <v>229</v>
      </c>
    </row>
    <row r="80" spans="1:17" x14ac:dyDescent="0.3">
      <c r="E80">
        <f>_xlfn.CHISQ.TEST(B80:B84,C80:C84)</f>
        <v>0.73575888234288478</v>
      </c>
    </row>
    <row r="81" spans="1:5" x14ac:dyDescent="0.3">
      <c r="A81" t="s">
        <v>215</v>
      </c>
      <c r="B81">
        <v>0</v>
      </c>
      <c r="C81">
        <f>(0+2)/2</f>
        <v>1</v>
      </c>
    </row>
    <row r="82" spans="1:5" x14ac:dyDescent="0.3">
      <c r="E82" s="62" t="s">
        <v>244</v>
      </c>
    </row>
    <row r="83" spans="1:5" x14ac:dyDescent="0.3">
      <c r="A83" t="s">
        <v>217</v>
      </c>
      <c r="B83">
        <v>2</v>
      </c>
      <c r="C83">
        <f>(0+2)/2</f>
        <v>1</v>
      </c>
    </row>
    <row r="90" spans="1:5" x14ac:dyDescent="0.3">
      <c r="A90" t="s">
        <v>247</v>
      </c>
    </row>
  </sheetData>
  <pageMargins left="0.7" right="0.7" top="0.75" bottom="0.75" header="0.3" footer="0.3"/>
  <pageSetup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Qualitative</vt:lpstr>
      <vt:lpstr>Frequency Table</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Emily Stainbrook</dc:creator>
  <cp:lastModifiedBy>Rob Carnell</cp:lastModifiedBy>
  <dcterms:created xsi:type="dcterms:W3CDTF">2015-02-24T03:03:05Z</dcterms:created>
  <dcterms:modified xsi:type="dcterms:W3CDTF">2015-04-27T01:59:44Z</dcterms:modified>
</cp:coreProperties>
</file>