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KULIAH\Semester\Semester 7\Kecerdasan Komputasional\"/>
    </mc:Choice>
  </mc:AlternateContent>
  <xr:revisionPtr revIDLastSave="0" documentId="13_ncr:1_{A0C80228-ABF6-41F6-A3A6-975D367D2CE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ab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28" i="2" l="1"/>
  <c r="M28" i="2"/>
  <c r="R28" i="2"/>
  <c r="S28" i="2" s="1"/>
  <c r="R26" i="2"/>
  <c r="S26" i="2" s="1"/>
  <c r="L26" i="2"/>
  <c r="M26" i="2" s="1"/>
  <c r="W26" i="2" s="1"/>
  <c r="X26" i="2" s="1"/>
  <c r="Y26" i="2" s="1"/>
  <c r="W28" i="2" l="1"/>
  <c r="X28" i="2" s="1"/>
  <c r="Y28" i="2" s="1"/>
  <c r="Z28" i="2" s="1"/>
  <c r="AB26" i="2"/>
  <c r="U27" i="2" s="1"/>
  <c r="Z26" i="2"/>
  <c r="AC26" i="2"/>
  <c r="V27" i="2" s="1"/>
  <c r="AD26" i="2"/>
  <c r="T27" i="2" s="1"/>
  <c r="AA26" i="2"/>
  <c r="AC28" i="2" l="1"/>
  <c r="AD28" i="2"/>
  <c r="AA28" i="2"/>
  <c r="AB28" i="2"/>
  <c r="AE28" i="2"/>
  <c r="AF28" i="2"/>
  <c r="AG28" i="2"/>
  <c r="AH28" i="2"/>
  <c r="AI28" i="2"/>
  <c r="AJ28" i="2"/>
  <c r="AK28" i="2"/>
  <c r="AL28" i="2"/>
  <c r="AF26" i="2"/>
  <c r="J27" i="2" s="1"/>
  <c r="AG26" i="2"/>
  <c r="K27" i="2" s="1"/>
  <c r="AH26" i="2"/>
  <c r="H27" i="2" s="1"/>
  <c r="AE26" i="2"/>
  <c r="I27" i="2" s="1"/>
  <c r="AJ26" i="2"/>
  <c r="P27" i="2" s="1"/>
  <c r="AK26" i="2"/>
  <c r="Q27" i="2" s="1"/>
  <c r="AL26" i="2"/>
  <c r="N27" i="2" s="1"/>
  <c r="AI26" i="2"/>
  <c r="O27" i="2" s="1"/>
  <c r="L27" i="2" l="1"/>
  <c r="R27" i="2"/>
  <c r="S27" i="2" s="1"/>
  <c r="M27" i="2" l="1"/>
  <c r="W27" i="2"/>
  <c r="X27" i="2" s="1"/>
  <c r="Y27" i="2" s="1"/>
  <c r="AB27" i="2" s="1"/>
  <c r="Z27" i="2" l="1"/>
  <c r="AE27" i="2" s="1"/>
  <c r="AC27" i="2"/>
  <c r="AA27" i="2"/>
  <c r="AJ27" i="2" s="1"/>
  <c r="AD27" i="2"/>
  <c r="AH27" i="2"/>
  <c r="AG27" i="2"/>
  <c r="AF27" i="2"/>
  <c r="AI27" i="2" l="1"/>
  <c r="AK27" i="2"/>
  <c r="AL27" i="2"/>
  <c r="Q12" i="2"/>
  <c r="Q14" i="2"/>
  <c r="Q16" i="2"/>
  <c r="Q18" i="2"/>
  <c r="Q10" i="2"/>
  <c r="P12" i="2"/>
  <c r="P14" i="2"/>
  <c r="P16" i="2"/>
  <c r="P18" i="2"/>
  <c r="P10" i="2"/>
  <c r="E19" i="2" l="1"/>
  <c r="D44" i="2"/>
  <c r="D46" i="2"/>
  <c r="D49" i="2"/>
  <c r="D45" i="2"/>
  <c r="D50" i="2"/>
  <c r="D36" i="2"/>
  <c r="D33" i="2"/>
  <c r="O19" i="2"/>
  <c r="D32" i="2"/>
  <c r="D35" i="2"/>
  <c r="D31" i="2"/>
  <c r="D37" i="2"/>
  <c r="D34" i="2"/>
  <c r="D29" i="2"/>
  <c r="E44" i="2"/>
  <c r="E43" i="2"/>
  <c r="E49" i="2"/>
  <c r="E45" i="2"/>
  <c r="E50" i="2"/>
  <c r="E46" i="2"/>
  <c r="E35" i="2"/>
  <c r="E31" i="2"/>
  <c r="E34" i="2"/>
  <c r="E30" i="2"/>
  <c r="E37" i="2"/>
  <c r="E33" i="2"/>
  <c r="E29" i="2"/>
  <c r="E36" i="2"/>
  <c r="E32" i="2"/>
  <c r="E15" i="2"/>
  <c r="F42" i="2"/>
  <c r="F34" i="2"/>
  <c r="F30" i="2"/>
  <c r="F37" i="2"/>
  <c r="F33" i="2"/>
  <c r="F29" i="2"/>
  <c r="F36" i="2"/>
  <c r="F32" i="2"/>
  <c r="F35" i="2"/>
  <c r="F31" i="2"/>
  <c r="F50" i="2"/>
  <c r="F44" i="2"/>
  <c r="F43" i="2"/>
  <c r="F49" i="2"/>
  <c r="F46" i="2"/>
  <c r="F45" i="2"/>
  <c r="F47" i="2"/>
  <c r="F48" i="2"/>
  <c r="G50" i="2"/>
  <c r="G46" i="2"/>
  <c r="G42" i="2"/>
  <c r="G37" i="2"/>
  <c r="G33" i="2"/>
  <c r="G49" i="2"/>
  <c r="G45" i="2"/>
  <c r="G36" i="2"/>
  <c r="G32" i="2"/>
  <c r="G43" i="2"/>
  <c r="G48" i="2"/>
  <c r="G44" i="2"/>
  <c r="G35" i="2"/>
  <c r="G47" i="2"/>
  <c r="G34" i="2"/>
  <c r="G29" i="2"/>
  <c r="E42" i="2" s="1"/>
  <c r="G31" i="2"/>
  <c r="D42" i="2" s="1"/>
  <c r="G30" i="2"/>
  <c r="L11" i="2"/>
  <c r="K13" i="2"/>
  <c r="E17" i="2"/>
  <c r="D15" i="2"/>
  <c r="E11" i="2"/>
  <c r="O13" i="2"/>
  <c r="G13" i="2"/>
  <c r="K19" i="2"/>
  <c r="J11" i="2"/>
  <c r="M11" i="2"/>
  <c r="L13" i="2"/>
  <c r="I11" i="2"/>
  <c r="L15" i="2"/>
  <c r="D11" i="2"/>
  <c r="E13" i="2"/>
  <c r="F11" i="2"/>
  <c r="D13" i="2"/>
  <c r="H13" i="2"/>
  <c r="H15" i="2"/>
  <c r="D17" i="2"/>
  <c r="D19" i="2"/>
  <c r="H19" i="2"/>
  <c r="O15" i="2"/>
  <c r="G15" i="2"/>
  <c r="K17" i="2"/>
  <c r="G17" i="2"/>
  <c r="G19" i="2"/>
  <c r="H11" i="2"/>
  <c r="O11" i="2"/>
  <c r="K11" i="2"/>
  <c r="N13" i="2"/>
  <c r="J13" i="2"/>
  <c r="F13" i="2"/>
  <c r="N15" i="2"/>
  <c r="J15" i="2"/>
  <c r="F15" i="2"/>
  <c r="N17" i="2"/>
  <c r="J17" i="2"/>
  <c r="F17" i="2"/>
  <c r="N19" i="2"/>
  <c r="J19" i="2"/>
  <c r="F19" i="2"/>
  <c r="L17" i="2"/>
  <c r="H17" i="2"/>
  <c r="L19" i="2"/>
  <c r="K15" i="2"/>
  <c r="O17" i="2"/>
  <c r="G11" i="2"/>
  <c r="N11" i="2"/>
  <c r="M13" i="2"/>
  <c r="I13" i="2"/>
  <c r="M15" i="2"/>
  <c r="I15" i="2"/>
  <c r="M17" i="2"/>
  <c r="I17" i="2"/>
  <c r="M19" i="2"/>
  <c r="I19" i="2"/>
  <c r="R31" i="2" l="1"/>
  <c r="S31" i="2" s="1"/>
  <c r="L31" i="2"/>
  <c r="R29" i="2"/>
  <c r="S29" i="2" s="1"/>
  <c r="L29" i="2"/>
  <c r="L35" i="2"/>
  <c r="M35" i="2" s="1"/>
  <c r="R35" i="2"/>
  <c r="S35" i="2" s="1"/>
  <c r="R34" i="2"/>
  <c r="S34" i="2" s="1"/>
  <c r="L34" i="2"/>
  <c r="M34" i="2" s="1"/>
  <c r="R32" i="2"/>
  <c r="S32" i="2" s="1"/>
  <c r="L32" i="2"/>
  <c r="M32" i="2" s="1"/>
  <c r="W32" i="2" s="1"/>
  <c r="X32" i="2" s="1"/>
  <c r="Y32" i="2" s="1"/>
  <c r="L37" i="2"/>
  <c r="M37" i="2" s="1"/>
  <c r="R37" i="2"/>
  <c r="S37" i="2" s="1"/>
  <c r="W34" i="2" l="1"/>
  <c r="X34" i="2" s="1"/>
  <c r="Y34" i="2" s="1"/>
  <c r="M29" i="2"/>
  <c r="E47" i="2"/>
  <c r="AC32" i="2"/>
  <c r="V33" i="2" s="1"/>
  <c r="AD32" i="2"/>
  <c r="T33" i="2" s="1"/>
  <c r="Z32" i="2"/>
  <c r="AB32" i="2"/>
  <c r="U33" i="2" s="1"/>
  <c r="AA32" i="2"/>
  <c r="M31" i="2"/>
  <c r="D47" i="2"/>
  <c r="W37" i="2"/>
  <c r="X37" i="2" s="1"/>
  <c r="Y37" i="2" s="1"/>
  <c r="W35" i="2"/>
  <c r="X35" i="2" s="1"/>
  <c r="Y35" i="2" s="1"/>
  <c r="AA35" i="2" l="1"/>
  <c r="AC35" i="2"/>
  <c r="V36" i="2" s="1"/>
  <c r="AB35" i="2"/>
  <c r="U36" i="2" s="1"/>
  <c r="Z35" i="2"/>
  <c r="AD35" i="2"/>
  <c r="T36" i="2" s="1"/>
  <c r="Z37" i="2"/>
  <c r="AA37" i="2"/>
  <c r="AD37" i="2"/>
  <c r="AB37" i="2"/>
  <c r="AC37" i="2"/>
  <c r="AF32" i="2"/>
  <c r="J33" i="2" s="1"/>
  <c r="AG32" i="2"/>
  <c r="K33" i="2" s="1"/>
  <c r="AE32" i="2"/>
  <c r="I33" i="2" s="1"/>
  <c r="AH32" i="2"/>
  <c r="H33" i="2" s="1"/>
  <c r="E48" i="2"/>
  <c r="W29" i="2"/>
  <c r="X29" i="2" s="1"/>
  <c r="Y29" i="2" s="1"/>
  <c r="AJ32" i="2"/>
  <c r="P33" i="2" s="1"/>
  <c r="AL32" i="2"/>
  <c r="N33" i="2" s="1"/>
  <c r="AI32" i="2"/>
  <c r="O33" i="2" s="1"/>
  <c r="AK32" i="2"/>
  <c r="Q33" i="2" s="1"/>
  <c r="W31" i="2"/>
  <c r="X31" i="2" s="1"/>
  <c r="Y31" i="2" s="1"/>
  <c r="D48" i="2"/>
  <c r="AD34" i="2"/>
  <c r="AA34" i="2"/>
  <c r="AC34" i="2"/>
  <c r="AB34" i="2"/>
  <c r="Z34" i="2"/>
  <c r="AK37" i="2" l="1"/>
  <c r="AI37" i="2"/>
  <c r="AL37" i="2"/>
  <c r="AJ37" i="2"/>
  <c r="AA29" i="2"/>
  <c r="AD29" i="2"/>
  <c r="T30" i="2" s="1"/>
  <c r="Z29" i="2"/>
  <c r="AB29" i="2"/>
  <c r="U30" i="2" s="1"/>
  <c r="AC29" i="2"/>
  <c r="V30" i="2" s="1"/>
  <c r="AG34" i="2"/>
  <c r="AE34" i="2"/>
  <c r="AH34" i="2"/>
  <c r="AF34" i="2"/>
  <c r="R33" i="2"/>
  <c r="S33" i="2" s="1"/>
  <c r="L33" i="2"/>
  <c r="M33" i="2" s="1"/>
  <c r="W33" i="2" s="1"/>
  <c r="X33" i="2" s="1"/>
  <c r="Y33" i="2" s="1"/>
  <c r="AF37" i="2"/>
  <c r="AE37" i="2"/>
  <c r="AH37" i="2"/>
  <c r="AG37" i="2"/>
  <c r="AJ34" i="2"/>
  <c r="AI34" i="2"/>
  <c r="AK34" i="2"/>
  <c r="AL34" i="2"/>
  <c r="AG35" i="2"/>
  <c r="K36" i="2" s="1"/>
  <c r="AF35" i="2"/>
  <c r="J36" i="2" s="1"/>
  <c r="AH35" i="2"/>
  <c r="H36" i="2" s="1"/>
  <c r="AE35" i="2"/>
  <c r="I36" i="2" s="1"/>
  <c r="AB31" i="2"/>
  <c r="Z31" i="2"/>
  <c r="AC31" i="2"/>
  <c r="AA31" i="2"/>
  <c r="AD31" i="2"/>
  <c r="AI35" i="2"/>
  <c r="O36" i="2" s="1"/>
  <c r="AL35" i="2"/>
  <c r="N36" i="2" s="1"/>
  <c r="AK35" i="2"/>
  <c r="Q36" i="2" s="1"/>
  <c r="AJ35" i="2"/>
  <c r="P36" i="2" s="1"/>
  <c r="AA33" i="2" l="1"/>
  <c r="AC33" i="2"/>
  <c r="AB33" i="2"/>
  <c r="Z33" i="2"/>
  <c r="AD33" i="2"/>
  <c r="AJ31" i="2"/>
  <c r="AI31" i="2"/>
  <c r="AL31" i="2"/>
  <c r="AK31" i="2"/>
  <c r="AE29" i="2"/>
  <c r="I30" i="2" s="1"/>
  <c r="AF29" i="2"/>
  <c r="J30" i="2" s="1"/>
  <c r="AG29" i="2"/>
  <c r="K30" i="2" s="1"/>
  <c r="AH29" i="2"/>
  <c r="H30" i="2" s="1"/>
  <c r="R36" i="2"/>
  <c r="S36" i="2" s="1"/>
  <c r="L36" i="2"/>
  <c r="M36" i="2" s="1"/>
  <c r="W36" i="2" s="1"/>
  <c r="X36" i="2" s="1"/>
  <c r="Y36" i="2" s="1"/>
  <c r="AH31" i="2"/>
  <c r="AG31" i="2"/>
  <c r="AF31" i="2"/>
  <c r="AE31" i="2"/>
  <c r="AK29" i="2"/>
  <c r="Q30" i="2" s="1"/>
  <c r="AL29" i="2"/>
  <c r="N30" i="2" s="1"/>
  <c r="AI29" i="2"/>
  <c r="O30" i="2" s="1"/>
  <c r="AJ29" i="2"/>
  <c r="P30" i="2" s="1"/>
  <c r="AG33" i="2" l="1"/>
  <c r="AH33" i="2"/>
  <c r="AE33" i="2"/>
  <c r="AF33" i="2"/>
  <c r="AD36" i="2"/>
  <c r="AB36" i="2"/>
  <c r="AA36" i="2"/>
  <c r="Z36" i="2"/>
  <c r="AC36" i="2"/>
  <c r="R30" i="2"/>
  <c r="S30" i="2" s="1"/>
  <c r="L30" i="2"/>
  <c r="M30" i="2" s="1"/>
  <c r="AK33" i="2"/>
  <c r="AL33" i="2"/>
  <c r="AI33" i="2"/>
  <c r="AJ33" i="2"/>
  <c r="AH36" i="2" l="1"/>
  <c r="AF36" i="2"/>
  <c r="AG36" i="2"/>
  <c r="AE36" i="2"/>
  <c r="W30" i="2"/>
  <c r="X30" i="2" s="1"/>
  <c r="Y30" i="2" s="1"/>
  <c r="AL36" i="2"/>
  <c r="AK36" i="2"/>
  <c r="AI36" i="2"/>
  <c r="AJ36" i="2"/>
  <c r="AC30" i="2" l="1"/>
  <c r="Z30" i="2"/>
  <c r="AA30" i="2"/>
  <c r="AB30" i="2"/>
  <c r="AD30" i="2"/>
  <c r="AJ30" i="2" l="1"/>
  <c r="AK30" i="2"/>
  <c r="AI30" i="2"/>
  <c r="AL30" i="2"/>
  <c r="AF30" i="2"/>
  <c r="AH30" i="2"/>
  <c r="AG30" i="2"/>
  <c r="AE30" i="2"/>
</calcChain>
</file>

<file path=xl/sharedStrings.xml><?xml version="1.0" encoding="utf-8"?>
<sst xmlns="http://schemas.openxmlformats.org/spreadsheetml/2006/main" count="99" uniqueCount="64">
  <si>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</si>
  <si>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</si>
  <si>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</si>
  <si>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</si>
  <si>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</si>
  <si>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</si>
  <si>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</si>
  <si>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</si>
  <si>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</si>
  <si>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</si>
  <si>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</si>
  <si>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</si>
  <si>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</t>
  </si>
  <si>
    <t>Bulan</t>
  </si>
  <si>
    <t>No</t>
  </si>
  <si>
    <t>Min</t>
  </si>
  <si>
    <t>Max</t>
  </si>
  <si>
    <t>Normalisasi</t>
  </si>
  <si>
    <t>Data Wisatawan Mancanegara Bintan 2018-2014</t>
  </si>
  <si>
    <t>Training</t>
  </si>
  <si>
    <t>2018  x5</t>
  </si>
  <si>
    <t>2017  x4</t>
  </si>
  <si>
    <t>2016  x3</t>
  </si>
  <si>
    <t>2015  x2</t>
  </si>
  <si>
    <t>2014  x1</t>
  </si>
  <si>
    <t>x2</t>
  </si>
  <si>
    <t>x1</t>
  </si>
  <si>
    <t>x3</t>
  </si>
  <si>
    <t>v1.0</t>
  </si>
  <si>
    <t>v1,1</t>
  </si>
  <si>
    <t>v1,2</t>
  </si>
  <si>
    <t>v1,3</t>
  </si>
  <si>
    <t>v2,0</t>
  </si>
  <si>
    <t>v2,1</t>
  </si>
  <si>
    <t>v2,2</t>
  </si>
  <si>
    <t>v2,3</t>
  </si>
  <si>
    <t>w1,0</t>
  </si>
  <si>
    <t>w1,1</t>
  </si>
  <si>
    <t>w1,2</t>
  </si>
  <si>
    <t>t</t>
  </si>
  <si>
    <t>Epoh 1</t>
  </si>
  <si>
    <t>z1</t>
  </si>
  <si>
    <t>z_in1</t>
  </si>
  <si>
    <t>z_in2</t>
  </si>
  <si>
    <t>z2</t>
  </si>
  <si>
    <t>y_in</t>
  </si>
  <si>
    <t>y</t>
  </si>
  <si>
    <t>δk</t>
  </si>
  <si>
    <t>Δwjk11</t>
  </si>
  <si>
    <t>Δwok10</t>
  </si>
  <si>
    <t>Δvij11</t>
  </si>
  <si>
    <t>Δvij12</t>
  </si>
  <si>
    <t>δj2</t>
  </si>
  <si>
    <t>δj1</t>
  </si>
  <si>
    <t>Learning rate</t>
  </si>
  <si>
    <t>Toleransi Error</t>
  </si>
  <si>
    <t>Δwjk12</t>
  </si>
  <si>
    <t>Δvoj10</t>
  </si>
  <si>
    <t>Δvoj13</t>
  </si>
  <si>
    <t>Δvij21</t>
  </si>
  <si>
    <t>Δvij22</t>
  </si>
  <si>
    <t>Δvoj23</t>
  </si>
  <si>
    <t>Δvoj20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</si>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</sst>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41" borderId="10" xfId="0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0" xfId="0" applyBorder="1"/>
    <xf numFmtId="0" fontId="0" fillId="41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3" fillId="43" borderId="22" xfId="0" applyFont="1" applyFill="1" applyBorder="1" applyAlignment="1">
      <alignment horizontal="center" vertical="center"/>
    </xf>
    <xf numFmtId="0" fontId="13" fillId="43" borderId="22" xfId="0" applyFont="1" applyFill="1" applyBorder="1" applyAlignment="1">
      <alignment vertical="center"/>
    </xf>
    <xf numFmtId="0" fontId="13" fillId="43" borderId="22" xfId="0" applyFont="1" applyFill="1" applyBorder="1" applyAlignment="1">
      <alignment horizontal="center"/>
    </xf>
    <xf numFmtId="0" fontId="13" fillId="43" borderId="10" xfId="0" applyFont="1" applyFill="1" applyBorder="1" applyAlignment="1">
      <alignment horizontal="center"/>
    </xf>
    <xf numFmtId="0" fontId="0" fillId="42" borderId="21" xfId="0" applyFill="1" applyBorder="1" applyAlignment="1">
      <alignment horizontal="left" vertical="center"/>
    </xf>
    <xf numFmtId="0" fontId="0" fillId="41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40" borderId="10" xfId="0" applyFill="1" applyBorder="1" applyAlignment="1">
      <alignment horizontal="center"/>
    </xf>
    <xf numFmtId="0" fontId="16" fillId="0" borderId="10" xfId="0" applyFont="1" applyBorder="1" applyAlignment="1">
      <alignment vertical="center"/>
    </xf>
    <xf numFmtId="0" fontId="16" fillId="40" borderId="10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16" fillId="39" borderId="10" xfId="0" applyFon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19" fillId="37" borderId="10" xfId="0" applyFont="1" applyFill="1" applyBorder="1" applyAlignment="1" applyProtection="1">
      <alignment horizontal="center"/>
      <protection locked="0"/>
    </xf>
    <xf numFmtId="0" fontId="0" fillId="37" borderId="10" xfId="0" applyFill="1" applyBorder="1"/>
    <xf numFmtId="0" fontId="19" fillId="44" borderId="10" xfId="0" applyFont="1" applyFill="1" applyBorder="1" applyAlignment="1" applyProtection="1">
      <alignment horizontal="center"/>
      <protection locked="0"/>
    </xf>
    <xf numFmtId="0" fontId="0" fillId="44" borderId="10" xfId="0" applyFill="1" applyBorder="1"/>
    <xf numFmtId="0" fontId="19" fillId="36" borderId="10" xfId="0" applyFont="1" applyFill="1" applyBorder="1" applyAlignment="1" applyProtection="1">
      <alignment horizontal="center"/>
      <protection locked="0"/>
    </xf>
    <xf numFmtId="0" fontId="0" fillId="36" borderId="10" xfId="0" applyFill="1" applyBorder="1"/>
    <xf numFmtId="0" fontId="19" fillId="34" borderId="10" xfId="0" applyFont="1" applyFill="1" applyBorder="1" applyAlignment="1" applyProtection="1">
      <alignment horizontal="center"/>
      <protection locked="0"/>
    </xf>
    <xf numFmtId="0" fontId="0" fillId="34" borderId="10" xfId="0" applyFill="1" applyBorder="1"/>
    <xf numFmtId="0" fontId="16" fillId="36" borderId="10" xfId="0" applyFont="1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16" fillId="44" borderId="10" xfId="0" applyFont="1" applyFill="1" applyBorder="1" applyAlignment="1">
      <alignment horizontal="center"/>
    </xf>
    <xf numFmtId="0" fontId="0" fillId="44" borderId="10" xfId="0" applyFill="1" applyBorder="1" applyAlignment="1">
      <alignment horizontal="center"/>
    </xf>
    <xf numFmtId="0" fontId="16" fillId="45" borderId="10" xfId="0" applyFont="1" applyFill="1" applyBorder="1" applyAlignment="1">
      <alignment horizontal="center"/>
    </xf>
    <xf numFmtId="0" fontId="0" fillId="45" borderId="10" xfId="0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0" borderId="10" xfId="0" applyFont="1" applyFill="1" applyBorder="1" applyAlignment="1">
      <alignment vertical="center"/>
    </xf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8" fillId="36" borderId="11" xfId="0" applyFont="1" applyFill="1" applyBorder="1" applyAlignment="1">
      <alignment horizontal="center" vertical="center"/>
    </xf>
    <xf numFmtId="0" fontId="18" fillId="36" borderId="12" xfId="0" applyFont="1" applyFill="1" applyBorder="1" applyAlignment="1">
      <alignment horizontal="center" vertical="center"/>
    </xf>
    <xf numFmtId="0" fontId="18" fillId="36" borderId="13" xfId="0" applyFont="1" applyFill="1" applyBorder="1" applyAlignment="1">
      <alignment horizontal="center" vertical="center"/>
    </xf>
    <xf numFmtId="0" fontId="18" fillId="36" borderId="14" xfId="0" applyFont="1" applyFill="1" applyBorder="1" applyAlignment="1">
      <alignment horizontal="center" vertical="center"/>
    </xf>
    <xf numFmtId="0" fontId="18" fillId="36" borderId="15" xfId="0" applyFont="1" applyFill="1" applyBorder="1" applyAlignment="1">
      <alignment horizontal="center" vertical="center"/>
    </xf>
    <xf numFmtId="0" fontId="18" fillId="36" borderId="16" xfId="0" applyFont="1" applyFill="1" applyBorder="1" applyAlignment="1">
      <alignment horizontal="center" vertical="center"/>
    </xf>
    <xf numFmtId="0" fontId="16" fillId="39" borderId="17" xfId="0" applyFont="1" applyFill="1" applyBorder="1" applyAlignment="1">
      <alignment horizontal="center" vertical="center"/>
    </xf>
    <xf numFmtId="0" fontId="16" fillId="39" borderId="18" xfId="0" applyFont="1" applyFill="1" applyBorder="1" applyAlignment="1">
      <alignment horizontal="center" vertical="center"/>
    </xf>
    <xf numFmtId="0" fontId="16" fillId="39" borderId="1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39" borderId="22" xfId="0" applyFont="1" applyFill="1" applyBorder="1" applyAlignment="1">
      <alignment horizontal="center" vertical="center"/>
    </xf>
    <xf numFmtId="0" fontId="16" fillId="39" borderId="23" xfId="0" applyFont="1" applyFill="1" applyBorder="1" applyAlignment="1">
      <alignment horizontal="center" vertical="center"/>
    </xf>
    <xf numFmtId="0" fontId="0" fillId="42" borderId="24" xfId="0" applyFill="1" applyBorder="1" applyAlignment="1">
      <alignment horizontal="center" vertical="center"/>
    </xf>
    <xf numFmtId="0" fontId="0" fillId="42" borderId="21" xfId="0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  <xf numFmtId="0" fontId="0" fillId="41" borderId="20" xfId="0" applyFill="1" applyBorder="1" applyAlignment="1">
      <alignment horizontal="center" vertical="center"/>
    </xf>
    <xf numFmtId="0" fontId="0" fillId="41" borderId="2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5" borderId="10" xfId="0" applyFill="1" applyBorder="1"/>
    <xf numFmtId="0" fontId="0" fillId="40" borderId="10" xfId="0" applyFill="1" applyBorder="1"/>
    <xf numFmtId="0" fontId="0" fillId="0" borderId="0" xfId="0" applyFill="1" applyAlignment="1">
      <alignment vertical="center"/>
    </xf>
    <xf numFmtId="0" fontId="0" fillId="38" borderId="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L50"/>
  <sheetViews>
    <sheetView tabSelected="1" topLeftCell="A14" zoomScale="60" zoomScaleNormal="60" workbookViewId="0">
      <selection activeCell="M23" sqref="M23"/>
    </sheetView>
  </sheetViews>
  <sheetFormatPr defaultRowHeight="15" x14ac:dyDescent="0.25"/>
  <cols>
    <col min="1" max="1" width="7" customWidth="1"/>
    <col min="2" max="2" width="8.28515625" customWidth="1"/>
    <col min="3" max="3" width="15.140625" customWidth="1"/>
    <col min="4" max="4" width="10.28515625" customWidth="1"/>
    <col min="5" max="5" width="10.7109375" customWidth="1"/>
    <col min="6" max="6" width="12.7109375" customWidth="1"/>
    <col min="7" max="7" width="16.85546875" customWidth="1"/>
    <col min="8" max="8" width="11.5703125" customWidth="1"/>
    <col min="9" max="9" width="16.85546875" customWidth="1"/>
    <col min="10" max="10" width="10.85546875" bestFit="1" customWidth="1"/>
    <col min="11" max="11" width="9.85546875" customWidth="1"/>
    <col min="12" max="12" width="18" customWidth="1"/>
    <col min="13" max="13" width="16.7109375" customWidth="1"/>
    <col min="14" max="14" width="11.5703125" customWidth="1"/>
    <col min="15" max="15" width="11.85546875" customWidth="1"/>
    <col min="16" max="16" width="8.7109375" customWidth="1"/>
    <col min="17" max="17" width="12.42578125" customWidth="1"/>
    <col min="18" max="18" width="15.5703125" customWidth="1"/>
    <col min="19" max="19" width="17" customWidth="1"/>
    <col min="20" max="20" width="10" customWidth="1"/>
    <col min="21" max="21" width="10.140625" customWidth="1"/>
    <col min="22" max="22" width="10.85546875" bestFit="1" customWidth="1"/>
    <col min="23" max="23" width="14.7109375" customWidth="1"/>
    <col min="24" max="24" width="15.28515625" customWidth="1"/>
    <col min="25" max="26" width="15.42578125" customWidth="1"/>
    <col min="27" max="27" width="15.7109375" customWidth="1"/>
    <col min="28" max="29" width="22.140625" customWidth="1"/>
    <col min="30" max="30" width="19" customWidth="1"/>
    <col min="31" max="31" width="18.140625" customWidth="1"/>
    <col min="32" max="32" width="16.85546875" customWidth="1"/>
    <col min="33" max="33" width="17.7109375" customWidth="1"/>
    <col min="34" max="34" width="20" customWidth="1"/>
    <col min="35" max="35" width="17.5703125" customWidth="1"/>
    <col min="36" max="36" width="19.140625" customWidth="1"/>
    <col min="37" max="37" width="19" customWidth="1"/>
    <col min="38" max="38" width="18" customWidth="1"/>
    <col min="39" max="39" width="10.140625" bestFit="1" customWidth="1"/>
    <col min="40" max="40" width="7.28515625" customWidth="1"/>
    <col min="41" max="41" width="8.42578125" customWidth="1"/>
    <col min="42" max="42" width="6.42578125" customWidth="1"/>
    <col min="43" max="46" width="6" customWidth="1"/>
    <col min="47" max="47" width="8" customWidth="1"/>
    <col min="48" max="48" width="10.85546875" bestFit="1" customWidth="1"/>
    <col min="49" max="49" width="8.28515625" customWidth="1"/>
    <col min="50" max="50" width="10.42578125" bestFit="1" customWidth="1"/>
    <col min="51" max="51" width="10.140625" bestFit="1" customWidth="1"/>
    <col min="52" max="52" width="7.28515625" customWidth="1"/>
    <col min="53" max="53" width="8.42578125" customWidth="1"/>
    <col min="54" max="54" width="6.42578125" customWidth="1"/>
    <col min="55" max="58" width="6" customWidth="1"/>
    <col min="59" max="59" width="8" customWidth="1"/>
    <col min="60" max="60" width="10.85546875" bestFit="1" customWidth="1"/>
    <col min="61" max="61" width="8.28515625" customWidth="1"/>
    <col min="62" max="62" width="10.42578125" bestFit="1" customWidth="1"/>
    <col min="63" max="63" width="10.140625" bestFit="1" customWidth="1"/>
    <col min="64" max="64" width="7.28515625" customWidth="1"/>
    <col min="65" max="65" width="8.42578125" customWidth="1"/>
    <col min="66" max="66" width="6.42578125" customWidth="1"/>
    <col min="67" max="70" width="6" customWidth="1"/>
    <col min="71" max="71" width="8" customWidth="1"/>
    <col min="72" max="72" width="10.85546875" bestFit="1" customWidth="1"/>
    <col min="73" max="73" width="8.28515625" customWidth="1"/>
    <col min="74" max="74" width="10.42578125" bestFit="1" customWidth="1"/>
    <col min="75" max="75" width="10.140625" bestFit="1" customWidth="1"/>
  </cols>
  <sheetData>
    <row r="2" spans="1:31" ht="9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31" ht="9" customHeight="1" x14ac:dyDescent="0.25"/>
    <row r="4" spans="1:31" ht="9" customHeight="1" x14ac:dyDescent="0.25">
      <c r="A4" s="6"/>
      <c r="B4" s="6"/>
      <c r="C4" s="6"/>
      <c r="D4" s="6"/>
      <c r="E4" s="6"/>
      <c r="F4" s="6"/>
      <c r="G4" s="6"/>
    </row>
    <row r="5" spans="1:31" ht="18" customHeight="1" x14ac:dyDescent="0.25"/>
    <row r="6" spans="1:31" x14ac:dyDescent="0.25">
      <c r="B6" s="51" t="s">
        <v>18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3"/>
    </row>
    <row r="7" spans="1:31" x14ac:dyDescent="0.25">
      <c r="B7" s="54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6"/>
    </row>
    <row r="8" spans="1:31" x14ac:dyDescent="0.25">
      <c r="B8" s="61" t="s">
        <v>14</v>
      </c>
      <c r="C8" s="61" t="s">
        <v>12</v>
      </c>
      <c r="D8" s="57" t="s">
        <v>13</v>
      </c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9"/>
    </row>
    <row r="9" spans="1:31" ht="15.75" thickBot="1" x14ac:dyDescent="0.3">
      <c r="B9" s="62"/>
      <c r="C9" s="62"/>
      <c r="D9" s="14" t="s">
        <v>0</v>
      </c>
      <c r="E9" s="14" t="s">
        <v>1</v>
      </c>
      <c r="F9" s="14" t="s">
        <v>2</v>
      </c>
      <c r="G9" s="14" t="s">
        <v>3</v>
      </c>
      <c r="H9" s="15" t="s">
        <v>4</v>
      </c>
      <c r="I9" s="16" t="s">
        <v>5</v>
      </c>
      <c r="J9" s="14" t="s">
        <v>6</v>
      </c>
      <c r="K9" s="16" t="s">
        <v>7</v>
      </c>
      <c r="L9" s="16" t="s">
        <v>8</v>
      </c>
      <c r="M9" s="16" t="s">
        <v>9</v>
      </c>
      <c r="N9" s="16" t="s">
        <v>10</v>
      </c>
      <c r="O9" s="16" t="s">
        <v>11</v>
      </c>
      <c r="P9" s="17" t="s">
        <v>15</v>
      </c>
      <c r="Q9" s="17" t="s">
        <v>16</v>
      </c>
    </row>
    <row r="10" spans="1:31" ht="21.75" customHeight="1" x14ac:dyDescent="0.25">
      <c r="B10" s="63">
        <v>1</v>
      </c>
      <c r="C10" s="18" t="s">
        <v>20</v>
      </c>
      <c r="D10" s="4">
        <v>26993</v>
      </c>
      <c r="E10" s="4">
        <v>31758</v>
      </c>
      <c r="F10" s="4">
        <v>37364</v>
      </c>
      <c r="G10" s="4">
        <v>32237</v>
      </c>
      <c r="H10" s="4">
        <v>33833</v>
      </c>
      <c r="I10" s="4">
        <v>40296</v>
      </c>
      <c r="J10" s="4">
        <v>52228</v>
      </c>
      <c r="K10" s="4">
        <v>57995</v>
      </c>
      <c r="L10" s="4">
        <v>34075</v>
      </c>
      <c r="M10" s="4">
        <v>47742</v>
      </c>
      <c r="N10" s="4">
        <v>47763</v>
      </c>
      <c r="O10" s="4">
        <v>61258</v>
      </c>
      <c r="P10" s="60">
        <f>MIN(D10:O10)</f>
        <v>26993</v>
      </c>
      <c r="Q10" s="60">
        <f>MAX(D10:O10)</f>
        <v>61258</v>
      </c>
    </row>
    <row r="11" spans="1:31" ht="21" customHeight="1" x14ac:dyDescent="0.25">
      <c r="B11" s="64"/>
      <c r="C11" s="18" t="s">
        <v>17</v>
      </c>
      <c r="D11" s="4">
        <f t="shared" ref="D11:K11" si="0">((D10-$P$10)/($Q$10-$P$10))</f>
        <v>0</v>
      </c>
      <c r="E11" s="4">
        <f t="shared" si="0"/>
        <v>0.13906318400700424</v>
      </c>
      <c r="F11" s="4">
        <f t="shared" si="0"/>
        <v>0.30267036334452063</v>
      </c>
      <c r="G11" s="4">
        <f t="shared" si="0"/>
        <v>0.1530424631548227</v>
      </c>
      <c r="H11" s="4">
        <f t="shared" si="0"/>
        <v>0.19962060411498614</v>
      </c>
      <c r="I11" s="4">
        <f t="shared" si="0"/>
        <v>0.38823872756457029</v>
      </c>
      <c r="J11" s="4">
        <f t="shared" si="0"/>
        <v>0.73646578140960162</v>
      </c>
      <c r="K11" s="4">
        <f t="shared" si="0"/>
        <v>0.90477163286152051</v>
      </c>
      <c r="L11" s="4">
        <f t="shared" ref="L11" si="1">((L10-$P$10)/($Q$10-$P$10))</f>
        <v>0.20668320443601343</v>
      </c>
      <c r="M11" s="4">
        <f t="shared" ref="M11" si="2">((M10-$P$10)/($Q$10-$P$10))</f>
        <v>0.60554501678097183</v>
      </c>
      <c r="N11" s="4">
        <f t="shared" ref="N11" si="3">((N10-$P$10)/($Q$10-$P$10))</f>
        <v>0.60615788705676343</v>
      </c>
      <c r="O11" s="4">
        <f t="shared" ref="O11" si="4">((O10-$P$10)/($Q$10-$P$10))</f>
        <v>1</v>
      </c>
      <c r="P11" s="60"/>
      <c r="Q11" s="60"/>
    </row>
    <row r="12" spans="1:31" ht="26.25" customHeight="1" x14ac:dyDescent="0.25">
      <c r="B12" s="66">
        <v>2</v>
      </c>
      <c r="C12" s="19" t="s">
        <v>21</v>
      </c>
      <c r="D12" s="5">
        <v>26535</v>
      </c>
      <c r="E12" s="5">
        <v>21664</v>
      </c>
      <c r="F12" s="5">
        <v>25198</v>
      </c>
      <c r="G12" s="5">
        <v>28158</v>
      </c>
      <c r="H12" s="5">
        <v>25225</v>
      </c>
      <c r="I12" s="12">
        <v>34484</v>
      </c>
      <c r="J12" s="12">
        <v>31976</v>
      </c>
      <c r="K12" s="12">
        <v>36941</v>
      </c>
      <c r="L12" s="12">
        <v>31178</v>
      </c>
      <c r="M12" s="12">
        <v>32119</v>
      </c>
      <c r="N12" s="12">
        <v>30584</v>
      </c>
      <c r="O12" s="12">
        <v>44525</v>
      </c>
      <c r="P12" s="65">
        <f>MIN(D12:O12)</f>
        <v>21664</v>
      </c>
      <c r="Q12" s="65">
        <f>MAX(D12:O12)</f>
        <v>44525</v>
      </c>
    </row>
    <row r="13" spans="1:31" ht="28.5" customHeight="1" x14ac:dyDescent="0.25">
      <c r="B13" s="67"/>
      <c r="C13" s="19" t="s">
        <v>17</v>
      </c>
      <c r="D13" s="5">
        <f t="shared" ref="D13:O13" si="5">((D12-$P$12)/($Q$12-$P$12))</f>
        <v>0.21307029438782205</v>
      </c>
      <c r="E13" s="5">
        <f t="shared" si="5"/>
        <v>0</v>
      </c>
      <c r="F13" s="5">
        <f t="shared" si="5"/>
        <v>0.15458641354271466</v>
      </c>
      <c r="G13" s="5">
        <f t="shared" si="5"/>
        <v>0.28406456410480729</v>
      </c>
      <c r="H13" s="5">
        <f t="shared" si="5"/>
        <v>0.15576746424040944</v>
      </c>
      <c r="I13" s="5">
        <f t="shared" si="5"/>
        <v>0.56078036831284717</v>
      </c>
      <c r="J13" s="5">
        <f t="shared" si="5"/>
        <v>0.45107388128253356</v>
      </c>
      <c r="K13" s="5">
        <f t="shared" si="5"/>
        <v>0.66825598180307078</v>
      </c>
      <c r="L13" s="5">
        <f t="shared" si="5"/>
        <v>0.41616727177288831</v>
      </c>
      <c r="M13" s="5">
        <f t="shared" si="5"/>
        <v>0.45732907571847253</v>
      </c>
      <c r="N13" s="5">
        <f t="shared" si="5"/>
        <v>0.39018415642360349</v>
      </c>
      <c r="O13" s="5">
        <f t="shared" si="5"/>
        <v>1</v>
      </c>
      <c r="P13" s="65"/>
      <c r="Q13" s="65"/>
    </row>
    <row r="14" spans="1:31" ht="24" customHeight="1" x14ac:dyDescent="0.25">
      <c r="B14" s="68">
        <v>3</v>
      </c>
      <c r="C14" s="20" t="s">
        <v>22</v>
      </c>
      <c r="D14" s="4">
        <v>21484</v>
      </c>
      <c r="E14" s="4">
        <v>27642</v>
      </c>
      <c r="F14" s="4">
        <v>25577</v>
      </c>
      <c r="G14" s="4">
        <v>23018</v>
      </c>
      <c r="H14" s="4">
        <v>23338</v>
      </c>
      <c r="I14" s="13">
        <v>31465</v>
      </c>
      <c r="J14" s="13">
        <v>20389</v>
      </c>
      <c r="K14" s="13">
        <v>29491</v>
      </c>
      <c r="L14" s="13">
        <v>25051</v>
      </c>
      <c r="M14" s="13">
        <v>23145</v>
      </c>
      <c r="N14" s="13">
        <v>21984</v>
      </c>
      <c r="O14" s="13">
        <v>32820</v>
      </c>
      <c r="P14" s="60">
        <f>MIN(D14:O14)</f>
        <v>20389</v>
      </c>
      <c r="Q14" s="60">
        <f>MAX(D14:O14)</f>
        <v>32820</v>
      </c>
    </row>
    <row r="15" spans="1:31" ht="27.75" customHeight="1" x14ac:dyDescent="0.25">
      <c r="B15" s="69"/>
      <c r="C15" s="20" t="s">
        <v>17</v>
      </c>
      <c r="D15" s="4">
        <f t="shared" ref="D15:O15" si="6">((D14-$P$14)/($Q$14-$P$14))</f>
        <v>8.8086236022846112E-2</v>
      </c>
      <c r="E15" s="4">
        <f t="shared" si="6"/>
        <v>0.58346070308100717</v>
      </c>
      <c r="F15" s="4">
        <f t="shared" si="6"/>
        <v>0.41734373743061698</v>
      </c>
      <c r="G15" s="4">
        <f t="shared" si="6"/>
        <v>0.2114874105059931</v>
      </c>
      <c r="H15" s="4">
        <f t="shared" si="6"/>
        <v>0.23722950687796637</v>
      </c>
      <c r="I15" s="4">
        <f t="shared" si="6"/>
        <v>0.89099831067492563</v>
      </c>
      <c r="J15" s="4">
        <f t="shared" si="6"/>
        <v>0</v>
      </c>
      <c r="K15" s="4">
        <f t="shared" si="6"/>
        <v>0.73220175368031537</v>
      </c>
      <c r="L15" s="4">
        <f t="shared" si="6"/>
        <v>0.37503016651918591</v>
      </c>
      <c r="M15" s="4">
        <f t="shared" si="6"/>
        <v>0.22170380500361997</v>
      </c>
      <c r="N15" s="4">
        <f t="shared" si="6"/>
        <v>0.12830826160405437</v>
      </c>
      <c r="O15" s="4">
        <f t="shared" si="6"/>
        <v>1</v>
      </c>
      <c r="P15" s="60"/>
      <c r="Q15" s="60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</row>
    <row r="16" spans="1:31" ht="27.75" customHeight="1" x14ac:dyDescent="0.25">
      <c r="B16" s="66">
        <v>4</v>
      </c>
      <c r="C16" s="19" t="s">
        <v>23</v>
      </c>
      <c r="D16" s="5">
        <v>20753</v>
      </c>
      <c r="E16" s="5">
        <v>28977</v>
      </c>
      <c r="F16" s="5">
        <v>23722</v>
      </c>
      <c r="G16" s="5">
        <v>22211</v>
      </c>
      <c r="H16" s="5">
        <v>24026</v>
      </c>
      <c r="I16" s="12">
        <v>27247</v>
      </c>
      <c r="J16" s="12">
        <v>28181</v>
      </c>
      <c r="K16" s="12">
        <v>34193</v>
      </c>
      <c r="L16" s="12">
        <v>24337</v>
      </c>
      <c r="M16" s="12">
        <v>19333</v>
      </c>
      <c r="N16" s="12">
        <v>20389</v>
      </c>
      <c r="O16" s="12">
        <v>30641</v>
      </c>
      <c r="P16" s="65">
        <f>MIN(D16:O16)</f>
        <v>19333</v>
      </c>
      <c r="Q16" s="65">
        <f>MAX(D16:O16)</f>
        <v>34193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8" ht="26.25" customHeight="1" x14ac:dyDescent="0.25">
      <c r="B17" s="67"/>
      <c r="C17" s="19" t="s">
        <v>17</v>
      </c>
      <c r="D17" s="5">
        <f t="shared" ref="D17:O17" si="7">((D16-$P$16)/($Q$16-$P$16))</f>
        <v>9.5558546433378203E-2</v>
      </c>
      <c r="E17" s="5">
        <f t="shared" si="7"/>
        <v>0.64899057873485866</v>
      </c>
      <c r="F17" s="5">
        <f t="shared" si="7"/>
        <v>0.29535666218034995</v>
      </c>
      <c r="G17" s="5">
        <f t="shared" si="7"/>
        <v>0.19367429340511441</v>
      </c>
      <c r="H17" s="5">
        <f t="shared" si="7"/>
        <v>0.315814266487214</v>
      </c>
      <c r="I17" s="5">
        <f t="shared" si="7"/>
        <v>0.53257065948855986</v>
      </c>
      <c r="J17" s="5">
        <f t="shared" si="7"/>
        <v>0.5954239569313593</v>
      </c>
      <c r="K17" s="5">
        <f t="shared" si="7"/>
        <v>1</v>
      </c>
      <c r="L17" s="5">
        <f t="shared" si="7"/>
        <v>0.33674293405114403</v>
      </c>
      <c r="M17" s="5">
        <f t="shared" si="7"/>
        <v>0</v>
      </c>
      <c r="N17" s="5">
        <f t="shared" si="7"/>
        <v>7.1063257065948862E-2</v>
      </c>
      <c r="O17" s="5">
        <f t="shared" si="7"/>
        <v>0.76096904441453561</v>
      </c>
      <c r="P17" s="65"/>
      <c r="Q17" s="65"/>
    </row>
    <row r="18" spans="1:38" ht="26.25" customHeight="1" x14ac:dyDescent="0.25">
      <c r="B18" s="60">
        <v>5</v>
      </c>
      <c r="C18" s="20" t="s">
        <v>24</v>
      </c>
      <c r="D18" s="4">
        <v>28811</v>
      </c>
      <c r="E18" s="4">
        <v>25090</v>
      </c>
      <c r="F18" s="4">
        <v>27009</v>
      </c>
      <c r="G18" s="4">
        <v>24205</v>
      </c>
      <c r="H18" s="4">
        <v>22204</v>
      </c>
      <c r="I18" s="13">
        <v>30867</v>
      </c>
      <c r="J18" s="13">
        <v>31102</v>
      </c>
      <c r="K18" s="13">
        <v>31388</v>
      </c>
      <c r="L18" s="13">
        <v>23661</v>
      </c>
      <c r="M18" s="13">
        <v>25882</v>
      </c>
      <c r="N18" s="13">
        <v>22733</v>
      </c>
      <c r="O18" s="13">
        <v>27909</v>
      </c>
      <c r="P18" s="60">
        <f>MIN(D18:O18)</f>
        <v>22204</v>
      </c>
      <c r="Q18" s="60">
        <f t="shared" ref="Q18" si="8">MAX(D18:O18)</f>
        <v>31388</v>
      </c>
    </row>
    <row r="19" spans="1:38" ht="27" customHeight="1" x14ac:dyDescent="0.25">
      <c r="B19" s="60"/>
      <c r="C19" s="20" t="s">
        <v>17</v>
      </c>
      <c r="D19" s="4">
        <f t="shared" ref="D19:O19" si="9">((D18-$P$18)/($Q$18-$P$18))</f>
        <v>0.71940331010452963</v>
      </c>
      <c r="E19" s="4">
        <f t="shared" si="9"/>
        <v>0.31424216027874563</v>
      </c>
      <c r="F19" s="4">
        <f t="shared" si="9"/>
        <v>0.52319250871080136</v>
      </c>
      <c r="G19" s="4">
        <f t="shared" si="9"/>
        <v>0.21787891986062718</v>
      </c>
      <c r="H19" s="4">
        <f t="shared" si="9"/>
        <v>0</v>
      </c>
      <c r="I19" s="4">
        <f t="shared" si="9"/>
        <v>0.94327090592334495</v>
      </c>
      <c r="J19" s="4">
        <f t="shared" si="9"/>
        <v>0.96885888501742157</v>
      </c>
      <c r="K19" s="4">
        <f t="shared" si="9"/>
        <v>1</v>
      </c>
      <c r="L19" s="4">
        <f t="shared" si="9"/>
        <v>0.15864547038327526</v>
      </c>
      <c r="M19" s="4">
        <f t="shared" si="9"/>
        <v>0.40047909407665505</v>
      </c>
      <c r="N19" s="4">
        <f t="shared" si="9"/>
        <v>5.7600174216027873E-2</v>
      </c>
      <c r="O19" s="4">
        <f t="shared" si="9"/>
        <v>0.62118902439024393</v>
      </c>
      <c r="P19" s="60"/>
      <c r="Q19" s="60"/>
    </row>
    <row r="20" spans="1:38" x14ac:dyDescent="0.25">
      <c r="B20" s="7"/>
      <c r="C20" s="8"/>
      <c r="D20" s="9"/>
      <c r="E20" s="9"/>
      <c r="F20" s="9"/>
      <c r="G20" s="9"/>
      <c r="H20" s="9"/>
    </row>
    <row r="21" spans="1:38" x14ac:dyDescent="0.25">
      <c r="H21" s="10"/>
    </row>
    <row r="22" spans="1:38" x14ac:dyDescent="0.25">
      <c r="B22" s="73" t="s">
        <v>19</v>
      </c>
      <c r="C22" s="73"/>
      <c r="D22" s="73"/>
      <c r="E22" s="73"/>
      <c r="F22" s="73"/>
      <c r="G22" s="73"/>
      <c r="H22" s="3"/>
      <c r="I22" s="13" t="s">
        <v>54</v>
      </c>
      <c r="J22" s="11">
        <v>0.01</v>
      </c>
    </row>
    <row r="23" spans="1:38" x14ac:dyDescent="0.25">
      <c r="B23" s="73"/>
      <c r="C23" s="73"/>
      <c r="D23" s="73"/>
      <c r="E23" s="73"/>
      <c r="F23" s="73"/>
      <c r="G23" s="73"/>
      <c r="H23" s="3"/>
      <c r="I23" s="13" t="s">
        <v>55</v>
      </c>
      <c r="J23" s="11"/>
    </row>
    <row r="24" spans="1:38" x14ac:dyDescent="0.25">
      <c r="B24" s="3"/>
      <c r="C24" s="3"/>
      <c r="D24" s="3"/>
      <c r="E24" s="3"/>
      <c r="F24" s="3"/>
      <c r="G24" s="3"/>
      <c r="H24" s="3"/>
      <c r="I24" s="3"/>
    </row>
    <row r="25" spans="1:38" ht="27" customHeight="1" x14ac:dyDescent="0.25">
      <c r="A25" s="45" t="s">
        <v>40</v>
      </c>
      <c r="B25" s="46"/>
      <c r="C25" s="22" t="s">
        <v>13</v>
      </c>
      <c r="D25" s="23" t="s">
        <v>26</v>
      </c>
      <c r="E25" s="23" t="s">
        <v>25</v>
      </c>
      <c r="F25" s="23" t="s">
        <v>27</v>
      </c>
      <c r="G25" s="40" t="s">
        <v>39</v>
      </c>
      <c r="H25" s="42" t="s">
        <v>28</v>
      </c>
      <c r="I25" s="42" t="s">
        <v>29</v>
      </c>
      <c r="J25" s="42" t="s">
        <v>30</v>
      </c>
      <c r="K25" s="42" t="s">
        <v>31</v>
      </c>
      <c r="L25" s="24" t="s">
        <v>42</v>
      </c>
      <c r="M25" s="25" t="s">
        <v>41</v>
      </c>
      <c r="N25" s="38" t="s">
        <v>32</v>
      </c>
      <c r="O25" s="38" t="s">
        <v>33</v>
      </c>
      <c r="P25" s="38" t="s">
        <v>34</v>
      </c>
      <c r="Q25" s="38" t="s">
        <v>35</v>
      </c>
      <c r="R25" s="24" t="s">
        <v>43</v>
      </c>
      <c r="S25" s="25" t="s">
        <v>44</v>
      </c>
      <c r="T25" s="36" t="s">
        <v>36</v>
      </c>
      <c r="U25" s="36" t="s">
        <v>37</v>
      </c>
      <c r="V25" s="36" t="s">
        <v>38</v>
      </c>
      <c r="W25" s="24" t="s">
        <v>45</v>
      </c>
      <c r="X25" s="25" t="s">
        <v>46</v>
      </c>
      <c r="Y25" s="28" t="s">
        <v>47</v>
      </c>
      <c r="Z25" s="28" t="s">
        <v>53</v>
      </c>
      <c r="AA25" s="28" t="s">
        <v>52</v>
      </c>
      <c r="AB25" s="32" t="s">
        <v>48</v>
      </c>
      <c r="AC25" s="32" t="s">
        <v>56</v>
      </c>
      <c r="AD25" s="32" t="s">
        <v>49</v>
      </c>
      <c r="AE25" s="34" t="s">
        <v>50</v>
      </c>
      <c r="AF25" s="34" t="s">
        <v>51</v>
      </c>
      <c r="AG25" s="34" t="s">
        <v>58</v>
      </c>
      <c r="AH25" s="34" t="s">
        <v>57</v>
      </c>
      <c r="AI25" s="30" t="s">
        <v>59</v>
      </c>
      <c r="AJ25" s="30" t="s">
        <v>60</v>
      </c>
      <c r="AK25" s="30" t="s">
        <v>61</v>
      </c>
      <c r="AL25" s="30" t="s">
        <v>62</v>
      </c>
    </row>
    <row r="26" spans="1:38" ht="23.25" customHeight="1" x14ac:dyDescent="0.25">
      <c r="A26" s="47"/>
      <c r="B26" s="48"/>
      <c r="C26" s="22" t="s">
        <v>0</v>
      </c>
      <c r="D26" s="21">
        <v>0.71940000000000004</v>
      </c>
      <c r="E26" s="21">
        <v>9.5560000000000006E-2</v>
      </c>
      <c r="F26" s="21">
        <v>8.8090000000000002E-2</v>
      </c>
      <c r="G26" s="41">
        <v>0.21307000000000001</v>
      </c>
      <c r="H26" s="43">
        <v>0.55300000000000005</v>
      </c>
      <c r="I26" s="43">
        <v>0.92400000000000004</v>
      </c>
      <c r="J26" s="43">
        <v>0.77100000000000002</v>
      </c>
      <c r="K26" s="43">
        <v>0.36899999999999999</v>
      </c>
      <c r="L26" s="26">
        <f>H26+(D26*I26)+(E26*J26)+(F26*K26)</f>
        <v>1.3239075700000003</v>
      </c>
      <c r="M26" s="27">
        <f>1/(1+EXP(L26))</f>
        <v>0.21016891028646992</v>
      </c>
      <c r="N26" s="39">
        <v>0.71399999999999997</v>
      </c>
      <c r="O26" s="39">
        <v>0.65100000000000002</v>
      </c>
      <c r="P26" s="39">
        <v>0.499</v>
      </c>
      <c r="Q26" s="39">
        <v>0.60099999999999998</v>
      </c>
      <c r="R26" s="26">
        <f>N26+(D26*O26)+(E26*P26)+(F26*Q26)</f>
        <v>1.28295593</v>
      </c>
      <c r="S26" s="27">
        <f>1/(1+EXP(R26))</f>
        <v>0.21704747900288296</v>
      </c>
      <c r="T26" s="37">
        <v>0.32200000000000001</v>
      </c>
      <c r="U26" s="37">
        <v>0.89300000000000002</v>
      </c>
      <c r="V26" s="37">
        <v>0.378</v>
      </c>
      <c r="W26" s="26">
        <f>T26+(M26*U26)+(S26*V26)</f>
        <v>0.59172478394890748</v>
      </c>
      <c r="X26" s="27">
        <f>1/(1+EXP(W26))</f>
        <v>0.35623920670878495</v>
      </c>
      <c r="Y26" s="29">
        <f>(G26-X26)*X26*(1-X26)</f>
        <v>-3.2833399960766424E-2</v>
      </c>
      <c r="Z26" s="29">
        <f>(Y26-U26)*M26*(1-M26)</f>
        <v>-0.15368643665402043</v>
      </c>
      <c r="AA26" s="29">
        <f>(Y26-V26)*S26*(1-S26)</f>
        <v>-6.9816153268072778E-2</v>
      </c>
      <c r="AB26" s="33">
        <f>$J$22*Y26*M26</f>
        <v>-6.9005598907541041E-5</v>
      </c>
      <c r="AC26" s="33">
        <f>$J$22*Y26*S26</f>
        <v>-7.1264066885777096E-5</v>
      </c>
      <c r="AD26" s="33">
        <f>$J$22*Y26</f>
        <v>-3.2833399960766426E-4</v>
      </c>
      <c r="AE26" s="35">
        <f>$J$22*Z26*D26</f>
        <v>-1.1056202252890232E-3</v>
      </c>
      <c r="AF26" s="35">
        <f>$J$22*Z26*E26</f>
        <v>-1.4686275886658195E-4</v>
      </c>
      <c r="AG26" s="35">
        <f>$J$22*Z26*F26</f>
        <v>-1.353823820485266E-4</v>
      </c>
      <c r="AH26" s="35">
        <f>$J$22*Z26</f>
        <v>-1.5368643665402044E-3</v>
      </c>
      <c r="AI26" s="31">
        <f>$J$22*AA26*D26</f>
        <v>-5.0225740661051553E-4</v>
      </c>
      <c r="AJ26" s="31">
        <f>$J$22*AA26*E26</f>
        <v>-6.6716316062970354E-5</v>
      </c>
      <c r="AK26" s="31">
        <f>$J$22*AA26*F26</f>
        <v>-6.1501049413845309E-5</v>
      </c>
      <c r="AL26" s="31">
        <f>$J$22*AA26</f>
        <v>-6.9816153268072775E-4</v>
      </c>
    </row>
    <row r="27" spans="1:38" ht="24.75" customHeight="1" x14ac:dyDescent="0.25">
      <c r="A27" s="47"/>
      <c r="B27" s="48"/>
      <c r="C27" s="22" t="s">
        <v>1</v>
      </c>
      <c r="D27" s="21">
        <v>0.31424200000000002</v>
      </c>
      <c r="E27" s="21">
        <v>0.64899099999999998</v>
      </c>
      <c r="F27" s="21">
        <v>0.58346100000000001</v>
      </c>
      <c r="G27" s="41">
        <v>0</v>
      </c>
      <c r="H27" s="43">
        <f>H26+AH26</f>
        <v>0.55146313563345983</v>
      </c>
      <c r="I27" s="43">
        <f>I26+AE26</f>
        <v>0.922894379774711</v>
      </c>
      <c r="J27" s="43">
        <f>J26+AF26</f>
        <v>0.77085313724113347</v>
      </c>
      <c r="K27" s="43">
        <f>K26+AG26</f>
        <v>0.36886461761795147</v>
      </c>
      <c r="L27" s="26">
        <f>H27+(D27*I27)+(E27*J27)+(F27*K27)</f>
        <v>1.5569701783738725</v>
      </c>
      <c r="M27" s="27">
        <f>1/(1+EXP(L27))</f>
        <v>0.17408183667451058</v>
      </c>
      <c r="N27" s="39">
        <f>N26+AL26</f>
        <v>0.7133018384673192</v>
      </c>
      <c r="O27" s="39">
        <f>O26+AI26</f>
        <v>0.65049774259338955</v>
      </c>
      <c r="P27" s="39">
        <f>P26+AJ26</f>
        <v>0.49893328368393702</v>
      </c>
      <c r="Q27" s="39">
        <f>Q26+AK26</f>
        <v>0.60093849895058615</v>
      </c>
      <c r="R27" s="26">
        <f>N27+(D27*O27)+(E27*P27)+(F27*Q27)</f>
        <v>1.5921429383428811</v>
      </c>
      <c r="S27" s="27">
        <f>1/(1+EXP(R27))</f>
        <v>0.16908261409719377</v>
      </c>
      <c r="T27" s="37">
        <f>T26+AD26</f>
        <v>0.32167166600039232</v>
      </c>
      <c r="U27" s="37">
        <f>U26+AB26</f>
        <v>0.89293099440109247</v>
      </c>
      <c r="V27" s="37">
        <f>V26+AC26</f>
        <v>0.37792873593311421</v>
      </c>
      <c r="W27" s="26">
        <f>T27+(M27*U27)+(S27*V27)</f>
        <v>0.54101591214335065</v>
      </c>
      <c r="X27" s="27">
        <f>1/(1+EXP(W27))</f>
        <v>0.36795128686987949</v>
      </c>
      <c r="Y27" s="29">
        <f>(G27-X27)*X27*(1-X27)</f>
        <v>-8.5571905670358439E-2</v>
      </c>
      <c r="Z27" s="29">
        <f>(Y27-U27)*M27*(1-M27)</f>
        <v>-0.14068655473661737</v>
      </c>
      <c r="AA27" s="29">
        <f>(Y27-V27)*S27*(1-S27)</f>
        <v>-6.5118912539547227E-2</v>
      </c>
      <c r="AB27" s="33">
        <f>$J$22*Y27*M27</f>
        <v>-1.4896514506833965E-4</v>
      </c>
      <c r="AC27" s="33">
        <f>$J$22*Y27*S27</f>
        <v>-1.4468721504022684E-4</v>
      </c>
      <c r="AD27" s="33">
        <f>$J$22*Y27</f>
        <v>-8.5571905670358444E-4</v>
      </c>
      <c r="AE27" s="35">
        <f>$J$22*Z27*D27</f>
        <v>-4.4209624333544116E-4</v>
      </c>
      <c r="AF27" s="35">
        <f>$J$22*Z27*E27</f>
        <v>-9.1304307845072041E-4</v>
      </c>
      <c r="AG27" s="35">
        <f>$J$22*Z27*F27</f>
        <v>-8.20851179131815E-4</v>
      </c>
      <c r="AH27" s="35">
        <f>$J$22*Z27</f>
        <v>-1.4068655473661736E-3</v>
      </c>
      <c r="AI27" s="31">
        <f>$J$22*AA27*D27</f>
        <v>-2.04630973142524E-4</v>
      </c>
      <c r="AJ27" s="31">
        <f>$J$22*AA27*E27</f>
        <v>-4.2261588167953292E-4</v>
      </c>
      <c r="AK27" s="31">
        <f>$J$22*AA27*F27</f>
        <v>-3.7994345829236764E-4</v>
      </c>
      <c r="AL27" s="31">
        <f>$J$22*AA27</f>
        <v>-6.5118912539547226E-4</v>
      </c>
    </row>
    <row r="28" spans="1:38" ht="24.75" customHeight="1" x14ac:dyDescent="0.25">
      <c r="A28" s="47"/>
      <c r="B28" s="48"/>
      <c r="C28" s="22" t="s">
        <v>2</v>
      </c>
      <c r="D28" s="21">
        <v>0.5232</v>
      </c>
      <c r="E28" s="21">
        <v>0.2954</v>
      </c>
      <c r="F28" s="21">
        <v>0.41734369999999998</v>
      </c>
      <c r="G28" s="41">
        <v>0.15458640000000001</v>
      </c>
      <c r="H28" s="43">
        <v>0.55300000000000005</v>
      </c>
      <c r="I28" s="43">
        <v>0.92400000000000004</v>
      </c>
      <c r="J28" s="43">
        <v>0.77100000000000002</v>
      </c>
      <c r="K28" s="43">
        <v>0.36899999999999999</v>
      </c>
      <c r="L28" s="26">
        <f>H28+(D28*I28)+(E28*J28)+(F28*K28)</f>
        <v>1.4181900253000004</v>
      </c>
      <c r="M28" s="27">
        <f>1/(1+EXP(L28))</f>
        <v>0.19494548734575703</v>
      </c>
      <c r="N28" s="39">
        <v>0.71399999999999997</v>
      </c>
      <c r="O28" s="39">
        <v>0.65100000000000002</v>
      </c>
      <c r="P28" s="39">
        <v>0.499</v>
      </c>
      <c r="Q28" s="39">
        <v>0.60099999999999998</v>
      </c>
      <c r="R28" s="26">
        <f>N28+(D28*O28)+(E28*P28)+(F28*Q28)</f>
        <v>1.4528313636999999</v>
      </c>
      <c r="S28" s="27">
        <f>1/(1+EXP(R28))</f>
        <v>0.18956619881344913</v>
      </c>
      <c r="T28" s="37">
        <v>0.32200000000000001</v>
      </c>
      <c r="U28" s="37">
        <v>0.89300000000000002</v>
      </c>
      <c r="V28" s="37">
        <v>0.378</v>
      </c>
      <c r="W28" s="26">
        <f>T28+(M28*U28)+(S28*V28)</f>
        <v>0.56774234335124485</v>
      </c>
      <c r="X28" s="27">
        <f>1/(1+EXP(W28))</f>
        <v>0.36175793037104209</v>
      </c>
      <c r="Y28" s="29">
        <f>(G28-X28)*X28*(1-X28)</f>
        <v>-4.7833654446403556E-2</v>
      </c>
      <c r="Z28" s="29">
        <f>(Y28-U28)*M28*(1-M28)</f>
        <v>-0.14765607483369514</v>
      </c>
      <c r="AA28" s="29">
        <f>(Y28-V28)*S28*(1-S28)</f>
        <v>-6.5421188454812262E-2</v>
      </c>
      <c r="AB28" s="33">
        <f>$J$22*Y28*M28</f>
        <v>-9.3249550775826803E-5</v>
      </c>
      <c r="AC28" s="33">
        <f>$J$22*Y28*S28</f>
        <v>-9.0676440487607622E-5</v>
      </c>
      <c r="AD28" s="33">
        <f>$J$22*Y28</f>
        <v>-4.7833654446403559E-4</v>
      </c>
      <c r="AE28" s="35">
        <f>$J$22*Z28*D28</f>
        <v>-7.7253658352989302E-4</v>
      </c>
      <c r="AF28" s="35">
        <f>$J$22*Z28*E28</f>
        <v>-4.3617604505873548E-4</v>
      </c>
      <c r="AG28" s="35">
        <f>$J$22*Z28*F28</f>
        <v>-6.1623332598571216E-4</v>
      </c>
      <c r="AH28" s="35">
        <f>$J$22*Z28</f>
        <v>-1.4765607483369515E-3</v>
      </c>
      <c r="AI28" s="31">
        <f>$J$22*AA28*D28</f>
        <v>-3.4228365799557776E-4</v>
      </c>
      <c r="AJ28" s="31">
        <f>$J$22*AA28*E28</f>
        <v>-1.9325419069551541E-4</v>
      </c>
      <c r="AK28" s="31">
        <f>$J$22*AA28*F28</f>
        <v>-2.7303120848128629E-4</v>
      </c>
      <c r="AL28" s="31">
        <f>$J$22*AA28</f>
        <v>-6.542118845481226E-4</v>
      </c>
    </row>
    <row r="29" spans="1:38" ht="28.5" customHeight="1" x14ac:dyDescent="0.25">
      <c r="A29" s="47"/>
      <c r="B29" s="48"/>
      <c r="C29" s="22" t="s">
        <v>3</v>
      </c>
      <c r="D29" s="21">
        <f>((G18-$P$18)/($Q$18-$P$18))</f>
        <v>0.21787891986062718</v>
      </c>
      <c r="E29" s="21">
        <f>((G16-$P$16)/($Q$16-$P$16))</f>
        <v>0.19367429340511441</v>
      </c>
      <c r="F29" s="21">
        <f>((G14-$P$14)/($Q$14-$P$14))</f>
        <v>0.2114874105059931</v>
      </c>
      <c r="G29" s="41">
        <f>((G12-$P$12)/($Q$12-$P$12))</f>
        <v>0.28406456410480729</v>
      </c>
      <c r="H29" s="43">
        <v>0.55300000000000005</v>
      </c>
      <c r="I29" s="43">
        <v>0.92400000000000004</v>
      </c>
      <c r="J29" s="43">
        <v>0.77100000000000002</v>
      </c>
      <c r="K29" s="43">
        <v>0.36899999999999999</v>
      </c>
      <c r="L29" s="26">
        <f t="shared" ref="L29:L37" si="10">H29+(D29*I29)+(E29*J29)+(F29*K29)</f>
        <v>0.98168185664327423</v>
      </c>
      <c r="M29" s="27">
        <f t="shared" ref="M29:M37" si="11">1/(1+EXP(L29))</f>
        <v>0.27255819403638504</v>
      </c>
      <c r="N29" s="39">
        <v>0.71399999999999997</v>
      </c>
      <c r="O29" s="39">
        <v>0.65100000000000002</v>
      </c>
      <c r="P29" s="39">
        <v>0.499</v>
      </c>
      <c r="Q29" s="39">
        <v>0.60099999999999998</v>
      </c>
      <c r="R29" s="26">
        <f t="shared" ref="R29:R37" si="12">N29+(D29*O29)+(E29*P29)+(F29*Q29)</f>
        <v>1.0795865829525222</v>
      </c>
      <c r="S29" s="27">
        <f t="shared" ref="S29:S37" si="13">1/(1+EXP(R29))</f>
        <v>0.25358425997273853</v>
      </c>
      <c r="T29" s="37">
        <v>0.32200000000000001</v>
      </c>
      <c r="U29" s="37">
        <v>0.89300000000000002</v>
      </c>
      <c r="V29" s="37">
        <v>0.378</v>
      </c>
      <c r="W29" s="26">
        <f t="shared" ref="W29:W37" si="14">T29+(M29*U29)+(S29*V29)</f>
        <v>0.66124931754418703</v>
      </c>
      <c r="X29" s="27">
        <f t="shared" ref="X29:X37" si="15">1/(1+EXP(W29))</f>
        <v>0.34045902555579965</v>
      </c>
      <c r="Y29" s="29">
        <f t="shared" ref="Y29:Y37" si="16">(G29-X29)*X29*(1-X29)</f>
        <v>-1.266318894672179E-2</v>
      </c>
      <c r="Z29" s="29">
        <f t="shared" ref="Z29:Z37" si="17">(Y29-U29)*M29*(1-M29)</f>
        <v>-0.17956604415612618</v>
      </c>
      <c r="AA29" s="29">
        <f t="shared" ref="AA29:AA37" si="18">(Y29-V29)*S29*(1-S29)</f>
        <v>-7.3944448324432005E-2</v>
      </c>
      <c r="AB29" s="33">
        <f t="shared" ref="AB29:AB37" si="19">$J$22*Y29*M29</f>
        <v>-3.4514559100600041E-5</v>
      </c>
      <c r="AC29" s="33">
        <f t="shared" ref="AC29:AC37" si="20">$J$22*Y29*S29</f>
        <v>-3.2111853979494079E-5</v>
      </c>
      <c r="AD29" s="33">
        <f t="shared" ref="AD29:AD37" si="21">$J$22*Y29</f>
        <v>-1.2663188946721791E-4</v>
      </c>
      <c r="AE29" s="35">
        <f t="shared" ref="AE29:AE37" si="22">$J$22*Z29*D29</f>
        <v>-3.912365574438246E-4</v>
      </c>
      <c r="AF29" s="35">
        <f t="shared" ref="AF29:AF37" si="23">$J$22*Z29*E29</f>
        <v>-3.4777326721489312E-4</v>
      </c>
      <c r="AG29" s="35">
        <f t="shared" ref="AG29:AG37" si="24">$J$22*Z29*F29</f>
        <v>-3.7975957693383943E-4</v>
      </c>
      <c r="AH29" s="35">
        <f t="shared" ref="AH29:AH37" si="25">$J$22*Z29</f>
        <v>-1.7956604415612619E-3</v>
      </c>
      <c r="AI29" s="31">
        <f t="shared" ref="AI29:AI37" si="26">$J$22*AA29*D29</f>
        <v>-1.611093653061721E-4</v>
      </c>
      <c r="AJ29" s="31">
        <f t="shared" ref="AJ29:AJ37" si="27">$J$22*AA29*E29</f>
        <v>-1.4321138780465367E-4</v>
      </c>
      <c r="AK29" s="31">
        <f t="shared" ref="AK29:AK37" si="28">$J$22*AA29*F29</f>
        <v>-1.5638319897428346E-4</v>
      </c>
      <c r="AL29" s="31">
        <f t="shared" ref="AL29:AL37" si="29">$J$22*AA29</f>
        <v>-7.3944448324432012E-4</v>
      </c>
    </row>
    <row r="30" spans="1:38" ht="24.75" customHeight="1" x14ac:dyDescent="0.25">
      <c r="A30" s="47"/>
      <c r="B30" s="48"/>
      <c r="C30" s="22" t="s">
        <v>4</v>
      </c>
      <c r="D30" s="21">
        <v>0</v>
      </c>
      <c r="E30" s="21">
        <f>((H16-$P$16)/($Q$16-$P$16))</f>
        <v>0.315814266487214</v>
      </c>
      <c r="F30" s="21">
        <f>((H14-$P$14)/($Q$14-$P$14))</f>
        <v>0.23722950687796637</v>
      </c>
      <c r="G30" s="41">
        <f>((H12-$P$12)/($Q$12-$P$12))</f>
        <v>0.15576746424040944</v>
      </c>
      <c r="H30" s="43">
        <f t="shared" ref="H30" si="30">H29+AH29</f>
        <v>0.55120433955843884</v>
      </c>
      <c r="I30" s="43">
        <f t="shared" ref="I30" si="31">I29+AE29</f>
        <v>0.92360876344255627</v>
      </c>
      <c r="J30" s="43">
        <f t="shared" ref="J30" si="32">J29+AF29</f>
        <v>0.77065222673278511</v>
      </c>
      <c r="K30" s="43">
        <f t="shared" ref="K30" si="33">K29+AG29</f>
        <v>0.36862024042306618</v>
      </c>
      <c r="L30" s="26">
        <f t="shared" si="10"/>
        <v>0.88203490512159288</v>
      </c>
      <c r="M30" s="27">
        <f t="shared" si="11"/>
        <v>0.2927562741114082</v>
      </c>
      <c r="N30" s="39">
        <f t="shared" ref="N30" si="34">N29+AL29</f>
        <v>0.7132605555167556</v>
      </c>
      <c r="O30" s="39">
        <f t="shared" ref="O30" si="35">O29+AI29</f>
        <v>0.6508388906346938</v>
      </c>
      <c r="P30" s="39">
        <f t="shared" ref="P30" si="36">P29+AJ29</f>
        <v>0.49885678861219535</v>
      </c>
      <c r="Q30" s="39">
        <f t="shared" ref="Q30" si="37">Q29+AK29</f>
        <v>0.60084361680102572</v>
      </c>
      <c r="R30" s="26">
        <f t="shared" si="12"/>
        <v>1.0133444812189643</v>
      </c>
      <c r="S30" s="27">
        <f t="shared" si="13"/>
        <v>0.26632584070208415</v>
      </c>
      <c r="T30" s="37">
        <f t="shared" ref="T30" si="38">T29+AD29</f>
        <v>0.3218733681105328</v>
      </c>
      <c r="U30" s="37">
        <f t="shared" ref="U30" si="39">U29+AB29</f>
        <v>0.89296548544089938</v>
      </c>
      <c r="V30" s="37">
        <f t="shared" ref="V30" si="40">V29+AC29</f>
        <v>0.3779678881460205</v>
      </c>
      <c r="W30" s="26">
        <f t="shared" si="14"/>
        <v>0.68395723210717563</v>
      </c>
      <c r="X30" s="27">
        <f t="shared" si="15"/>
        <v>0.33537866245061332</v>
      </c>
      <c r="Y30" s="29">
        <f t="shared" si="16"/>
        <v>-4.0035302893117054E-2</v>
      </c>
      <c r="Z30" s="29">
        <f t="shared" si="17"/>
        <v>-0.19317784875305477</v>
      </c>
      <c r="AA30" s="29">
        <f t="shared" si="18"/>
        <v>-8.1676313399059466E-2</v>
      </c>
      <c r="AB30" s="33">
        <f t="shared" si="19"/>
        <v>-1.1720586107910631E-4</v>
      </c>
      <c r="AC30" s="33">
        <f t="shared" si="20"/>
        <v>-1.0662435700771982E-4</v>
      </c>
      <c r="AD30" s="33">
        <f t="shared" si="21"/>
        <v>-4.0035302893117055E-4</v>
      </c>
      <c r="AE30" s="35">
        <f t="shared" si="22"/>
        <v>0</v>
      </c>
      <c r="AF30" s="35">
        <f t="shared" si="23"/>
        <v>-6.1008320605523958E-4</v>
      </c>
      <c r="AG30" s="35">
        <f t="shared" si="24"/>
        <v>-4.5827485799433557E-4</v>
      </c>
      <c r="AH30" s="35">
        <f t="shared" si="25"/>
        <v>-1.9317784875305477E-3</v>
      </c>
      <c r="AI30" s="31">
        <f t="shared" si="26"/>
        <v>0</v>
      </c>
      <c r="AJ30" s="31">
        <f t="shared" si="27"/>
        <v>-2.5794545005503771E-4</v>
      </c>
      <c r="AK30" s="31">
        <f t="shared" si="28"/>
        <v>-1.9376031551269113E-4</v>
      </c>
      <c r="AL30" s="31">
        <f t="shared" si="29"/>
        <v>-8.1676313399059463E-4</v>
      </c>
    </row>
    <row r="31" spans="1:38" ht="22.5" customHeight="1" x14ac:dyDescent="0.25">
      <c r="A31" s="47"/>
      <c r="B31" s="48"/>
      <c r="C31" s="44" t="s">
        <v>5</v>
      </c>
      <c r="D31" s="71">
        <f>((I18-$P$18)/($Q$18-$P$18))</f>
        <v>0.94327090592334495</v>
      </c>
      <c r="E31" s="71">
        <f>((I16-$P$16)/($Q$16-$P$16))</f>
        <v>0.53257065948855986</v>
      </c>
      <c r="F31" s="71">
        <f>((I14-$P$14)/($Q$14-$P$14))</f>
        <v>0.89099831067492563</v>
      </c>
      <c r="G31" s="70">
        <f>((I12-$P$12)/($Q$12-$P$12))</f>
        <v>0.56078036831284717</v>
      </c>
      <c r="H31" s="43">
        <v>0.55300000000000005</v>
      </c>
      <c r="I31" s="43">
        <v>0.92400000000000004</v>
      </c>
      <c r="J31" s="43">
        <v>0.77100000000000002</v>
      </c>
      <c r="K31" s="43">
        <v>0.36899999999999999</v>
      </c>
      <c r="L31" s="26">
        <f t="shared" si="10"/>
        <v>2.163972672177898</v>
      </c>
      <c r="M31" s="27">
        <f t="shared" si="11"/>
        <v>0.10303272964679888</v>
      </c>
      <c r="N31" s="39">
        <v>0.71399999999999997</v>
      </c>
      <c r="O31" s="39">
        <v>0.65100000000000002</v>
      </c>
      <c r="P31" s="39">
        <v>0.499</v>
      </c>
      <c r="Q31" s="39">
        <v>0.60099999999999998</v>
      </c>
      <c r="R31" s="26">
        <f t="shared" si="12"/>
        <v>2.1293121035565195</v>
      </c>
      <c r="S31" s="27">
        <f t="shared" si="13"/>
        <v>0.10628031369292118</v>
      </c>
      <c r="T31" s="37">
        <v>0.32200000000000001</v>
      </c>
      <c r="U31" s="37">
        <v>0.89300000000000002</v>
      </c>
      <c r="V31" s="37">
        <v>0.378</v>
      </c>
      <c r="W31" s="26">
        <f t="shared" si="14"/>
        <v>0.45418218615051564</v>
      </c>
      <c r="X31" s="27">
        <f t="shared" si="15"/>
        <v>0.38836687515723223</v>
      </c>
      <c r="Y31" s="29">
        <f t="shared" si="16"/>
        <v>4.0954764171295011E-2</v>
      </c>
      <c r="Z31" s="29">
        <f t="shared" si="17"/>
        <v>-7.8743452859576166E-2</v>
      </c>
      <c r="AA31" s="29">
        <f t="shared" si="18"/>
        <v>-3.2014177219536144E-2</v>
      </c>
      <c r="AB31" s="33">
        <f t="shared" si="19"/>
        <v>4.2196811446094441E-5</v>
      </c>
      <c r="AC31" s="33">
        <f t="shared" si="20"/>
        <v>4.3526851833448427E-5</v>
      </c>
      <c r="AD31" s="33">
        <f t="shared" si="21"/>
        <v>4.095476417129501E-4</v>
      </c>
      <c r="AE31" s="35">
        <f t="shared" si="22"/>
        <v>-7.4276408114384623E-4</v>
      </c>
      <c r="AF31" s="35">
        <f t="shared" si="23"/>
        <v>-4.1936452619830805E-4</v>
      </c>
      <c r="AG31" s="35">
        <f t="shared" si="24"/>
        <v>-7.016028347459301E-4</v>
      </c>
      <c r="AH31" s="35">
        <f t="shared" si="25"/>
        <v>-7.8743452859576172E-4</v>
      </c>
      <c r="AI31" s="31">
        <f t="shared" si="26"/>
        <v>-3.0198041948262369E-4</v>
      </c>
      <c r="AJ31" s="31">
        <f t="shared" si="27"/>
        <v>-1.7049811474791995E-4</v>
      </c>
      <c r="AK31" s="31">
        <f t="shared" si="28"/>
        <v>-2.8524577820254391E-4</v>
      </c>
      <c r="AL31" s="31">
        <f t="shared" si="29"/>
        <v>-3.2014177219536144E-4</v>
      </c>
    </row>
    <row r="32" spans="1:38" ht="27.75" customHeight="1" x14ac:dyDescent="0.25">
      <c r="A32" s="47"/>
      <c r="B32" s="48"/>
      <c r="C32" s="44" t="s">
        <v>6</v>
      </c>
      <c r="D32" s="71">
        <f>((J18-$P$18)/($Q$18-$P$18))</f>
        <v>0.96885888501742157</v>
      </c>
      <c r="E32" s="71">
        <f>((J16-$P$16)/($Q$16-$P$16))</f>
        <v>0.5954239569313593</v>
      </c>
      <c r="F32" s="71">
        <f>((J14-$P$14)/($Q$14-$P$14))</f>
        <v>0</v>
      </c>
      <c r="G32" s="70">
        <f>((J12-$P$12)/($Q$12-$P$12))</f>
        <v>0.45107388128253356</v>
      </c>
      <c r="H32" s="43">
        <v>0.55300000000000005</v>
      </c>
      <c r="I32" s="43">
        <v>0.92400000000000004</v>
      </c>
      <c r="J32" s="43">
        <v>0.77100000000000002</v>
      </c>
      <c r="K32" s="43">
        <v>0.36899999999999999</v>
      </c>
      <c r="L32" s="26">
        <f t="shared" si="10"/>
        <v>1.9072974805501755</v>
      </c>
      <c r="M32" s="27">
        <f t="shared" si="11"/>
        <v>0.12928477068152791</v>
      </c>
      <c r="N32" s="39">
        <v>0.71399999999999997</v>
      </c>
      <c r="O32" s="39">
        <v>0.65100000000000002</v>
      </c>
      <c r="P32" s="39">
        <v>0.499</v>
      </c>
      <c r="Q32" s="39">
        <v>0.60099999999999998</v>
      </c>
      <c r="R32" s="26">
        <f t="shared" si="12"/>
        <v>1.6418436886550896</v>
      </c>
      <c r="S32" s="27">
        <f t="shared" si="13"/>
        <v>0.16221434765256545</v>
      </c>
      <c r="T32" s="37">
        <v>0.32200000000000001</v>
      </c>
      <c r="U32" s="37">
        <v>0.89300000000000002</v>
      </c>
      <c r="V32" s="37">
        <v>0.378</v>
      </c>
      <c r="W32" s="26">
        <f t="shared" si="14"/>
        <v>0.49876832363127421</v>
      </c>
      <c r="X32" s="27">
        <f t="shared" si="15"/>
        <v>0.37783016094460664</v>
      </c>
      <c r="Y32" s="29">
        <f t="shared" si="16"/>
        <v>1.7217733165031324E-2</v>
      </c>
      <c r="Z32" s="29">
        <f t="shared" si="17"/>
        <v>-9.8587001356167936E-2</v>
      </c>
      <c r="AA32" s="29">
        <f t="shared" si="18"/>
        <v>-4.9030617834757727E-2</v>
      </c>
      <c r="AB32" s="33">
        <f t="shared" si="19"/>
        <v>2.2259906838968126E-5</v>
      </c>
      <c r="AC32" s="33">
        <f t="shared" si="20"/>
        <v>2.7929633534214974E-5</v>
      </c>
      <c r="AD32" s="33">
        <f t="shared" si="21"/>
        <v>1.7217733165031325E-4</v>
      </c>
      <c r="AE32" s="35">
        <f t="shared" si="22"/>
        <v>-9.5516892211147892E-4</v>
      </c>
      <c r="AF32" s="35">
        <f t="shared" si="23"/>
        <v>-5.8701062449486793E-4</v>
      </c>
      <c r="AG32" s="35">
        <f t="shared" si="24"/>
        <v>0</v>
      </c>
      <c r="AH32" s="35">
        <f t="shared" si="25"/>
        <v>-9.8587001356167936E-4</v>
      </c>
      <c r="AI32" s="31">
        <f t="shared" si="26"/>
        <v>-4.750374972709868E-4</v>
      </c>
      <c r="AJ32" s="31">
        <f t="shared" si="27"/>
        <v>-2.9194004481960725E-4</v>
      </c>
      <c r="AK32" s="31">
        <f t="shared" si="28"/>
        <v>0</v>
      </c>
      <c r="AL32" s="31">
        <f t="shared" si="29"/>
        <v>-4.903061783475773E-4</v>
      </c>
    </row>
    <row r="33" spans="1:38" ht="28.5" customHeight="1" x14ac:dyDescent="0.25">
      <c r="A33" s="47"/>
      <c r="B33" s="48"/>
      <c r="C33" s="44" t="s">
        <v>7</v>
      </c>
      <c r="D33" s="71">
        <f>((K18-$P$18)/($Q$18-$P$18))</f>
        <v>1</v>
      </c>
      <c r="E33" s="71">
        <f>((K16-$P$16)/($Q$16-$P$16))</f>
        <v>1</v>
      </c>
      <c r="F33" s="71">
        <f>((K14-$P$14)/($Q$14-$P$14))</f>
        <v>0.73220175368031537</v>
      </c>
      <c r="G33" s="70">
        <f>((K12-$P$12)/($Q$12-$P$12))</f>
        <v>0.66825598180307078</v>
      </c>
      <c r="H33" s="43">
        <f t="shared" ref="H33" si="41">H32+AH32</f>
        <v>0.5520141299864384</v>
      </c>
      <c r="I33" s="43">
        <f t="shared" ref="I33" si="42">I32+AE32</f>
        <v>0.92304483107788859</v>
      </c>
      <c r="J33" s="43">
        <f t="shared" ref="J33" si="43">J32+AF32</f>
        <v>0.77041298937550518</v>
      </c>
      <c r="K33" s="43">
        <f t="shared" ref="K33" si="44">K32+AG32</f>
        <v>0.36899999999999999</v>
      </c>
      <c r="L33" s="26">
        <f t="shared" si="10"/>
        <v>2.5156543975478685</v>
      </c>
      <c r="M33" s="27">
        <f t="shared" si="11"/>
        <v>7.4768009226203594E-2</v>
      </c>
      <c r="N33" s="39">
        <f t="shared" ref="N33" si="45">N32+AL32</f>
        <v>0.71350969382165241</v>
      </c>
      <c r="O33" s="39">
        <f t="shared" ref="O33" si="46">O32+AI32</f>
        <v>0.65052496250272906</v>
      </c>
      <c r="P33" s="39">
        <f t="shared" ref="P33" si="47">P32+AJ32</f>
        <v>0.49870805995518042</v>
      </c>
      <c r="Q33" s="39">
        <f t="shared" ref="Q33" si="48">Q32+AK32</f>
        <v>0.60099999999999998</v>
      </c>
      <c r="R33" s="26">
        <f t="shared" si="12"/>
        <v>2.3027959702414313</v>
      </c>
      <c r="S33" s="27">
        <f t="shared" si="13"/>
        <v>9.0891664540808048E-2</v>
      </c>
      <c r="T33" s="37">
        <f t="shared" ref="T33" si="49">T32+AD32</f>
        <v>0.32217217733165032</v>
      </c>
      <c r="U33" s="37">
        <f t="shared" ref="U33" si="50">U32+AB32</f>
        <v>0.89302225990683903</v>
      </c>
      <c r="V33" s="37">
        <f t="shared" ref="V33" si="51">V32+AC32</f>
        <v>0.37802792963353421</v>
      </c>
      <c r="W33" s="26">
        <f t="shared" si="14"/>
        <v>0.42330126166687743</v>
      </c>
      <c r="X33" s="27">
        <f t="shared" si="15"/>
        <v>0.39572705770947425</v>
      </c>
      <c r="Y33" s="29">
        <f t="shared" si="16"/>
        <v>6.5169065866575379E-2</v>
      </c>
      <c r="Z33" s="29">
        <f t="shared" si="17"/>
        <v>-5.7269024624102965E-2</v>
      </c>
      <c r="AA33" s="29">
        <f t="shared" si="18"/>
        <v>-2.5851643626357768E-2</v>
      </c>
      <c r="AB33" s="33">
        <f t="shared" si="19"/>
        <v>4.8725613179751778E-5</v>
      </c>
      <c r="AC33" s="33">
        <f t="shared" si="20"/>
        <v>5.9233248731825935E-5</v>
      </c>
      <c r="AD33" s="33">
        <f t="shared" si="21"/>
        <v>6.5169065866575379E-4</v>
      </c>
      <c r="AE33" s="35">
        <f t="shared" si="22"/>
        <v>-5.7269024624102968E-4</v>
      </c>
      <c r="AF33" s="35">
        <f t="shared" si="23"/>
        <v>-5.7269024624102968E-4</v>
      </c>
      <c r="AG33" s="35">
        <f t="shared" si="24"/>
        <v>-4.1932480261329359E-4</v>
      </c>
      <c r="AH33" s="35">
        <f t="shared" si="25"/>
        <v>-5.7269024624102968E-4</v>
      </c>
      <c r="AI33" s="31">
        <f t="shared" si="26"/>
        <v>-2.585164362635777E-4</v>
      </c>
      <c r="AJ33" s="31">
        <f t="shared" si="27"/>
        <v>-2.585164362635777E-4</v>
      </c>
      <c r="AK33" s="31">
        <f t="shared" si="28"/>
        <v>-1.8928618798737707E-4</v>
      </c>
      <c r="AL33" s="31">
        <f t="shared" si="29"/>
        <v>-2.585164362635777E-4</v>
      </c>
    </row>
    <row r="34" spans="1:38" ht="27.75" customHeight="1" x14ac:dyDescent="0.25">
      <c r="A34" s="47"/>
      <c r="B34" s="48"/>
      <c r="C34" s="44" t="s">
        <v>8</v>
      </c>
      <c r="D34" s="71">
        <f>((L18-$P$18)/($Q$18-$P$18))</f>
        <v>0.15864547038327526</v>
      </c>
      <c r="E34" s="71">
        <f>((L16-$P$16)/($Q$16-$P$16))</f>
        <v>0.33674293405114403</v>
      </c>
      <c r="F34" s="71">
        <f>((L14-$P$14)/($Q$14-$P$14))</f>
        <v>0.37503016651918591</v>
      </c>
      <c r="G34" s="70">
        <f>((L12-$P$12)/($Q$12-$P$12))</f>
        <v>0.41616727177288831</v>
      </c>
      <c r="H34" s="43">
        <v>0.55300000000000005</v>
      </c>
      <c r="I34" s="43">
        <v>0.92400000000000004</v>
      </c>
      <c r="J34" s="43">
        <v>0.77100000000000002</v>
      </c>
      <c r="K34" s="43">
        <v>0.36899999999999999</v>
      </c>
      <c r="L34" s="26">
        <f t="shared" si="10"/>
        <v>1.0976033482331582</v>
      </c>
      <c r="M34" s="27">
        <f t="shared" si="11"/>
        <v>0.25018922404444893</v>
      </c>
      <c r="N34" s="39">
        <v>0.71399999999999997</v>
      </c>
      <c r="O34" s="39">
        <v>0.65100000000000002</v>
      </c>
      <c r="P34" s="39">
        <v>0.499</v>
      </c>
      <c r="Q34" s="39">
        <v>0.60099999999999998</v>
      </c>
      <c r="R34" s="26">
        <f t="shared" si="12"/>
        <v>1.2107060553890636</v>
      </c>
      <c r="S34" s="27">
        <f t="shared" si="13"/>
        <v>0.22957614643009289</v>
      </c>
      <c r="T34" s="37">
        <v>0.32200000000000001</v>
      </c>
      <c r="U34" s="37">
        <v>0.89300000000000002</v>
      </c>
      <c r="V34" s="37">
        <v>0.378</v>
      </c>
      <c r="W34" s="26">
        <f t="shared" si="14"/>
        <v>0.63219876042226797</v>
      </c>
      <c r="X34" s="27">
        <f t="shared" si="15"/>
        <v>0.34701214286365256</v>
      </c>
      <c r="Y34" s="29">
        <f t="shared" si="16"/>
        <v>1.5670186765313947E-2</v>
      </c>
      <c r="Z34" s="29">
        <f t="shared" si="17"/>
        <v>-0.16458231451584926</v>
      </c>
      <c r="AA34" s="29">
        <f t="shared" si="18"/>
        <v>-6.4085614446837511E-2</v>
      </c>
      <c r="AB34" s="33">
        <f t="shared" si="19"/>
        <v>3.9205118674454895E-5</v>
      </c>
      <c r="AC34" s="33">
        <f t="shared" si="20"/>
        <v>3.5975010914206185E-5</v>
      </c>
      <c r="AD34" s="33">
        <f t="shared" si="21"/>
        <v>1.5670186765313947E-4</v>
      </c>
      <c r="AE34" s="35">
        <f t="shared" si="22"/>
        <v>-2.6110238703135058E-4</v>
      </c>
      <c r="AF34" s="35">
        <f t="shared" si="23"/>
        <v>-5.542193148299528E-4</v>
      </c>
      <c r="AG34" s="35">
        <f t="shared" si="24"/>
        <v>-6.1723332818991981E-4</v>
      </c>
      <c r="AH34" s="35">
        <f t="shared" si="25"/>
        <v>-1.6458231451584927E-3</v>
      </c>
      <c r="AI34" s="31">
        <f t="shared" si="26"/>
        <v>-1.0166892448719756E-4</v>
      </c>
      <c r="AJ34" s="31">
        <f t="shared" si="27"/>
        <v>-2.1580377839298446E-4</v>
      </c>
      <c r="AK34" s="31">
        <f t="shared" si="28"/>
        <v>-2.4034038657481816E-4</v>
      </c>
      <c r="AL34" s="31">
        <f t="shared" si="29"/>
        <v>-6.4085614446837507E-4</v>
      </c>
    </row>
    <row r="35" spans="1:38" ht="24" customHeight="1" x14ac:dyDescent="0.25">
      <c r="A35" s="47"/>
      <c r="B35" s="48"/>
      <c r="C35" s="44" t="s">
        <v>9</v>
      </c>
      <c r="D35" s="71">
        <f>((M18-$P$18)/($Q$18-$P$18))</f>
        <v>0.40047909407665505</v>
      </c>
      <c r="E35" s="71">
        <f>((M16-$P$16)/($Q$16-$P$16))</f>
        <v>0</v>
      </c>
      <c r="F35" s="71">
        <f>((M14-$P$14)/($Q$14-$P$14))</f>
        <v>0.22170380500361997</v>
      </c>
      <c r="G35" s="70">
        <f>((M12-$P$12)/($Q$12-$P$12))</f>
        <v>0.45732907571847253</v>
      </c>
      <c r="H35" s="43">
        <v>0.55300000000000005</v>
      </c>
      <c r="I35" s="43">
        <v>0.92400000000000004</v>
      </c>
      <c r="J35" s="43">
        <v>0.77100000000000002</v>
      </c>
      <c r="K35" s="43">
        <v>0.36899999999999999</v>
      </c>
      <c r="L35" s="26">
        <f t="shared" si="10"/>
        <v>1.004851386973165</v>
      </c>
      <c r="M35" s="27">
        <f t="shared" si="11"/>
        <v>0.26798865067966277</v>
      </c>
      <c r="N35" s="39">
        <v>0.71399999999999997</v>
      </c>
      <c r="O35" s="39">
        <v>0.65100000000000002</v>
      </c>
      <c r="P35" s="39">
        <v>0.499</v>
      </c>
      <c r="Q35" s="39">
        <v>0.60099999999999998</v>
      </c>
      <c r="R35" s="26">
        <f t="shared" si="12"/>
        <v>1.107955877051078</v>
      </c>
      <c r="S35" s="27">
        <f t="shared" si="13"/>
        <v>0.24825217263886082</v>
      </c>
      <c r="T35" s="37">
        <v>0.32200000000000001</v>
      </c>
      <c r="U35" s="37">
        <v>0.89300000000000002</v>
      </c>
      <c r="V35" s="37">
        <v>0.378</v>
      </c>
      <c r="W35" s="26">
        <f t="shared" si="14"/>
        <v>0.65515318631442832</v>
      </c>
      <c r="X35" s="27">
        <f t="shared" si="15"/>
        <v>0.34182921995291876</v>
      </c>
      <c r="Y35" s="29">
        <f t="shared" si="16"/>
        <v>2.5985389051034095E-2</v>
      </c>
      <c r="Z35" s="29">
        <f t="shared" si="17"/>
        <v>-0.17008289243352442</v>
      </c>
      <c r="AA35" s="29">
        <f t="shared" si="18"/>
        <v>-6.5694033799056945E-2</v>
      </c>
      <c r="AB35" s="33">
        <f t="shared" si="19"/>
        <v>6.9637893491727095E-5</v>
      </c>
      <c r="AC35" s="33">
        <f t="shared" si="20"/>
        <v>6.4509292887852807E-5</v>
      </c>
      <c r="AD35" s="33">
        <f t="shared" si="21"/>
        <v>2.5985389051034097E-4</v>
      </c>
      <c r="AE35" s="35">
        <f t="shared" si="22"/>
        <v>-6.8114642679715034E-4</v>
      </c>
      <c r="AF35" s="35">
        <f t="shared" si="23"/>
        <v>0</v>
      </c>
      <c r="AG35" s="35">
        <f t="shared" si="24"/>
        <v>-3.7708024418533771E-4</v>
      </c>
      <c r="AH35" s="35">
        <f t="shared" si="25"/>
        <v>-1.7008289243352443E-3</v>
      </c>
      <c r="AI35" s="31">
        <f t="shared" si="26"/>
        <v>-2.6309087142087481E-4</v>
      </c>
      <c r="AJ35" s="31">
        <f t="shared" si="27"/>
        <v>0</v>
      </c>
      <c r="AK35" s="31">
        <f t="shared" si="28"/>
        <v>-1.456461725928734E-4</v>
      </c>
      <c r="AL35" s="31">
        <f t="shared" si="29"/>
        <v>-6.5694033799056941E-4</v>
      </c>
    </row>
    <row r="36" spans="1:38" ht="26.25" customHeight="1" x14ac:dyDescent="0.25">
      <c r="A36" s="47"/>
      <c r="B36" s="48"/>
      <c r="C36" s="44" t="s">
        <v>10</v>
      </c>
      <c r="D36" s="71">
        <f>((N18-$P$18)/($Q$18-$P$18))</f>
        <v>5.7600174216027873E-2</v>
      </c>
      <c r="E36" s="71">
        <f>((N16-$P$16)/($Q$16-$P$16))</f>
        <v>7.1063257065948862E-2</v>
      </c>
      <c r="F36" s="71">
        <f>((N14-$P$14)/($Q$14-$P$14))</f>
        <v>0.12830826160405437</v>
      </c>
      <c r="G36" s="70">
        <f>((N12-$P$12)/($Q$12-$P$12))</f>
        <v>0.39018415642360349</v>
      </c>
      <c r="H36" s="43">
        <f t="shared" ref="H36" si="52">H35+AH35</f>
        <v>0.55129917107566484</v>
      </c>
      <c r="I36" s="43">
        <f t="shared" ref="I36" si="53">I35+AE35</f>
        <v>0.92331885357320287</v>
      </c>
      <c r="J36" s="43">
        <f t="shared" ref="J36" si="54">J35+AF35</f>
        <v>0.77100000000000002</v>
      </c>
      <c r="K36" s="43">
        <f t="shared" ref="K36" si="55">K35+AG35</f>
        <v>0.36862291975581468</v>
      </c>
      <c r="L36" s="26">
        <f t="shared" si="10"/>
        <v>0.70656963511755044</v>
      </c>
      <c r="M36" s="27">
        <f t="shared" si="11"/>
        <v>0.33035726801853371</v>
      </c>
      <c r="N36" s="39">
        <f t="shared" ref="N36" si="56">N35+AL35</f>
        <v>0.71334305966200939</v>
      </c>
      <c r="O36" s="39">
        <f t="shared" ref="O36" si="57">O35+AI35</f>
        <v>0.65073690912857918</v>
      </c>
      <c r="P36" s="39">
        <f t="shared" ref="P36" si="58">P35+AJ35</f>
        <v>0.499</v>
      </c>
      <c r="Q36" s="39">
        <f t="shared" ref="Q36" si="59">Q35+AK35</f>
        <v>0.60085435382740715</v>
      </c>
      <c r="R36" s="26">
        <f t="shared" si="12"/>
        <v>0.86338076188934554</v>
      </c>
      <c r="S36" s="27">
        <f t="shared" si="13"/>
        <v>0.29663349189289984</v>
      </c>
      <c r="T36" s="37">
        <f t="shared" ref="T36" si="60">T35+AD35</f>
        <v>0.32225985389051037</v>
      </c>
      <c r="U36" s="37">
        <f t="shared" ref="U36" si="61">U35+AB35</f>
        <v>0.8930696378934917</v>
      </c>
      <c r="V36" s="37">
        <f t="shared" ref="V36" si="62">V35+AC35</f>
        <v>0.37806450929288787</v>
      </c>
      <c r="W36" s="26">
        <f t="shared" si="14"/>
        <v>0.72943849516763037</v>
      </c>
      <c r="X36" s="27">
        <f t="shared" si="15"/>
        <v>0.32531795788045681</v>
      </c>
      <c r="Y36" s="29">
        <f t="shared" si="16"/>
        <v>1.4237234399261589E-2</v>
      </c>
      <c r="Z36" s="29">
        <f t="shared" si="17"/>
        <v>-0.19441648499990485</v>
      </c>
      <c r="AA36" s="29">
        <f t="shared" si="18"/>
        <v>-7.5909673347846804E-2</v>
      </c>
      <c r="AB36" s="33">
        <f t="shared" si="19"/>
        <v>4.703373860279549E-5</v>
      </c>
      <c r="AC36" s="33">
        <f t="shared" si="20"/>
        <v>4.2232405547506775E-5</v>
      </c>
      <c r="AD36" s="33">
        <f t="shared" si="21"/>
        <v>1.423723439926159E-4</v>
      </c>
      <c r="AE36" s="35">
        <f t="shared" si="22"/>
        <v>-1.119842340646229E-4</v>
      </c>
      <c r="AF36" s="35">
        <f t="shared" si="23"/>
        <v>-1.3815868651406431E-4</v>
      </c>
      <c r="AG36" s="35">
        <f t="shared" si="24"/>
        <v>-2.4945241217508502E-4</v>
      </c>
      <c r="AH36" s="35">
        <f t="shared" si="25"/>
        <v>-1.9441648499990485E-3</v>
      </c>
      <c r="AI36" s="31">
        <f t="shared" si="26"/>
        <v>-4.3724104095177441E-5</v>
      </c>
      <c r="AJ36" s="31">
        <f t="shared" si="27"/>
        <v>-5.3943886309102447E-5</v>
      </c>
      <c r="AK36" s="31">
        <f t="shared" si="28"/>
        <v>-9.7398382261938417E-5</v>
      </c>
      <c r="AL36" s="31">
        <f t="shared" si="29"/>
        <v>-7.5909673347846808E-4</v>
      </c>
    </row>
    <row r="37" spans="1:38" ht="28.5" customHeight="1" x14ac:dyDescent="0.25">
      <c r="A37" s="49"/>
      <c r="B37" s="50"/>
      <c r="C37" s="22" t="s">
        <v>11</v>
      </c>
      <c r="D37" s="21">
        <f>((O18-$P$18)/($Q$18-$P$18))</f>
        <v>0.62118902439024393</v>
      </c>
      <c r="E37" s="21">
        <f>((O16-$P$16)/($Q$16-$P$16))</f>
        <v>0.76096904441453561</v>
      </c>
      <c r="F37" s="21">
        <f>((O14-$P$14)/($Q$14-$P$14))</f>
        <v>1</v>
      </c>
      <c r="G37" s="41">
        <f>((O12-$P$12)/($Q$12-$P$12))</f>
        <v>1</v>
      </c>
      <c r="H37" s="43">
        <v>0.55300000000000005</v>
      </c>
      <c r="I37" s="43">
        <v>0.92400000000000004</v>
      </c>
      <c r="J37" s="43">
        <v>0.77100000000000002</v>
      </c>
      <c r="K37" s="43">
        <v>0.36899999999999999</v>
      </c>
      <c r="L37" s="26">
        <f t="shared" si="10"/>
        <v>2.0826857917801922</v>
      </c>
      <c r="M37" s="27">
        <f t="shared" si="11"/>
        <v>0.11079109537754928</v>
      </c>
      <c r="N37" s="39">
        <v>0.71399999999999997</v>
      </c>
      <c r="O37" s="39">
        <v>0.65100000000000002</v>
      </c>
      <c r="P37" s="39">
        <v>0.499</v>
      </c>
      <c r="Q37" s="39">
        <v>0.60099999999999998</v>
      </c>
      <c r="R37" s="26">
        <f t="shared" si="12"/>
        <v>2.0991176080409018</v>
      </c>
      <c r="S37" s="27">
        <f t="shared" si="13"/>
        <v>0.10918261460873595</v>
      </c>
      <c r="T37" s="37">
        <v>0.32200000000000001</v>
      </c>
      <c r="U37" s="37">
        <v>0.89300000000000002</v>
      </c>
      <c r="V37" s="37">
        <v>0.378</v>
      </c>
      <c r="W37" s="26">
        <f t="shared" si="14"/>
        <v>0.4622074764942537</v>
      </c>
      <c r="X37" s="27">
        <f t="shared" si="15"/>
        <v>0.38646227990155463</v>
      </c>
      <c r="Y37" s="29">
        <f t="shared" si="16"/>
        <v>0.14547542946330119</v>
      </c>
      <c r="Z37" s="29">
        <f t="shared" si="17"/>
        <v>-7.3643450952060999E-2</v>
      </c>
      <c r="AA37" s="29">
        <f t="shared" si="18"/>
        <v>-2.2615751595575693E-2</v>
      </c>
      <c r="AB37" s="33">
        <f t="shared" si="19"/>
        <v>1.6117382180758544E-4</v>
      </c>
      <c r="AC37" s="33">
        <f t="shared" si="20"/>
        <v>1.5883387750131964E-4</v>
      </c>
      <c r="AD37" s="33">
        <f t="shared" si="21"/>
        <v>1.4547542946330119E-3</v>
      </c>
      <c r="AE37" s="35">
        <f t="shared" si="22"/>
        <v>-4.5746503449641549E-4</v>
      </c>
      <c r="AF37" s="35">
        <f t="shared" si="23"/>
        <v>-5.6040386498378578E-4</v>
      </c>
      <c r="AG37" s="35">
        <f t="shared" si="24"/>
        <v>-7.3643450952060995E-4</v>
      </c>
      <c r="AH37" s="35">
        <f t="shared" si="25"/>
        <v>-7.3643450952060995E-4</v>
      </c>
      <c r="AI37" s="31">
        <f t="shared" si="26"/>
        <v>-1.4048656669507766E-4</v>
      </c>
      <c r="AJ37" s="31">
        <f t="shared" si="27"/>
        <v>-1.7209886880401745E-4</v>
      </c>
      <c r="AK37" s="31">
        <f t="shared" si="28"/>
        <v>-2.2615751595575693E-4</v>
      </c>
      <c r="AL37" s="31">
        <f t="shared" si="29"/>
        <v>-2.2615751595575693E-4</v>
      </c>
    </row>
    <row r="38" spans="1:38" ht="24" customHeight="1" x14ac:dyDescent="0.25">
      <c r="A38" s="45" t="s">
        <v>40</v>
      </c>
      <c r="B38" s="46"/>
      <c r="C38" s="22" t="s">
        <v>13</v>
      </c>
      <c r="D38" s="23" t="s">
        <v>26</v>
      </c>
      <c r="E38" s="23" t="s">
        <v>25</v>
      </c>
      <c r="F38" s="23" t="s">
        <v>27</v>
      </c>
      <c r="G38" s="40" t="s">
        <v>39</v>
      </c>
    </row>
    <row r="39" spans="1:38" ht="33.75" customHeight="1" x14ac:dyDescent="0.25">
      <c r="A39" s="47"/>
      <c r="B39" s="48"/>
      <c r="C39" s="22" t="s">
        <v>0</v>
      </c>
      <c r="D39" s="21">
        <v>0.71940000000000004</v>
      </c>
      <c r="E39" s="21">
        <v>9.5560000000000006E-2</v>
      </c>
      <c r="F39" s="21">
        <v>8.8090000000000002E-2</v>
      </c>
      <c r="G39" s="41">
        <v>0.21307000000000001</v>
      </c>
    </row>
    <row r="40" spans="1:38" ht="30" customHeight="1" x14ac:dyDescent="0.25">
      <c r="A40" s="47"/>
      <c r="B40" s="48"/>
      <c r="C40" s="22" t="s">
        <v>1</v>
      </c>
      <c r="D40" s="21">
        <v>0.31424200000000002</v>
      </c>
      <c r="E40" s="21">
        <v>0.64899099999999998</v>
      </c>
      <c r="F40" s="21">
        <v>0.58346100000000001</v>
      </c>
      <c r="G40" s="41">
        <v>0</v>
      </c>
    </row>
    <row r="41" spans="1:38" ht="27.75" customHeight="1" x14ac:dyDescent="0.25">
      <c r="A41" s="47"/>
      <c r="B41" s="48"/>
      <c r="C41" s="22" t="s">
        <v>2</v>
      </c>
      <c r="D41" s="21">
        <v>0.5232</v>
      </c>
      <c r="E41" s="21">
        <v>0.2954</v>
      </c>
      <c r="F41" s="21">
        <v>0.41734369999999998</v>
      </c>
      <c r="G41" s="41">
        <v>0.15458640000000001</v>
      </c>
    </row>
    <row r="42" spans="1:38" ht="28.5" customHeight="1" x14ac:dyDescent="0.25">
      <c r="A42" s="47"/>
      <c r="B42" s="48"/>
      <c r="C42" s="22" t="s">
        <v>3</v>
      </c>
      <c r="D42" s="13">
        <f>((G31-$P$18)/($Q$18-$P$18))</f>
        <v>-2.4176218662490947</v>
      </c>
      <c r="E42" s="13">
        <f>((G29-$P$16)/($Q$16-$P$16))</f>
        <v>-1.3009903052110292</v>
      </c>
      <c r="F42" s="13">
        <f>((G27-$P$14)/($Q$14-$P$14))</f>
        <v>-1.6401737591505108</v>
      </c>
      <c r="G42" s="13" t="e">
        <f>((G25-$P$12)/($Q$12-$P$12))</f>
        <v>#VALUE!</v>
      </c>
      <c r="H42" t="s">
        <v>63</v>
      </c>
    </row>
    <row r="43" spans="1:38" ht="22.5" customHeight="1" x14ac:dyDescent="0.25">
      <c r="A43" s="47"/>
      <c r="B43" s="48"/>
      <c r="C43" s="22" t="s">
        <v>4</v>
      </c>
      <c r="D43" s="13">
        <v>0</v>
      </c>
      <c r="E43" s="13">
        <f>((H29-$P$16)/($Q$16-$P$16))</f>
        <v>-1.3009722072678331</v>
      </c>
      <c r="F43" s="13">
        <f>((H27-$P$14)/($Q$14-$P$14))</f>
        <v>-1.6401293972218136</v>
      </c>
      <c r="G43" s="13" t="e">
        <f>((H25-$P$12)/($Q$12-$P$12))</f>
        <v>#VALUE!</v>
      </c>
    </row>
    <row r="44" spans="1:38" ht="26.25" customHeight="1" x14ac:dyDescent="0.25">
      <c r="A44" s="47"/>
      <c r="B44" s="48"/>
      <c r="C44" s="44" t="s">
        <v>5</v>
      </c>
      <c r="D44" s="11">
        <f>((I31-$P$18)/($Q$18-$P$18))</f>
        <v>-2.4175823170731707</v>
      </c>
      <c r="E44" s="11">
        <f>((I29-$P$16)/($Q$16-$P$16))</f>
        <v>-1.3009472409152087</v>
      </c>
      <c r="F44" s="11">
        <f>((I27-$P$14)/($Q$14-$P$14))</f>
        <v>-1.6400995177878066</v>
      </c>
      <c r="G44" s="11" t="e">
        <f>((I25-$P$12)/($Q$12-$P$12))</f>
        <v>#VALUE!</v>
      </c>
    </row>
    <row r="45" spans="1:38" ht="27.75" customHeight="1" x14ac:dyDescent="0.25">
      <c r="A45" s="47"/>
      <c r="B45" s="48"/>
      <c r="C45" s="44" t="s">
        <v>6</v>
      </c>
      <c r="D45" s="11">
        <f>((J31-$P$18)/($Q$18-$P$18))</f>
        <v>-2.4175989764808361</v>
      </c>
      <c r="E45" s="11">
        <f>((J29-$P$16)/($Q$16-$P$16))</f>
        <v>-1.3009575370121129</v>
      </c>
      <c r="F45" s="11">
        <f>((J27-$P$14)/($Q$14-$P$14))</f>
        <v>-1.6401117486012999</v>
      </c>
      <c r="G45" s="11" t="e">
        <f>((J25-$P$12)/($Q$12-$P$12))</f>
        <v>#VALUE!</v>
      </c>
    </row>
    <row r="46" spans="1:38" ht="28.5" customHeight="1" x14ac:dyDescent="0.25">
      <c r="A46" s="47"/>
      <c r="B46" s="48"/>
      <c r="C46" s="44" t="s">
        <v>7</v>
      </c>
      <c r="D46" s="11">
        <f>((K31-$P$18)/($Q$18-$P$18))</f>
        <v>-2.41764274825784</v>
      </c>
      <c r="E46" s="11">
        <f>((K29-$P$16)/($Q$16-$P$16))</f>
        <v>-1.3009845895020189</v>
      </c>
      <c r="F46" s="11">
        <f>((K27-$P$14)/($Q$14-$P$14))</f>
        <v>-1.640144086186339</v>
      </c>
      <c r="G46" s="11" t="e">
        <f>((K25-$P$12)/($Q$12-$P$12))</f>
        <v>#VALUE!</v>
      </c>
    </row>
    <row r="47" spans="1:38" ht="28.5" customHeight="1" x14ac:dyDescent="0.25">
      <c r="A47" s="47"/>
      <c r="B47" s="48"/>
      <c r="C47" s="44" t="s">
        <v>8</v>
      </c>
      <c r="D47" s="11">
        <f>((L31-$P$18)/($Q$18-$P$18))</f>
        <v>-2.4174473026271586</v>
      </c>
      <c r="E47" s="11">
        <f>((L29-$P$16)/($Q$16-$P$16))</f>
        <v>-1.300943359229028</v>
      </c>
      <c r="F47" s="11">
        <f>((L27-$P$14)/($Q$14-$P$14))</f>
        <v>-1.6400485101618232</v>
      </c>
      <c r="G47" s="11" t="e">
        <f>((L25-$P$12)/($Q$12-$P$12))</f>
        <v>#VALUE!</v>
      </c>
    </row>
    <row r="48" spans="1:38" ht="26.25" customHeight="1" x14ac:dyDescent="0.25">
      <c r="A48" s="47"/>
      <c r="B48" s="48"/>
      <c r="C48" s="44" t="s">
        <v>9</v>
      </c>
      <c r="D48" s="11">
        <f>((M31-$P$18)/($Q$18-$P$18))</f>
        <v>-2.4176717081087058</v>
      </c>
      <c r="E48" s="11">
        <f>((M29-$P$16)/($Q$16-$P$16))</f>
        <v>-1.300991079529338</v>
      </c>
      <c r="F48" s="11">
        <f>((M27-$P$14)/($Q$14-$P$14))</f>
        <v>-1.640159755302335</v>
      </c>
      <c r="G48" s="11" t="e">
        <f>((M25-$P$12)/($Q$12-$P$12))</f>
        <v>#VALUE!</v>
      </c>
    </row>
    <row r="49" spans="1:7" ht="21" customHeight="1" x14ac:dyDescent="0.25">
      <c r="A49" s="47"/>
      <c r="B49" s="48"/>
      <c r="C49" s="44" t="s">
        <v>10</v>
      </c>
      <c r="D49" s="11">
        <f>((N31-$P$18)/($Q$18-$P$18))</f>
        <v>-2.4176051829268292</v>
      </c>
      <c r="E49" s="11">
        <f>((N29-$P$16)/($Q$16-$P$16))</f>
        <v>-1.3009613728129206</v>
      </c>
      <c r="F49" s="11">
        <f>((N27-$P$14)/($Q$14-$P$14))</f>
        <v>-1.6401163782609229</v>
      </c>
      <c r="G49" s="11" t="e">
        <f>((N25-$P$12)/($Q$12-$P$12))</f>
        <v>#VALUE!</v>
      </c>
    </row>
    <row r="50" spans="1:7" ht="22.5" customHeight="1" x14ac:dyDescent="0.25">
      <c r="A50" s="49"/>
      <c r="B50" s="50"/>
      <c r="C50" s="22" t="s">
        <v>11</v>
      </c>
      <c r="D50" s="13">
        <f>((O31-$P$18)/($Q$18-$P$18))</f>
        <v>-2.4176120426829266</v>
      </c>
      <c r="E50" s="13">
        <f>((O29-$P$16)/($Q$16-$P$16))</f>
        <v>-1.3009656123822342</v>
      </c>
      <c r="F50" s="13">
        <f>((O27-$P$14)/($Q$14-$P$14))</f>
        <v>-1.6401214304768246</v>
      </c>
      <c r="G50" s="13" t="e">
        <f>((O25-$P$12)/($Q$12-$P$12))</f>
        <v>#VALUE!</v>
      </c>
    </row>
  </sheetData>
  <mergeCells count="22">
    <mergeCell ref="A25:B37"/>
    <mergeCell ref="B22:G23"/>
    <mergeCell ref="P12:P13"/>
    <mergeCell ref="Q12:Q13"/>
    <mergeCell ref="P14:P15"/>
    <mergeCell ref="Q14:Q15"/>
    <mergeCell ref="A38:B50"/>
    <mergeCell ref="B6:Q7"/>
    <mergeCell ref="D8:Q8"/>
    <mergeCell ref="P10:P11"/>
    <mergeCell ref="Q10:Q11"/>
    <mergeCell ref="B8:B9"/>
    <mergeCell ref="C8:C9"/>
    <mergeCell ref="B10:B11"/>
    <mergeCell ref="P18:P19"/>
    <mergeCell ref="Q18:Q19"/>
    <mergeCell ref="P16:P17"/>
    <mergeCell ref="Q16:Q17"/>
    <mergeCell ref="B18:B19"/>
    <mergeCell ref="B12:B13"/>
    <mergeCell ref="B14:B15"/>
    <mergeCell ref="B16:B1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gustipc</dc:creator>
  <cp:lastModifiedBy>gustipc</cp:lastModifiedBy>
  <dcterms:created xsi:type="dcterms:W3CDTF">2019-11-12T12:48:53Z</dcterms:created>
  <dcterms:modified xsi:type="dcterms:W3CDTF">2019-11-19T08:16:37Z</dcterms:modified>
</cp:coreProperties>
</file>