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420" windowHeight="9330" tabRatio="880" activeTab="4"/>
  </bookViews>
  <sheets>
    <sheet name="Sheet1" sheetId="32" r:id="rId1"/>
    <sheet name="Summary ABO Docking" sheetId="29" r:id="rId2"/>
    <sheet name="Graph" sheetId="22" r:id="rId3"/>
    <sheet name="Summary RKAP" sheetId="20" r:id="rId4"/>
    <sheet name="Summary MySAP" sheetId="23" r:id="rId5"/>
    <sheet name="OPEX &amp; CAPEX" sheetId="31" r:id="rId6"/>
    <sheet name="Pandan" sheetId="1" r:id="rId7"/>
    <sheet name="Pelita" sheetId="2" r:id="rId8"/>
    <sheet name="P_Tabuhan" sheetId="3" r:id="rId9"/>
    <sheet name="Pungut" sheetId="4" r:id="rId10"/>
    <sheet name="Pematang" sheetId="5" r:id="rId11"/>
    <sheet name="MangunJaya" sheetId="6" r:id="rId12"/>
    <sheet name="Menggala" sheetId="7" r:id="rId13"/>
    <sheet name="Minas" sheetId="8" r:id="rId14"/>
    <sheet name="Melahin" sheetId="9" r:id="rId15"/>
    <sheet name="Merbau" sheetId="10" r:id="rId16"/>
    <sheet name="Mundu" sheetId="11" r:id="rId17"/>
    <sheet name="Musi" sheetId="12" r:id="rId18"/>
    <sheet name="Meditran" sheetId="13" r:id="rId19"/>
    <sheet name="Matindok" sheetId="14" r:id="rId20"/>
    <sheet name="Mauhau" sheetId="15" r:id="rId21"/>
    <sheet name="Merauke" sheetId="16" r:id="rId22"/>
    <sheet name="Kamojang" sheetId="17" r:id="rId23"/>
    <sheet name="Kasim" sheetId="18" r:id="rId24"/>
    <sheet name="Kakap" sheetId="19" r:id="rId25"/>
    <sheet name="Parigi" sheetId="27" r:id="rId26"/>
    <sheet name="Pattimura" sheetId="26" r:id="rId27"/>
    <sheet name="Pasaman" sheetId="28" r:id="rId28"/>
    <sheet name="Panjang" sheetId="30" r:id="rId29"/>
    <sheet name="TF_II_Man" sheetId="25" r:id="rId30"/>
    <sheet name="MData" sheetId="24" r:id="rId31"/>
    <sheet name="Plan" sheetId="21" r:id="rId32"/>
  </sheets>
  <definedNames>
    <definedName name="_xlnm._FilterDatabase" localSheetId="24" hidden="1">Kakap!$A$1:$G$57</definedName>
    <definedName name="_xlnm._FilterDatabase" localSheetId="29" hidden="1">TF_II_Man!$A$1:$I$33</definedName>
  </definedNames>
  <calcPr calcId="125725"/>
</workbook>
</file>

<file path=xl/calcChain.xml><?xml version="1.0" encoding="utf-8"?>
<calcChain xmlns="http://schemas.openxmlformats.org/spreadsheetml/2006/main">
  <c r="AB30" i="23"/>
  <c r="AA16"/>
  <c r="AA17"/>
  <c r="AA18"/>
  <c r="AA19"/>
  <c r="AA20"/>
  <c r="AA21"/>
  <c r="AA15"/>
  <c r="E54" i="31" l="1"/>
  <c r="B4" i="23"/>
  <c r="B6" l="1"/>
  <c r="B5"/>
  <c r="X43" l="1"/>
  <c r="X42"/>
  <c r="X41"/>
  <c r="X40"/>
  <c r="X39"/>
  <c r="X38"/>
  <c r="X37"/>
  <c r="X32"/>
  <c r="X31"/>
  <c r="X30"/>
  <c r="X29"/>
  <c r="X28"/>
  <c r="X27"/>
  <c r="X26"/>
  <c r="X21"/>
  <c r="X20"/>
  <c r="X19"/>
  <c r="X18"/>
  <c r="X17"/>
  <c r="X16"/>
  <c r="X15"/>
  <c r="X10"/>
  <c r="X9"/>
  <c r="X8"/>
  <c r="X7"/>
  <c r="X6"/>
  <c r="X5"/>
  <c r="X4"/>
  <c r="W43"/>
  <c r="W42"/>
  <c r="W41"/>
  <c r="W40"/>
  <c r="W39"/>
  <c r="W38"/>
  <c r="W37"/>
  <c r="W32"/>
  <c r="W31"/>
  <c r="W30"/>
  <c r="W29"/>
  <c r="W28"/>
  <c r="W27"/>
  <c r="W26"/>
  <c r="W21"/>
  <c r="W20"/>
  <c r="W19"/>
  <c r="W18"/>
  <c r="W17"/>
  <c r="W16"/>
  <c r="W15"/>
  <c r="W10"/>
  <c r="W9"/>
  <c r="W8"/>
  <c r="W7"/>
  <c r="W6"/>
  <c r="W5"/>
  <c r="W4"/>
  <c r="V43"/>
  <c r="V42"/>
  <c r="V41"/>
  <c r="V40"/>
  <c r="V39"/>
  <c r="V38"/>
  <c r="V37"/>
  <c r="V32"/>
  <c r="V31"/>
  <c r="V30"/>
  <c r="V29"/>
  <c r="V28"/>
  <c r="V27"/>
  <c r="V26"/>
  <c r="V21"/>
  <c r="V20"/>
  <c r="V19"/>
  <c r="V18"/>
  <c r="V17"/>
  <c r="V16"/>
  <c r="V15"/>
  <c r="V10"/>
  <c r="V9"/>
  <c r="V8"/>
  <c r="V7"/>
  <c r="V6"/>
  <c r="V5"/>
  <c r="V4"/>
  <c r="V11" l="1"/>
  <c r="V22"/>
  <c r="W11"/>
  <c r="W33"/>
  <c r="X44"/>
  <c r="X33"/>
  <c r="W44"/>
  <c r="V33"/>
  <c r="V44"/>
  <c r="X11"/>
  <c r="Y41"/>
  <c r="B37"/>
  <c r="B38"/>
  <c r="B39"/>
  <c r="B40"/>
  <c r="B41"/>
  <c r="B42"/>
  <c r="B43"/>
  <c r="C43"/>
  <c r="C32"/>
  <c r="E43"/>
  <c r="E32"/>
  <c r="F43"/>
  <c r="F32"/>
  <c r="G43"/>
  <c r="G32"/>
  <c r="H43"/>
  <c r="H32"/>
  <c r="I43"/>
  <c r="I32"/>
  <c r="J43"/>
  <c r="J32"/>
  <c r="K43"/>
  <c r="K32"/>
  <c r="L43"/>
  <c r="L32"/>
  <c r="M43"/>
  <c r="M32"/>
  <c r="N43"/>
  <c r="N32"/>
  <c r="O43"/>
  <c r="O32"/>
  <c r="P43"/>
  <c r="P32"/>
  <c r="Q43"/>
  <c r="Q32"/>
  <c r="R43"/>
  <c r="R32"/>
  <c r="S43"/>
  <c r="S32"/>
  <c r="T43"/>
  <c r="T32"/>
  <c r="U43"/>
  <c r="U32"/>
  <c r="C42"/>
  <c r="C31"/>
  <c r="E42"/>
  <c r="E31"/>
  <c r="F42"/>
  <c r="F31"/>
  <c r="G42"/>
  <c r="G31"/>
  <c r="H42"/>
  <c r="H31"/>
  <c r="I42"/>
  <c r="I31"/>
  <c r="J42"/>
  <c r="J31"/>
  <c r="K42"/>
  <c r="K31"/>
  <c r="L42"/>
  <c r="L31"/>
  <c r="M42"/>
  <c r="M31"/>
  <c r="N42"/>
  <c r="N31"/>
  <c r="O42"/>
  <c r="O31"/>
  <c r="P42"/>
  <c r="P31"/>
  <c r="Q42"/>
  <c r="Q31"/>
  <c r="R42"/>
  <c r="R31"/>
  <c r="S42"/>
  <c r="S31"/>
  <c r="T42"/>
  <c r="T31"/>
  <c r="U42"/>
  <c r="U31"/>
  <c r="C38"/>
  <c r="C27"/>
  <c r="E38"/>
  <c r="E27"/>
  <c r="F38"/>
  <c r="F27"/>
  <c r="G38"/>
  <c r="G27"/>
  <c r="H38"/>
  <c r="H27"/>
  <c r="I38"/>
  <c r="I27"/>
  <c r="J38"/>
  <c r="J27"/>
  <c r="K38"/>
  <c r="K27"/>
  <c r="L38"/>
  <c r="L27"/>
  <c r="M38"/>
  <c r="M27"/>
  <c r="N38"/>
  <c r="N27"/>
  <c r="O38"/>
  <c r="O27"/>
  <c r="P38"/>
  <c r="P27"/>
  <c r="Q38"/>
  <c r="Q27"/>
  <c r="R38"/>
  <c r="R27"/>
  <c r="S38"/>
  <c r="S27"/>
  <c r="T38"/>
  <c r="T27"/>
  <c r="U38"/>
  <c r="U27"/>
  <c r="C37"/>
  <c r="C26"/>
  <c r="E37"/>
  <c r="E26"/>
  <c r="F37"/>
  <c r="F26"/>
  <c r="G37"/>
  <c r="G26"/>
  <c r="H37"/>
  <c r="H26"/>
  <c r="I37"/>
  <c r="I26"/>
  <c r="J37"/>
  <c r="J26"/>
  <c r="K37"/>
  <c r="K26"/>
  <c r="L37"/>
  <c r="L26"/>
  <c r="M37"/>
  <c r="M26"/>
  <c r="N37"/>
  <c r="N26"/>
  <c r="O37"/>
  <c r="O26"/>
  <c r="P37"/>
  <c r="P26"/>
  <c r="Q37"/>
  <c r="Q26"/>
  <c r="R37"/>
  <c r="R26"/>
  <c r="S37"/>
  <c r="S26"/>
  <c r="T37"/>
  <c r="T26"/>
  <c r="U37"/>
  <c r="U26"/>
  <c r="C39"/>
  <c r="C28"/>
  <c r="E39"/>
  <c r="E28"/>
  <c r="F39"/>
  <c r="F28"/>
  <c r="G39"/>
  <c r="G28"/>
  <c r="H39"/>
  <c r="H28"/>
  <c r="I39"/>
  <c r="I28"/>
  <c r="J39"/>
  <c r="J28"/>
  <c r="K39"/>
  <c r="K28"/>
  <c r="L39"/>
  <c r="L28"/>
  <c r="M39"/>
  <c r="M28"/>
  <c r="N39"/>
  <c r="N28"/>
  <c r="O39"/>
  <c r="O28"/>
  <c r="P39"/>
  <c r="P28"/>
  <c r="Q39"/>
  <c r="Q28"/>
  <c r="R39"/>
  <c r="R28"/>
  <c r="S39"/>
  <c r="S28"/>
  <c r="T39"/>
  <c r="T28"/>
  <c r="U39"/>
  <c r="U40"/>
  <c r="U41"/>
  <c r="U28"/>
  <c r="C40"/>
  <c r="C41"/>
  <c r="E40"/>
  <c r="E41"/>
  <c r="G40"/>
  <c r="G41"/>
  <c r="N40"/>
  <c r="N41"/>
  <c r="R40"/>
  <c r="R41"/>
  <c r="C4"/>
  <c r="C5"/>
  <c r="C6"/>
  <c r="C7"/>
  <c r="C8"/>
  <c r="C9"/>
  <c r="C10"/>
  <c r="E4"/>
  <c r="E5"/>
  <c r="E6"/>
  <c r="E7"/>
  <c r="E8"/>
  <c r="E9"/>
  <c r="E10"/>
  <c r="G4"/>
  <c r="G5"/>
  <c r="G6"/>
  <c r="G7"/>
  <c r="G8"/>
  <c r="G9"/>
  <c r="G10"/>
  <c r="N4"/>
  <c r="N5"/>
  <c r="N6"/>
  <c r="N7"/>
  <c r="N8"/>
  <c r="N9"/>
  <c r="N10"/>
  <c r="R4"/>
  <c r="R5"/>
  <c r="R6"/>
  <c r="R7"/>
  <c r="R8"/>
  <c r="R9"/>
  <c r="R10"/>
  <c r="C15"/>
  <c r="C16"/>
  <c r="C17"/>
  <c r="C18"/>
  <c r="C19"/>
  <c r="C20"/>
  <c r="C21"/>
  <c r="E15"/>
  <c r="E16"/>
  <c r="E17"/>
  <c r="E18"/>
  <c r="E19"/>
  <c r="E20"/>
  <c r="E21"/>
  <c r="G15"/>
  <c r="G16"/>
  <c r="G17"/>
  <c r="G18"/>
  <c r="G19"/>
  <c r="G20"/>
  <c r="G21"/>
  <c r="N15"/>
  <c r="N16"/>
  <c r="N17"/>
  <c r="N18"/>
  <c r="N19"/>
  <c r="N20"/>
  <c r="N21"/>
  <c r="R15"/>
  <c r="R16"/>
  <c r="R17"/>
  <c r="R18"/>
  <c r="R19"/>
  <c r="R20"/>
  <c r="R21"/>
  <c r="U30"/>
  <c r="U29"/>
  <c r="U21"/>
  <c r="U20"/>
  <c r="U19"/>
  <c r="U18"/>
  <c r="U17"/>
  <c r="U16"/>
  <c r="U15"/>
  <c r="U10"/>
  <c r="U9"/>
  <c r="U8"/>
  <c r="U7"/>
  <c r="U6"/>
  <c r="U5"/>
  <c r="U4"/>
  <c r="Y43"/>
  <c r="Y42"/>
  <c r="Y40"/>
  <c r="Y39"/>
  <c r="Y38"/>
  <c r="Y37"/>
  <c r="Y32"/>
  <c r="AA32" s="1"/>
  <c r="Y31"/>
  <c r="AA31" s="1"/>
  <c r="Y30"/>
  <c r="AA30" s="1"/>
  <c r="Y29"/>
  <c r="AA29" s="1"/>
  <c r="Y28"/>
  <c r="AA28" s="1"/>
  <c r="Y27"/>
  <c r="AA27" s="1"/>
  <c r="Y26"/>
  <c r="AA26" s="1"/>
  <c r="Y21"/>
  <c r="Y20"/>
  <c r="Y19"/>
  <c r="Y18"/>
  <c r="Y17"/>
  <c r="Y16"/>
  <c r="Y15"/>
  <c r="Y10"/>
  <c r="Y9"/>
  <c r="Y8"/>
  <c r="Y7"/>
  <c r="Y6"/>
  <c r="Y5"/>
  <c r="Y4"/>
  <c r="T41"/>
  <c r="T30"/>
  <c r="T40"/>
  <c r="T29"/>
  <c r="T21"/>
  <c r="T20"/>
  <c r="T19"/>
  <c r="T18"/>
  <c r="T17"/>
  <c r="T16"/>
  <c r="T15"/>
  <c r="T10"/>
  <c r="T9"/>
  <c r="T8"/>
  <c r="T7"/>
  <c r="T6"/>
  <c r="T5"/>
  <c r="T4"/>
  <c r="S41"/>
  <c r="S40"/>
  <c r="S30"/>
  <c r="S29"/>
  <c r="S21"/>
  <c r="S20"/>
  <c r="S19"/>
  <c r="S18"/>
  <c r="S17"/>
  <c r="S16"/>
  <c r="S15"/>
  <c r="S10"/>
  <c r="S9"/>
  <c r="S8"/>
  <c r="S7"/>
  <c r="S6"/>
  <c r="S5"/>
  <c r="S4"/>
  <c r="R30"/>
  <c r="R29"/>
  <c r="Q41"/>
  <c r="Q40"/>
  <c r="Q30"/>
  <c r="Q29"/>
  <c r="Q21"/>
  <c r="Q20"/>
  <c r="Q19"/>
  <c r="Q18"/>
  <c r="Q17"/>
  <c r="Q16"/>
  <c r="Q15"/>
  <c r="Q10"/>
  <c r="Q9"/>
  <c r="Q8"/>
  <c r="Q7"/>
  <c r="Q6"/>
  <c r="Q5"/>
  <c r="Q4"/>
  <c r="P41"/>
  <c r="P40"/>
  <c r="P30"/>
  <c r="P29"/>
  <c r="P21"/>
  <c r="P20"/>
  <c r="P19"/>
  <c r="P18"/>
  <c r="P17"/>
  <c r="P16"/>
  <c r="P15"/>
  <c r="P10"/>
  <c r="P9"/>
  <c r="P8"/>
  <c r="P7"/>
  <c r="P6"/>
  <c r="P5"/>
  <c r="P4"/>
  <c r="O41"/>
  <c r="O40"/>
  <c r="O30"/>
  <c r="O29"/>
  <c r="O21"/>
  <c r="O20"/>
  <c r="O19"/>
  <c r="O18"/>
  <c r="O17"/>
  <c r="O16"/>
  <c r="O15"/>
  <c r="O10"/>
  <c r="O9"/>
  <c r="O8"/>
  <c r="O7"/>
  <c r="O6"/>
  <c r="O5"/>
  <c r="O4"/>
  <c r="N30"/>
  <c r="N29"/>
  <c r="M41"/>
  <c r="M40"/>
  <c r="M30"/>
  <c r="M29"/>
  <c r="M21"/>
  <c r="M20"/>
  <c r="M19"/>
  <c r="M18"/>
  <c r="M17"/>
  <c r="M16"/>
  <c r="M15"/>
  <c r="M10"/>
  <c r="M9"/>
  <c r="M8"/>
  <c r="M7"/>
  <c r="M6"/>
  <c r="M5"/>
  <c r="M4"/>
  <c r="L41"/>
  <c r="L30"/>
  <c r="L40"/>
  <c r="L29"/>
  <c r="L21"/>
  <c r="L20"/>
  <c r="L19"/>
  <c r="L18"/>
  <c r="L17"/>
  <c r="L16"/>
  <c r="L15"/>
  <c r="L10"/>
  <c r="L9"/>
  <c r="L8"/>
  <c r="L7"/>
  <c r="L6"/>
  <c r="L5"/>
  <c r="L4"/>
  <c r="K41"/>
  <c r="K40"/>
  <c r="K30"/>
  <c r="K29"/>
  <c r="K21"/>
  <c r="K20"/>
  <c r="K19"/>
  <c r="K18"/>
  <c r="K17"/>
  <c r="K16"/>
  <c r="K15"/>
  <c r="K10"/>
  <c r="K9"/>
  <c r="K8"/>
  <c r="K7"/>
  <c r="K6"/>
  <c r="K5"/>
  <c r="K4"/>
  <c r="J41"/>
  <c r="J30"/>
  <c r="J40"/>
  <c r="J29"/>
  <c r="J21"/>
  <c r="J20"/>
  <c r="J19"/>
  <c r="J18"/>
  <c r="J17"/>
  <c r="J15"/>
  <c r="J16"/>
  <c r="J10"/>
  <c r="J9"/>
  <c r="J8"/>
  <c r="J7"/>
  <c r="J6"/>
  <c r="J5"/>
  <c r="J4"/>
  <c r="I41"/>
  <c r="I40"/>
  <c r="I30"/>
  <c r="I29"/>
  <c r="I21"/>
  <c r="I20"/>
  <c r="I19"/>
  <c r="I18"/>
  <c r="I17"/>
  <c r="I16"/>
  <c r="I15"/>
  <c r="I10"/>
  <c r="I9"/>
  <c r="I8"/>
  <c r="I7"/>
  <c r="I6"/>
  <c r="I5"/>
  <c r="I4"/>
  <c r="H41"/>
  <c r="H40"/>
  <c r="H30"/>
  <c r="H29"/>
  <c r="H21"/>
  <c r="H20"/>
  <c r="H19"/>
  <c r="H18"/>
  <c r="H17"/>
  <c r="H16"/>
  <c r="H15"/>
  <c r="H10"/>
  <c r="H9"/>
  <c r="H8"/>
  <c r="H7"/>
  <c r="H6"/>
  <c r="H5"/>
  <c r="H4"/>
  <c r="G30"/>
  <c r="G29"/>
  <c r="F41"/>
  <c r="F40"/>
  <c r="F30"/>
  <c r="F29"/>
  <c r="F21"/>
  <c r="F20"/>
  <c r="F19"/>
  <c r="F18"/>
  <c r="F17"/>
  <c r="F16"/>
  <c r="F15"/>
  <c r="F10"/>
  <c r="F9"/>
  <c r="F8"/>
  <c r="F7"/>
  <c r="F6"/>
  <c r="F5"/>
  <c r="F4"/>
  <c r="E30"/>
  <c r="E29"/>
  <c r="D43"/>
  <c r="D42"/>
  <c r="D41"/>
  <c r="D40"/>
  <c r="D39"/>
  <c r="D38"/>
  <c r="D37"/>
  <c r="D32"/>
  <c r="D31"/>
  <c r="D30"/>
  <c r="D29"/>
  <c r="D28"/>
  <c r="D27"/>
  <c r="D26"/>
  <c r="D21"/>
  <c r="D20"/>
  <c r="D19"/>
  <c r="D18"/>
  <c r="D17"/>
  <c r="D16"/>
  <c r="D15"/>
  <c r="D10"/>
  <c r="D9"/>
  <c r="D8"/>
  <c r="D7"/>
  <c r="D6"/>
  <c r="D5"/>
  <c r="D4"/>
  <c r="C29"/>
  <c r="C30"/>
  <c r="B32"/>
  <c r="B31"/>
  <c r="B30"/>
  <c r="B29"/>
  <c r="B28"/>
  <c r="B27"/>
  <c r="B26"/>
  <c r="B21"/>
  <c r="B20"/>
  <c r="B19"/>
  <c r="B18"/>
  <c r="B17"/>
  <c r="B16"/>
  <c r="B15"/>
  <c r="B10"/>
  <c r="B9"/>
  <c r="B8"/>
  <c r="B7"/>
  <c r="B2"/>
  <c r="I6" i="29"/>
  <c r="I11"/>
  <c r="I15"/>
  <c r="I19"/>
  <c r="I20"/>
  <c r="I25"/>
  <c r="I26"/>
  <c r="I29"/>
  <c r="I30"/>
  <c r="I4"/>
  <c r="H36"/>
  <c r="G36"/>
  <c r="P31" i="22" s="1"/>
  <c r="D36" i="29"/>
  <c r="P33" i="22" s="1"/>
  <c r="F36" i="29"/>
  <c r="E36"/>
  <c r="C2" i="23"/>
  <c r="D2"/>
  <c r="E2"/>
  <c r="F2"/>
  <c r="G2"/>
  <c r="H2"/>
  <c r="I2"/>
  <c r="J2"/>
  <c r="K2"/>
  <c r="L2"/>
  <c r="M2"/>
  <c r="N2"/>
  <c r="O2"/>
  <c r="P2"/>
  <c r="Q2"/>
  <c r="R2"/>
  <c r="S2"/>
  <c r="T2"/>
  <c r="P32" i="22"/>
  <c r="Z38" i="23" l="1"/>
  <c r="AA38" s="1"/>
  <c r="B11"/>
  <c r="Q50"/>
  <c r="Q54"/>
  <c r="R54"/>
  <c r="P34" i="22"/>
  <c r="Q33" s="1"/>
  <c r="D37" i="29"/>
  <c r="I37" s="1"/>
  <c r="T50" i="23"/>
  <c r="E54"/>
  <c r="B50"/>
  <c r="J54"/>
  <c r="N33"/>
  <c r="L50"/>
  <c r="H54"/>
  <c r="F54"/>
  <c r="D54"/>
  <c r="R51"/>
  <c r="Q51"/>
  <c r="U49"/>
  <c r="Q49"/>
  <c r="U50"/>
  <c r="U54"/>
  <c r="Q55"/>
  <c r="K50"/>
  <c r="K54"/>
  <c r="O11"/>
  <c r="P52"/>
  <c r="D51"/>
  <c r="H53"/>
  <c r="Q33"/>
  <c r="J51"/>
  <c r="H51"/>
  <c r="F51"/>
  <c r="C51"/>
  <c r="L49"/>
  <c r="H49"/>
  <c r="F50"/>
  <c r="C50"/>
  <c r="T54"/>
  <c r="P54"/>
  <c r="N54"/>
  <c r="R55"/>
  <c r="J55"/>
  <c r="B49"/>
  <c r="K11"/>
  <c r="K44"/>
  <c r="Q44"/>
  <c r="E11"/>
  <c r="M51"/>
  <c r="M49"/>
  <c r="I49"/>
  <c r="E49"/>
  <c r="O50"/>
  <c r="M50"/>
  <c r="G50"/>
  <c r="M54"/>
  <c r="G54"/>
  <c r="O55"/>
  <c r="I55"/>
  <c r="G55"/>
  <c r="Y51"/>
  <c r="Y11"/>
  <c r="Y33"/>
  <c r="Y55"/>
  <c r="U51"/>
  <c r="T51"/>
  <c r="T55"/>
  <c r="T52"/>
  <c r="S53"/>
  <c r="S49"/>
  <c r="S50"/>
  <c r="S54"/>
  <c r="S55"/>
  <c r="R53"/>
  <c r="P11"/>
  <c r="O44"/>
  <c r="N51"/>
  <c r="N50"/>
  <c r="N55"/>
  <c r="L54"/>
  <c r="L55"/>
  <c r="K55"/>
  <c r="J11"/>
  <c r="I51"/>
  <c r="I54"/>
  <c r="H55"/>
  <c r="F55"/>
  <c r="F11"/>
  <c r="E22"/>
  <c r="E53"/>
  <c r="E55"/>
  <c r="D33"/>
  <c r="D49"/>
  <c r="D53"/>
  <c r="C11"/>
  <c r="C55"/>
  <c r="B51"/>
  <c r="Y50"/>
  <c r="Y53"/>
  <c r="U55"/>
  <c r="U11"/>
  <c r="U22"/>
  <c r="U53"/>
  <c r="T11"/>
  <c r="T22"/>
  <c r="T44"/>
  <c r="S22"/>
  <c r="S51"/>
  <c r="R22"/>
  <c r="R50"/>
  <c r="Q53"/>
  <c r="Q22"/>
  <c r="P53"/>
  <c r="P51"/>
  <c r="P55"/>
  <c r="P22"/>
  <c r="O53"/>
  <c r="O51"/>
  <c r="O49"/>
  <c r="O54"/>
  <c r="N44"/>
  <c r="N11"/>
  <c r="N53"/>
  <c r="M55"/>
  <c r="M53"/>
  <c r="M44"/>
  <c r="M22"/>
  <c r="M33"/>
  <c r="L44"/>
  <c r="L11"/>
  <c r="L22"/>
  <c r="L33"/>
  <c r="K53"/>
  <c r="J44"/>
  <c r="J50"/>
  <c r="J22"/>
  <c r="J33"/>
  <c r="I22"/>
  <c r="I11"/>
  <c r="I52"/>
  <c r="H11"/>
  <c r="H33"/>
  <c r="H44"/>
  <c r="G52"/>
  <c r="G51"/>
  <c r="G53"/>
  <c r="F49"/>
  <c r="F53"/>
  <c r="Z42"/>
  <c r="AA42" s="1"/>
  <c r="Z18"/>
  <c r="E51"/>
  <c r="Z7"/>
  <c r="Z19"/>
  <c r="Z31"/>
  <c r="D55"/>
  <c r="D52"/>
  <c r="Z43"/>
  <c r="AA43" s="1"/>
  <c r="D50"/>
  <c r="C33"/>
  <c r="C52"/>
  <c r="C54"/>
  <c r="Z28"/>
  <c r="B53"/>
  <c r="B55"/>
  <c r="Z27"/>
  <c r="Z30"/>
  <c r="Z17"/>
  <c r="Z6"/>
  <c r="Y49"/>
  <c r="Z15"/>
  <c r="B22"/>
  <c r="Z4"/>
  <c r="D11"/>
  <c r="D22"/>
  <c r="Z16"/>
  <c r="J53"/>
  <c r="L53"/>
  <c r="T53"/>
  <c r="R11"/>
  <c r="K51"/>
  <c r="C44"/>
  <c r="C49"/>
  <c r="Z37"/>
  <c r="AA37" s="1"/>
  <c r="P44"/>
  <c r="P50"/>
  <c r="B54"/>
  <c r="Z40"/>
  <c r="AA40" s="1"/>
  <c r="Z32"/>
  <c r="B33"/>
  <c r="G33"/>
  <c r="R44"/>
  <c r="O33"/>
  <c r="I53"/>
  <c r="K22"/>
  <c r="K52"/>
  <c r="M11"/>
  <c r="M52"/>
  <c r="O22"/>
  <c r="O52"/>
  <c r="Q11"/>
  <c r="Q52"/>
  <c r="S11"/>
  <c r="S52"/>
  <c r="Y22"/>
  <c r="Y52"/>
  <c r="N52"/>
  <c r="E52"/>
  <c r="T49"/>
  <c r="T33"/>
  <c r="R49"/>
  <c r="R33"/>
  <c r="P49"/>
  <c r="P33"/>
  <c r="N49"/>
  <c r="I50"/>
  <c r="I33"/>
  <c r="E33"/>
  <c r="E50"/>
  <c r="R52"/>
  <c r="U33"/>
  <c r="Z8"/>
  <c r="Z20"/>
  <c r="N22"/>
  <c r="G22"/>
  <c r="K49"/>
  <c r="K33"/>
  <c r="F44"/>
  <c r="D44"/>
  <c r="S33"/>
  <c r="H50"/>
  <c r="Z5"/>
  <c r="Z9"/>
  <c r="Z21"/>
  <c r="Z29"/>
  <c r="Z10"/>
  <c r="Z26"/>
  <c r="F22"/>
  <c r="F52"/>
  <c r="H22"/>
  <c r="H52"/>
  <c r="J52"/>
  <c r="L52"/>
  <c r="Y44"/>
  <c r="Y54"/>
  <c r="C22"/>
  <c r="G11"/>
  <c r="C53"/>
  <c r="Z41"/>
  <c r="AA41" s="1"/>
  <c r="U52"/>
  <c r="L51"/>
  <c r="Z39"/>
  <c r="AA39" s="1"/>
  <c r="J49"/>
  <c r="I44"/>
  <c r="G44"/>
  <c r="G49"/>
  <c r="E44"/>
  <c r="U44"/>
  <c r="S44"/>
  <c r="B52"/>
  <c r="B44"/>
  <c r="F33"/>
  <c r="AA44" l="1"/>
  <c r="Q32" i="22"/>
  <c r="Q31"/>
  <c r="U56" i="23"/>
  <c r="G56"/>
  <c r="E56"/>
  <c r="T59" i="22"/>
  <c r="W57"/>
  <c r="F56" i="23"/>
  <c r="M56"/>
  <c r="S56"/>
  <c r="Q56"/>
  <c r="O56"/>
  <c r="T57" i="22"/>
  <c r="K56" i="23"/>
  <c r="D56"/>
  <c r="T56"/>
  <c r="U57" i="22"/>
  <c r="P56" i="23"/>
  <c r="V57" i="22"/>
  <c r="L56" i="23"/>
  <c r="T58" i="22"/>
  <c r="I56" i="23"/>
  <c r="U58" i="22"/>
  <c r="U59"/>
  <c r="Z50" i="23"/>
  <c r="H56"/>
  <c r="W58" i="22"/>
  <c r="Z49" i="23"/>
  <c r="W59" i="22"/>
  <c r="Z55" i="23"/>
  <c r="Z54"/>
  <c r="V58" i="22"/>
  <c r="V59"/>
  <c r="Z51" i="23"/>
  <c r="Z11"/>
  <c r="L31" i="22" s="1"/>
  <c r="J56" i="23"/>
  <c r="Z33"/>
  <c r="N56"/>
  <c r="R56"/>
  <c r="Z44"/>
  <c r="Y56"/>
  <c r="Z52"/>
  <c r="Z53"/>
  <c r="B56"/>
  <c r="C56"/>
  <c r="Z22"/>
  <c r="L32" i="22" s="1"/>
  <c r="T54" l="1"/>
  <c r="W54"/>
  <c r="U56"/>
  <c r="T56"/>
  <c r="T55"/>
  <c r="U54"/>
  <c r="U55"/>
  <c r="W56"/>
  <c r="W55"/>
  <c r="V54"/>
  <c r="V55"/>
  <c r="V56"/>
  <c r="Z56" i="23"/>
  <c r="Z57" s="1"/>
  <c r="L33" i="22"/>
  <c r="L34" l="1"/>
  <c r="M31" l="1"/>
  <c r="M32"/>
  <c r="M33"/>
</calcChain>
</file>

<file path=xl/comments1.xml><?xml version="1.0" encoding="utf-8"?>
<comments xmlns="http://schemas.openxmlformats.org/spreadsheetml/2006/main">
  <authors>
    <author>Jason Oliver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>Jason Oliver:
Surat Perjalanan Dinas Docking Repair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Jason Oliver:</t>
        </r>
        <r>
          <rPr>
            <sz val="9"/>
            <color indexed="81"/>
            <rFont val="Tahoma"/>
            <family val="2"/>
          </rPr>
          <t xml:space="preserve">
Docking 2017</t>
        </r>
      </text>
    </comment>
  </commentList>
</comments>
</file>

<file path=xl/sharedStrings.xml><?xml version="1.0" encoding="utf-8"?>
<sst xmlns="http://schemas.openxmlformats.org/spreadsheetml/2006/main" count="2178" uniqueCount="262">
  <si>
    <t>Cost Elements</t>
  </si>
  <si>
    <t>Actual</t>
  </si>
  <si>
    <t>Commitment</t>
  </si>
  <si>
    <t>Allotted</t>
  </si>
  <si>
    <t>Plan</t>
  </si>
  <si>
    <t>Available</t>
  </si>
  <si>
    <t xml:space="preserve">  6001011110  WATER EXPENSE</t>
  </si>
  <si>
    <t xml:space="preserve">  6001013120  TRSPRT MATRL &amp; E</t>
  </si>
  <si>
    <t xml:space="preserve">  6001013130  MAC ACCES INSTRU</t>
  </si>
  <si>
    <t xml:space="preserve">  6001013210  PAINTS, OILS, &amp;</t>
  </si>
  <si>
    <t xml:space="preserve">  6001014170  DIVING &amp; MARINE</t>
  </si>
  <si>
    <t xml:space="preserve">  6001020100  CERTIFICATE</t>
  </si>
  <si>
    <t xml:space="preserve">  6001022190  SURVEYOR EXPENSE</t>
  </si>
  <si>
    <t>Pandan</t>
  </si>
  <si>
    <t>Pelita</t>
  </si>
  <si>
    <t>Paluh Tabuhan</t>
  </si>
  <si>
    <t>Pungut</t>
  </si>
  <si>
    <t>Pematang</t>
  </si>
  <si>
    <t>Mangun Jaya</t>
  </si>
  <si>
    <t>Menggala</t>
  </si>
  <si>
    <t>Minas</t>
  </si>
  <si>
    <t>Melahin</t>
  </si>
  <si>
    <t>Merbau</t>
  </si>
  <si>
    <t>Mundu</t>
  </si>
  <si>
    <t>Musi</t>
  </si>
  <si>
    <t>Meditran</t>
  </si>
  <si>
    <t>Matindok</t>
  </si>
  <si>
    <t>Mauhau</t>
  </si>
  <si>
    <t>Merauke</t>
  </si>
  <si>
    <t>Kamojang</t>
  </si>
  <si>
    <t>Kasim</t>
  </si>
  <si>
    <t>Kakap</t>
  </si>
  <si>
    <t>ACTUAL MySAP</t>
  </si>
  <si>
    <t>COMMITMENT MySAP</t>
  </si>
  <si>
    <t>TOTAL</t>
  </si>
  <si>
    <t>WATER EXPENSE</t>
  </si>
  <si>
    <t>PAINTS, OILS, &amp; CHEMS</t>
  </si>
  <si>
    <t>DIVING &amp; MARINE</t>
  </si>
  <si>
    <t>CERTIFICATE</t>
  </si>
  <si>
    <t>SURVEYOR EXPENSE</t>
  </si>
  <si>
    <t>MACHINERY ACC INSTRU</t>
  </si>
  <si>
    <t>Paluh Tabuan</t>
  </si>
  <si>
    <t>PLAN MySAP</t>
  </si>
  <si>
    <t>Avail MySAP</t>
  </si>
  <si>
    <t>Group</t>
  </si>
  <si>
    <t>AVAILABLE</t>
  </si>
  <si>
    <t xml:space="preserve">ACTUAL </t>
  </si>
  <si>
    <t xml:space="preserve">COMMITMENT </t>
  </si>
  <si>
    <t>TF II Man</t>
  </si>
  <si>
    <t>Description</t>
  </si>
  <si>
    <t>WBS</t>
  </si>
  <si>
    <t>D80/17/B6-02S11</t>
  </si>
  <si>
    <t>Docking MT. Paluh Tabuan</t>
  </si>
  <si>
    <t>5109554</t>
  </si>
  <si>
    <t>Docking Survey MT. Paluh Tabuan</t>
  </si>
  <si>
    <t>D80/17/B6-02S12</t>
  </si>
  <si>
    <t>D80/17/B6-02S13</t>
  </si>
  <si>
    <t>Docking MT. Pungut</t>
  </si>
  <si>
    <t>Docking MT.Pelita</t>
  </si>
  <si>
    <t>Docking Survey MT. Pelita</t>
  </si>
  <si>
    <t>5109556</t>
  </si>
  <si>
    <t>5109557</t>
  </si>
  <si>
    <t>Overhaul Pompa-pompa MT. Pelita</t>
  </si>
  <si>
    <t>Docking MT. Pematang</t>
  </si>
  <si>
    <t>Docking MT. Meditran</t>
  </si>
  <si>
    <t>Docking MT Musi</t>
  </si>
  <si>
    <t>D80/17/B6-02S14</t>
  </si>
  <si>
    <t>D80/17/B6-02S15</t>
  </si>
  <si>
    <t>D80/17/B6-02S16</t>
  </si>
  <si>
    <t>5109410</t>
  </si>
  <si>
    <t>5109447</t>
  </si>
  <si>
    <t>5109464</t>
  </si>
  <si>
    <t>Pengadaan Jasa &amp; Material DR MT Musi</t>
  </si>
  <si>
    <t>Jasa Service Valve Docking Repair MT Mus</t>
  </si>
  <si>
    <t>Jasa Pekerjaan Replating &amp; piping D/R MT</t>
  </si>
  <si>
    <t>Docking MT Mangunjaya</t>
  </si>
  <si>
    <t>Docking MT Mundu</t>
  </si>
  <si>
    <t>Docking MT Matindok</t>
  </si>
  <si>
    <t>Docking MT Kakap</t>
  </si>
  <si>
    <t>D80/17/B6-02S17</t>
  </si>
  <si>
    <t>D80/17/B6-02S18</t>
  </si>
  <si>
    <t>D80/17/B6-02S19</t>
  </si>
  <si>
    <t>D80/17/B6-02S110</t>
  </si>
  <si>
    <t>Budget
(a)</t>
  </si>
  <si>
    <t>Order Cost
(b)</t>
  </si>
  <si>
    <t>Commitment
( c )</t>
  </si>
  <si>
    <t>Actual
(d)</t>
  </si>
  <si>
    <t>Res. Plan
( e )</t>
  </si>
  <si>
    <t>REMAINING ABO DOCKING OVERALL TF II (a - c - d - e)</t>
  </si>
  <si>
    <t>Budget
Status</t>
  </si>
  <si>
    <t>5109719</t>
  </si>
  <si>
    <t>OVERHAUL MAIN ENGINE PELITA</t>
  </si>
  <si>
    <t>5109847</t>
  </si>
  <si>
    <t>RR. OVERHAUL AUX. ENGINE NO. 1</t>
  </si>
  <si>
    <t>RR. OVERHAUL TURBOCHARGER MAIN ENGINE</t>
  </si>
  <si>
    <t>5109848</t>
  </si>
  <si>
    <t>5109623</t>
  </si>
  <si>
    <t>Addendum Docking Repair MT Musi</t>
  </si>
  <si>
    <t>Kurs 1 USD</t>
  </si>
  <si>
    <t>5109897</t>
  </si>
  <si>
    <t>Docking Survey MT. Pematang - 2017</t>
  </si>
  <si>
    <t>Docking Survey MT. Mundu - 2017</t>
  </si>
  <si>
    <t>5109898</t>
  </si>
  <si>
    <t>5110058</t>
  </si>
  <si>
    <t>5110059</t>
  </si>
  <si>
    <t>5110060</t>
  </si>
  <si>
    <t>5110089</t>
  </si>
  <si>
    <t>5109988</t>
  </si>
  <si>
    <t>Jasa &amp; Material D/R MT. Kakap</t>
  </si>
  <si>
    <t>Jasa Pekerjaan Service Valve DR MT Kakap</t>
  </si>
  <si>
    <t>Jasa Pek. Sandblasting &amp; Painting MT Kak</t>
  </si>
  <si>
    <t>Jasa Pekerjaan Las &amp; Piping D/R MT Kakap</t>
  </si>
  <si>
    <t>By. paket Pemeriksaan Malaria On_Site</t>
  </si>
  <si>
    <t>5110316</t>
  </si>
  <si>
    <t>Main Engine ( Cylinder Liner )</t>
  </si>
  <si>
    <t>5110341</t>
  </si>
  <si>
    <t>Docking Survey MT. Pungut</t>
  </si>
  <si>
    <t>Overhaul Cyl. Liner No. 2 &amp; 5 AE No. 3</t>
  </si>
  <si>
    <t>5110342</t>
  </si>
  <si>
    <t>5110425</t>
  </si>
  <si>
    <t>Overhaul AE No. 1</t>
  </si>
  <si>
    <t>SPARE PART AUX ENGINE NO. 1</t>
  </si>
  <si>
    <t>5110625</t>
  </si>
  <si>
    <t>FIX</t>
  </si>
  <si>
    <t>A1404006</t>
  </si>
  <si>
    <t>A1404029</t>
  </si>
  <si>
    <t>A1404023</t>
  </si>
  <si>
    <t>A1404007</t>
  </si>
  <si>
    <t>A1404008</t>
  </si>
  <si>
    <t>A1404009</t>
  </si>
  <si>
    <t>A1404010</t>
  </si>
  <si>
    <t>A1404011</t>
  </si>
  <si>
    <t>A1404012</t>
  </si>
  <si>
    <t>A1404025</t>
  </si>
  <si>
    <t>A1404024</t>
  </si>
  <si>
    <t>A1404052</t>
  </si>
  <si>
    <t>A1404054</t>
  </si>
  <si>
    <t>A1404055</t>
  </si>
  <si>
    <t>A1404056</t>
  </si>
  <si>
    <t>A1404057</t>
  </si>
  <si>
    <t>A1404058</t>
  </si>
  <si>
    <t>A1404059</t>
  </si>
  <si>
    <t>A1404069</t>
  </si>
  <si>
    <t>TF II Manager</t>
  </si>
  <si>
    <t>A1404003</t>
  </si>
  <si>
    <t>Parigi</t>
  </si>
  <si>
    <t>A1404091</t>
  </si>
  <si>
    <t>Cost Center</t>
  </si>
  <si>
    <t>Kapal</t>
  </si>
  <si>
    <t>Pattimura</t>
  </si>
  <si>
    <t>Pasaman</t>
  </si>
  <si>
    <t>Panjang</t>
  </si>
  <si>
    <t>CE - PAINT OIL CHEM</t>
  </si>
  <si>
    <t>MAT</t>
  </si>
  <si>
    <t>CE - DIVING &amp; MARINE</t>
  </si>
  <si>
    <t>SERV</t>
  </si>
  <si>
    <t>CE - MAC ACCESS INSTR</t>
  </si>
  <si>
    <t>CE - WATER EXPENSE</t>
  </si>
  <si>
    <t>CE - TRSPRT MATRL &amp; E</t>
  </si>
  <si>
    <t>CE - CERTIFICATE</t>
  </si>
  <si>
    <t>CE - SURVEYOR EXPENSE</t>
  </si>
  <si>
    <t>CE - VEHICLES RENTAL</t>
  </si>
  <si>
    <t>CE - EMPLOYEE TRAVEL</t>
  </si>
  <si>
    <t>CE - LOGISTICS AIRFREIGHT EXPENSE</t>
  </si>
  <si>
    <t xml:space="preserve">    6001006100  SALARIES AND W</t>
  </si>
  <si>
    <t xml:space="preserve">    6001017110  TAX ALLOWANCE</t>
  </si>
  <si>
    <t xml:space="preserve">    6001007100  EMPLOYEE FEIST</t>
  </si>
  <si>
    <t xml:space="preserve">    6001007170  EMPLOYEE ALLOW</t>
  </si>
  <si>
    <t xml:space="preserve">    6001007180  COMP CONTR JAM</t>
  </si>
  <si>
    <t xml:space="preserve">    6001007200  COMPANY CONTRI</t>
  </si>
  <si>
    <t xml:space="preserve">    6001007210  COMPANY CONTRI</t>
  </si>
  <si>
    <t xml:space="preserve">    6001007110  EMPLOYEE INCEN</t>
  </si>
  <si>
    <t xml:space="preserve">    6001007111  EMPLOYEE BONUS</t>
  </si>
  <si>
    <t>*   PAYROLL RELATED</t>
  </si>
  <si>
    <t xml:space="preserve">    6001007250  PRE-RETIRE BEN</t>
  </si>
  <si>
    <t>*   EMPLOYEE BENEFIT</t>
  </si>
  <si>
    <t xml:space="preserve">    6001008100  EMPLOYEE TRAVE</t>
  </si>
  <si>
    <t>*   TRAVEL EXPENSES</t>
  </si>
  <si>
    <t>**  MAN POWER RELATED</t>
  </si>
  <si>
    <t xml:space="preserve">    6001011152  F&amp;P CON PROD-O</t>
  </si>
  <si>
    <t>*   OWN USE PRODUCTIVE</t>
  </si>
  <si>
    <t>**  OWN USE CONSUMED</t>
  </si>
  <si>
    <t xml:space="preserve">    6001014110  FACILITY MAINT</t>
  </si>
  <si>
    <t>*   MAINTENANCE SERVICES</t>
  </si>
  <si>
    <t xml:space="preserve">    6001013120  TRSPRT MATRL &amp;</t>
  </si>
  <si>
    <t xml:space="preserve">    6001013130  MAC ACCES INST</t>
  </si>
  <si>
    <t>*   MATERIAL SERVICES 1</t>
  </si>
  <si>
    <t>**  MAINTENANCE</t>
  </si>
  <si>
    <t xml:space="preserve">    6001011110  WATER EXPENSE</t>
  </si>
  <si>
    <t>*   AUXILARIES</t>
  </si>
  <si>
    <t xml:space="preserve">    6001013210  PAINTS, OILS,</t>
  </si>
  <si>
    <t xml:space="preserve">    6001013230  HOUSHLD FIRE &amp;</t>
  </si>
  <si>
    <t>*   OTHER MATERIAL</t>
  </si>
  <si>
    <t>**  MATERIAL CONSUMED</t>
  </si>
  <si>
    <t>*   LOGISTIC &amp; HANDLING SERVIC</t>
  </si>
  <si>
    <t xml:space="preserve">    6001014170  DIVING &amp; MARIN</t>
  </si>
  <si>
    <t>*   ENGINEERING SERVICES</t>
  </si>
  <si>
    <t xml:space="preserve">    6001010100  COMPUTER RENTA</t>
  </si>
  <si>
    <t>*   IT &amp; TELECOM SERVICES</t>
  </si>
  <si>
    <t xml:space="preserve">    6001022160  OTHER PROFESSI</t>
  </si>
  <si>
    <t xml:space="preserve">    6001022190  SURVEYOR EXPEN</t>
  </si>
  <si>
    <t xml:space="preserve">    6001020100  CERTIFICATE</t>
  </si>
  <si>
    <t>*   PROFESSIONAL SERVICES</t>
  </si>
  <si>
    <t>*   GENERAL SERVICES</t>
  </si>
  <si>
    <t>**  SERVICES</t>
  </si>
  <si>
    <t xml:space="preserve">    6001090100  CHARGES OF POR</t>
  </si>
  <si>
    <t>*   PENALTY,FINES,CLAIM,CHARGE</t>
  </si>
  <si>
    <t>**  FINANCIAL EXPENSES</t>
  </si>
  <si>
    <t xml:space="preserve">    6001019250  INSUR PREM MRN</t>
  </si>
  <si>
    <t>*   PREMIUM</t>
  </si>
  <si>
    <t>**  INSURANCE EXPENSES</t>
  </si>
  <si>
    <t xml:space="preserve">    6002002200  DEPRE-VESSEL-D</t>
  </si>
  <si>
    <t>**  DEPRECIATION, DEPLETION &amp;</t>
  </si>
  <si>
    <t>*** Over/Underabsorption</t>
  </si>
  <si>
    <t xml:space="preserve">    6001007220  ACTIVE EMPLOYE</t>
  </si>
  <si>
    <t>*   MEDICAL EXPENSES</t>
  </si>
  <si>
    <t xml:space="preserve">    6002002100  DEPRE-VESSEL</t>
  </si>
  <si>
    <t xml:space="preserve">    6002003100  DEPRE-INST</t>
  </si>
  <si>
    <t xml:space="preserve">    6001010190  VEHICLES RENTA</t>
  </si>
  <si>
    <t>*   RENTAL SERVICES</t>
  </si>
  <si>
    <t xml:space="preserve">    6001016170  GROUP/EXTERN A</t>
  </si>
  <si>
    <t xml:space="preserve">    6001002100  CORPORATE ENTE</t>
  </si>
  <si>
    <t>*   Corporate Communication</t>
  </si>
  <si>
    <t>**  PROMOTION &amp; CORP. IMAGE</t>
  </si>
  <si>
    <t>AVAIL MySAP - 30% HOLD (KECUALI PAINTS &amp; DIVING)</t>
  </si>
  <si>
    <t>Bambang</t>
  </si>
  <si>
    <t>Dwiyanto</t>
  </si>
  <si>
    <t>Wulan</t>
  </si>
  <si>
    <t>Adi</t>
  </si>
  <si>
    <t xml:space="preserve">    6002006210  DEPRECIATION P</t>
  </si>
  <si>
    <t>A1404090</t>
  </si>
  <si>
    <t>A1404092</t>
  </si>
  <si>
    <t>A1404099</t>
  </si>
  <si>
    <t xml:space="preserve">    6002001100  DEPRE-MOVABLE</t>
  </si>
  <si>
    <t xml:space="preserve">    6001016120  LOGISTICS EXPE</t>
  </si>
  <si>
    <t xml:space="preserve">    6001022240  FOOD&amp;CATERING</t>
  </si>
  <si>
    <t xml:space="preserve">    6001007230  PAP SEVERANCE</t>
  </si>
  <si>
    <t>AVAIL MySAP (Sdh cut 30%)</t>
  </si>
  <si>
    <t>update 18/7/2018</t>
  </si>
  <si>
    <t>NO</t>
  </si>
  <si>
    <t>NAMA KAPAL</t>
  </si>
  <si>
    <t>CUR</t>
  </si>
  <si>
    <t>ACTUAL</t>
  </si>
  <si>
    <t>COMMITMENT</t>
  </si>
  <si>
    <t>PLAN</t>
  </si>
  <si>
    <t>SISA (%)</t>
  </si>
  <si>
    <t>ANGGARAN OPERASIONAL DOCKING KAPAL TF II 2018</t>
  </si>
  <si>
    <t>ANGGARAN OPERASIONAL KAPAL TF II 2018</t>
  </si>
  <si>
    <t>REALISASI (%)</t>
  </si>
  <si>
    <t>REALISASI WAKTU</t>
  </si>
  <si>
    <t>DAILY ALLOWANCE</t>
  </si>
  <si>
    <t>MEAL ALLOWANCE</t>
  </si>
  <si>
    <t>HOTEL</t>
  </si>
  <si>
    <t>TRANSPORT LOCAL</t>
  </si>
  <si>
    <t>TRANSPORT BANDARA (1X)</t>
  </si>
  <si>
    <t>HARI</t>
  </si>
  <si>
    <t>TOTAL BIAYA</t>
  </si>
  <si>
    <t>IDR</t>
  </si>
  <si>
    <t>USD</t>
  </si>
  <si>
    <t>SPD DR</t>
  </si>
  <si>
    <t>Total</t>
  </si>
  <si>
    <t>-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</si>
</sst>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.00_);_(&quot;Rp&quot;* \(#,##0.00\);_(&quot;Rp&quot;* &quot;-&quot;??_);_(@_)"/>
    <numFmt numFmtId="165" formatCode="#,##0.00_-;#,##0.00\-;&quot; &quot;"/>
    <numFmt numFmtId="166" formatCode="#,##0_-;#,##0\-;&quot; &quot;"/>
    <numFmt numFmtId="167" formatCode="\ mmmm\ dd\,\ yyyy"/>
    <numFmt numFmtId="168" formatCode="#,##0_-\ &quot;   &quot;;#,##0\-\ &quot;   &quot;;&quot; &quot;"/>
    <numFmt numFmtId="169" formatCode="#,##0.00_-\ &quot;   &quot;;#,##0.00\-\ &quot;   &quot;;&quot; &quot;"/>
    <numFmt numFmtId="170" formatCode="#,##0.000"/>
    <numFmt numFmtId="171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FF0000"/>
      <name val="Arial Narrow"/>
      <family val="2"/>
    </font>
    <font>
      <i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2FDD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8" applyNumberFormat="0" applyFont="0" applyAlignment="0" applyProtection="0"/>
    <xf numFmtId="0" fontId="22" fillId="0" borderId="0"/>
  </cellStyleXfs>
  <cellXfs count="139">
    <xf numFmtId="0" fontId="0" fillId="0" borderId="0" xfId="0"/>
    <xf numFmtId="49" fontId="2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3" borderId="2" xfId="0" applyNumberFormat="1" applyFill="1" applyBorder="1" applyAlignment="1">
      <alignment horizontal="left"/>
    </xf>
    <xf numFmtId="165" fontId="0" fillId="4" borderId="2" xfId="0" applyNumberFormat="1" applyFill="1" applyBorder="1"/>
    <xf numFmtId="166" fontId="0" fillId="4" borderId="2" xfId="0" applyNumberFormat="1" applyFill="1" applyBorder="1"/>
    <xf numFmtId="49" fontId="3" fillId="5" borderId="1" xfId="0" applyNumberFormat="1" applyFont="1" applyFill="1" applyBorder="1" applyAlignment="1">
      <alignment horizontal="left"/>
    </xf>
    <xf numFmtId="165" fontId="3" fillId="5" borderId="1" xfId="0" applyNumberFormat="1" applyFont="1" applyFill="1" applyBorder="1"/>
    <xf numFmtId="0" fontId="0" fillId="6" borderId="0" xfId="0" applyFill="1"/>
    <xf numFmtId="43" fontId="0" fillId="0" borderId="0" xfId="1" applyFont="1"/>
    <xf numFmtId="43" fontId="0" fillId="0" borderId="0" xfId="0" applyNumberFormat="1"/>
    <xf numFmtId="10" fontId="0" fillId="0" borderId="0" xfId="2" applyNumberFormat="1" applyFont="1"/>
    <xf numFmtId="167" fontId="0" fillId="0" borderId="0" xfId="0" applyNumberFormat="1"/>
    <xf numFmtId="49" fontId="0" fillId="12" borderId="1" xfId="0" applyNumberFormat="1" applyFill="1" applyBorder="1"/>
    <xf numFmtId="43" fontId="0" fillId="0" borderId="1" xfId="1" applyFont="1" applyBorder="1"/>
    <xf numFmtId="43" fontId="0" fillId="9" borderId="1" xfId="1" applyFont="1" applyFill="1" applyBorder="1"/>
    <xf numFmtId="49" fontId="0" fillId="12" borderId="1" xfId="0" applyNumberFormat="1" applyFill="1" applyBorder="1" applyAlignment="1">
      <alignment horizontal="left" indent="2"/>
    </xf>
    <xf numFmtId="43" fontId="0" fillId="11" borderId="1" xfId="1" applyFont="1" applyFill="1" applyBorder="1"/>
    <xf numFmtId="10" fontId="0" fillId="9" borderId="1" xfId="2" applyNumberFormat="1" applyFont="1" applyFill="1" applyBorder="1"/>
    <xf numFmtId="10" fontId="6" fillId="13" borderId="1" xfId="2" applyNumberFormat="1" applyFont="1" applyFill="1" applyBorder="1" applyAlignment="1"/>
    <xf numFmtId="0" fontId="0" fillId="0" borderId="1" xfId="0" applyBorder="1"/>
    <xf numFmtId="0" fontId="0" fillId="0" borderId="0" xfId="0" applyFill="1"/>
    <xf numFmtId="170" fontId="0" fillId="0" borderId="0" xfId="0" applyNumberFormat="1" applyFill="1"/>
    <xf numFmtId="49" fontId="2" fillId="0" borderId="1" xfId="0" applyNumberFormat="1" applyFont="1" applyFill="1" applyBorder="1" applyAlignment="1">
      <alignment horizontal="center"/>
    </xf>
    <xf numFmtId="165" fontId="0" fillId="0" borderId="2" xfId="0" applyNumberFormat="1" applyFill="1" applyBorder="1"/>
    <xf numFmtId="165" fontId="3" fillId="0" borderId="1" xfId="0" applyNumberFormat="1" applyFont="1" applyFill="1" applyBorder="1"/>
    <xf numFmtId="168" fontId="0" fillId="0" borderId="2" xfId="0" applyNumberFormat="1" applyFill="1" applyBorder="1"/>
    <xf numFmtId="169" fontId="0" fillId="0" borderId="2" xfId="0" applyNumberFormat="1" applyFill="1" applyBorder="1"/>
    <xf numFmtId="168" fontId="3" fillId="0" borderId="1" xfId="0" applyNumberFormat="1" applyFont="1" applyFill="1" applyBorder="1"/>
    <xf numFmtId="169" fontId="3" fillId="0" borderId="1" xfId="0" applyNumberFormat="1" applyFont="1" applyFill="1" applyBorder="1"/>
    <xf numFmtId="0" fontId="8" fillId="7" borderId="0" xfId="0" applyFont="1" applyFill="1" applyAlignment="1"/>
    <xf numFmtId="0" fontId="9" fillId="0" borderId="0" xfId="0" applyFont="1"/>
    <xf numFmtId="0" fontId="10" fillId="0" borderId="0" xfId="0" applyFont="1"/>
    <xf numFmtId="0" fontId="11" fillId="8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49" fontId="9" fillId="3" borderId="2" xfId="0" applyNumberFormat="1" applyFont="1" applyFill="1" applyBorder="1" applyAlignment="1">
      <alignment horizontal="left"/>
    </xf>
    <xf numFmtId="43" fontId="9" fillId="0" borderId="0" xfId="1" applyFont="1"/>
    <xf numFmtId="0" fontId="8" fillId="9" borderId="0" xfId="0" applyFont="1" applyFill="1" applyAlignment="1">
      <alignment horizontal="center"/>
    </xf>
    <xf numFmtId="43" fontId="10" fillId="9" borderId="0" xfId="0" applyNumberFormat="1" applyFont="1" applyFill="1"/>
    <xf numFmtId="43" fontId="9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49" fontId="0" fillId="14" borderId="2" xfId="0" applyNumberFormat="1" applyFill="1" applyBorder="1" applyAlignment="1">
      <alignment horizontal="left"/>
    </xf>
    <xf numFmtId="165" fontId="0" fillId="14" borderId="2" xfId="0" applyNumberFormat="1" applyFill="1" applyBorder="1"/>
    <xf numFmtId="166" fontId="0" fillId="14" borderId="2" xfId="0" applyNumberFormat="1" applyFill="1" applyBorder="1"/>
    <xf numFmtId="0" fontId="13" fillId="0" borderId="0" xfId="0" applyFont="1"/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 wrapText="1"/>
    </xf>
    <xf numFmtId="0" fontId="14" fillId="0" borderId="0" xfId="0" applyFont="1"/>
    <xf numFmtId="3" fontId="14" fillId="0" borderId="0" xfId="0" applyNumberFormat="1" applyFont="1" applyAlignment="1">
      <alignment vertical="center" wrapText="1"/>
    </xf>
    <xf numFmtId="3" fontId="14" fillId="0" borderId="0" xfId="0" applyNumberFormat="1" applyFont="1"/>
    <xf numFmtId="0" fontId="15" fillId="0" borderId="0" xfId="0" applyFont="1"/>
    <xf numFmtId="0" fontId="15" fillId="0" borderId="0" xfId="0" applyFont="1" applyAlignment="1">
      <alignment horizontal="center"/>
    </xf>
    <xf numFmtId="10" fontId="15" fillId="0" borderId="0" xfId="2" applyNumberFormat="1" applyFont="1"/>
    <xf numFmtId="43" fontId="15" fillId="0" borderId="0" xfId="0" applyNumberFormat="1" applyFont="1"/>
    <xf numFmtId="0" fontId="16" fillId="0" borderId="0" xfId="0" applyFont="1" applyAlignment="1">
      <alignment horizontal="center"/>
    </xf>
    <xf numFmtId="0" fontId="9" fillId="8" borderId="0" xfId="0" applyFont="1" applyFill="1"/>
    <xf numFmtId="10" fontId="17" fillId="0" borderId="0" xfId="2" applyNumberFormat="1" applyFont="1"/>
    <xf numFmtId="171" fontId="9" fillId="0" borderId="0" xfId="1" applyNumberFormat="1" applyFont="1"/>
    <xf numFmtId="0" fontId="8" fillId="8" borderId="0" xfId="0" applyFont="1" applyFill="1" applyAlignment="1"/>
    <xf numFmtId="0" fontId="11" fillId="15" borderId="0" xfId="0" applyFont="1" applyFill="1" applyAlignment="1">
      <alignment horizontal="center"/>
    </xf>
    <xf numFmtId="0" fontId="11" fillId="16" borderId="0" xfId="0" applyFont="1" applyFill="1" applyAlignment="1">
      <alignment horizontal="center"/>
    </xf>
    <xf numFmtId="0" fontId="11" fillId="17" borderId="0" xfId="0" applyFont="1" applyFill="1" applyAlignment="1">
      <alignment horizontal="center"/>
    </xf>
    <xf numFmtId="0" fontId="9" fillId="15" borderId="0" xfId="0" applyFont="1" applyFill="1"/>
    <xf numFmtId="0" fontId="9" fillId="16" borderId="0" xfId="0" applyFont="1" applyFill="1"/>
    <xf numFmtId="0" fontId="9" fillId="17" borderId="0" xfId="0" applyFont="1" applyFill="1"/>
    <xf numFmtId="0" fontId="18" fillId="0" borderId="0" xfId="0" applyFont="1" applyAlignment="1">
      <alignment horizontal="left" vertical="center"/>
    </xf>
    <xf numFmtId="43" fontId="18" fillId="0" borderId="0" xfId="1" applyNumberFormat="1" applyFont="1" applyAlignment="1">
      <alignment horizontal="center" vertical="center"/>
    </xf>
    <xf numFmtId="171" fontId="18" fillId="18" borderId="8" xfId="11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71" fontId="18" fillId="0" borderId="0" xfId="1" applyNumberFormat="1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9" fillId="19" borderId="16" xfId="0" applyFont="1" applyFill="1" applyBorder="1" applyAlignment="1">
      <alignment horizontal="left" vertical="center"/>
    </xf>
    <xf numFmtId="0" fontId="19" fillId="16" borderId="17" xfId="0" applyFont="1" applyFill="1" applyBorder="1" applyAlignment="1">
      <alignment horizontal="left" vertical="center"/>
    </xf>
    <xf numFmtId="0" fontId="19" fillId="8" borderId="17" xfId="0" applyFont="1" applyFill="1" applyBorder="1" applyAlignment="1">
      <alignment horizontal="left" vertical="center"/>
    </xf>
    <xf numFmtId="0" fontId="19" fillId="16" borderId="18" xfId="0" applyFont="1" applyFill="1" applyBorder="1" applyAlignment="1">
      <alignment horizontal="left" vertical="center"/>
    </xf>
    <xf numFmtId="0" fontId="19" fillId="19" borderId="18" xfId="0" applyFont="1" applyFill="1" applyBorder="1" applyAlignment="1">
      <alignment horizontal="left" vertical="center"/>
    </xf>
    <xf numFmtId="0" fontId="19" fillId="16" borderId="16" xfId="0" applyFont="1" applyFill="1" applyBorder="1" applyAlignment="1">
      <alignment horizontal="left" vertical="center"/>
    </xf>
    <xf numFmtId="0" fontId="19" fillId="8" borderId="16" xfId="0" applyFont="1" applyFill="1" applyBorder="1" applyAlignment="1">
      <alignment horizontal="left" vertical="center"/>
    </xf>
    <xf numFmtId="0" fontId="19" fillId="8" borderId="18" xfId="0" applyFont="1" applyFill="1" applyBorder="1" applyAlignment="1">
      <alignment horizontal="left" vertical="center"/>
    </xf>
    <xf numFmtId="0" fontId="19" fillId="17" borderId="16" xfId="0" applyFont="1" applyFill="1" applyBorder="1" applyAlignment="1">
      <alignment horizontal="left" vertical="center"/>
    </xf>
    <xf numFmtId="0" fontId="19" fillId="17" borderId="18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171" fontId="18" fillId="0" borderId="16" xfId="1" applyNumberFormat="1" applyFont="1" applyBorder="1" applyAlignment="1">
      <alignment horizontal="center" vertical="center"/>
    </xf>
    <xf numFmtId="171" fontId="18" fillId="0" borderId="17" xfId="1" applyNumberFormat="1" applyFont="1" applyBorder="1" applyAlignment="1">
      <alignment horizontal="center" vertical="center"/>
    </xf>
    <xf numFmtId="171" fontId="18" fillId="0" borderId="18" xfId="1" applyNumberFormat="1" applyFont="1" applyBorder="1" applyAlignment="1">
      <alignment horizontal="center" vertical="center"/>
    </xf>
    <xf numFmtId="171" fontId="18" fillId="0" borderId="9" xfId="1" applyNumberFormat="1" applyFont="1" applyBorder="1" applyAlignment="1">
      <alignment horizontal="center" vertical="center"/>
    </xf>
    <xf numFmtId="171" fontId="19" fillId="0" borderId="16" xfId="1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43" fontId="18" fillId="0" borderId="16" xfId="1" applyNumberFormat="1" applyFont="1" applyBorder="1" applyAlignment="1">
      <alignment horizontal="center" vertical="center"/>
    </xf>
    <xf numFmtId="43" fontId="18" fillId="0" borderId="17" xfId="1" applyNumberFormat="1" applyFont="1" applyBorder="1" applyAlignment="1">
      <alignment horizontal="center" vertical="center"/>
    </xf>
    <xf numFmtId="43" fontId="18" fillId="0" borderId="18" xfId="1" applyNumberFormat="1" applyFont="1" applyBorder="1" applyAlignment="1">
      <alignment horizontal="center" vertical="center"/>
    </xf>
    <xf numFmtId="171" fontId="18" fillId="0" borderId="16" xfId="0" applyNumberFormat="1" applyFont="1" applyBorder="1" applyAlignment="1">
      <alignment horizontal="center" vertical="center"/>
    </xf>
    <xf numFmtId="171" fontId="18" fillId="0" borderId="17" xfId="0" applyNumberFormat="1" applyFont="1" applyBorder="1" applyAlignment="1">
      <alignment horizontal="center" vertical="center"/>
    </xf>
    <xf numFmtId="171" fontId="18" fillId="0" borderId="18" xfId="0" applyNumberFormat="1" applyFont="1" applyBorder="1" applyAlignment="1">
      <alignment horizontal="center" vertical="center"/>
    </xf>
    <xf numFmtId="43" fontId="18" fillId="0" borderId="12" xfId="1" applyNumberFormat="1" applyFont="1" applyBorder="1" applyAlignment="1">
      <alignment horizontal="center" vertical="center"/>
    </xf>
    <xf numFmtId="171" fontId="18" fillId="0" borderId="13" xfId="0" applyNumberFormat="1" applyFont="1" applyBorder="1" applyAlignment="1">
      <alignment horizontal="center" vertical="center"/>
    </xf>
    <xf numFmtId="43" fontId="19" fillId="0" borderId="16" xfId="1" applyNumberFormat="1" applyFont="1" applyBorder="1" applyAlignment="1">
      <alignment horizontal="center" vertical="center"/>
    </xf>
    <xf numFmtId="43" fontId="18" fillId="0" borderId="10" xfId="1" applyNumberFormat="1" applyFont="1" applyBorder="1" applyAlignment="1">
      <alignment horizontal="center" vertical="center"/>
    </xf>
    <xf numFmtId="171" fontId="18" fillId="0" borderId="11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171" fontId="18" fillId="0" borderId="16" xfId="1" applyNumberFormat="1" applyFont="1" applyBorder="1" applyAlignment="1">
      <alignment vertical="center"/>
    </xf>
    <xf numFmtId="171" fontId="18" fillId="0" borderId="15" xfId="1" applyNumberFormat="1" applyFont="1" applyBorder="1" applyAlignment="1">
      <alignment horizontal="center" vertical="center"/>
    </xf>
    <xf numFmtId="171" fontId="9" fillId="0" borderId="0" xfId="0" applyNumberFormat="1" applyFont="1"/>
    <xf numFmtId="0" fontId="11" fillId="10" borderId="0" xfId="0" applyFont="1" applyFill="1" applyAlignment="1">
      <alignment horizontal="center" vertical="center"/>
    </xf>
    <xf numFmtId="171" fontId="9" fillId="0" borderId="0" xfId="1" applyNumberFormat="1" applyFont="1" applyFill="1"/>
    <xf numFmtId="0" fontId="9" fillId="0" borderId="0" xfId="0" applyFont="1" applyFill="1"/>
    <xf numFmtId="171" fontId="9" fillId="0" borderId="0" xfId="0" applyNumberFormat="1" applyFont="1" applyFill="1"/>
    <xf numFmtId="43" fontId="10" fillId="0" borderId="0" xfId="0" applyNumberFormat="1" applyFont="1" applyFill="1"/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/>
    <xf numFmtId="0" fontId="23" fillId="0" borderId="0" xfId="0" applyFont="1"/>
    <xf numFmtId="43" fontId="5" fillId="12" borderId="5" xfId="1" applyFont="1" applyFill="1" applyBorder="1" applyAlignment="1">
      <alignment horizontal="center" vertical="center" wrapText="1"/>
    </xf>
    <xf numFmtId="43" fontId="5" fillId="12" borderId="6" xfId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43" fontId="6" fillId="13" borderId="3" xfId="1" applyFont="1" applyFill="1" applyBorder="1" applyAlignment="1">
      <alignment horizontal="center"/>
    </xf>
    <xf numFmtId="43" fontId="6" fillId="13" borderId="7" xfId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1" fillId="10" borderId="0" xfId="0" applyFont="1" applyFill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9" fontId="18" fillId="0" borderId="16" xfId="2" applyFont="1" applyBorder="1" applyAlignment="1">
      <alignment horizontal="center" vertical="center"/>
    </xf>
    <xf numFmtId="9" fontId="18" fillId="0" borderId="18" xfId="2" applyFont="1" applyBorder="1" applyAlignment="1">
      <alignment horizontal="center" vertical="center"/>
    </xf>
    <xf numFmtId="10" fontId="18" fillId="0" borderId="15" xfId="2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9" fontId="18" fillId="0" borderId="14" xfId="2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171" fontId="19" fillId="0" borderId="9" xfId="1" applyNumberFormat="1" applyFont="1" applyBorder="1" applyAlignment="1">
      <alignment horizontal="center" vertical="center"/>
    </xf>
    <xf numFmtId="171" fontId="19" fillId="0" borderId="16" xfId="1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</cellXfs>
  <cellStyles count="13">
    <cellStyle name="Comma" xfId="1" builtinId="3"/>
    <cellStyle name="Comma 2" xfId="10"/>
    <cellStyle name="Currency 2" xfId="7"/>
    <cellStyle name="Currency 3" xfId="9"/>
    <cellStyle name="Currency 4" xfId="5"/>
    <cellStyle name="Normal" xfId="0" builtinId="0"/>
    <cellStyle name="Normal 2" xfId="3"/>
    <cellStyle name="Normal 2 2" xfId="6"/>
    <cellStyle name="Normal 3" xfId="8"/>
    <cellStyle name="Normal 4" xfId="4"/>
    <cellStyle name="Normal 5" xfId="12"/>
    <cellStyle name="Note" xfId="11" builtinId="10"/>
    <cellStyle name="Percent" xfId="2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2FDD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ABO 2018 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'Summary MySAP'!$A$1:$C$1</c:f>
              <c:strCache>
                <c:ptCount val="1"/>
                <c:pt idx="0">
                  <c:v>ACTUAL MySAP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 MySAP'!$B$36:$T$36</c:f>
              <c:strCache>
                <c:ptCount val="19"/>
                <c:pt idx="0">
                  <c:v>Pandan</c:v>
                </c:pt>
                <c:pt idx="1">
                  <c:v>Pelita</c:v>
                </c:pt>
                <c:pt idx="2">
                  <c:v>Paluh Tabuhan</c:v>
                </c:pt>
                <c:pt idx="3">
                  <c:v>Pungut</c:v>
                </c:pt>
                <c:pt idx="4">
                  <c:v>Pematang</c:v>
                </c:pt>
                <c:pt idx="5">
                  <c:v>Mangun Jaya</c:v>
                </c:pt>
                <c:pt idx="6">
                  <c:v>Menggala</c:v>
                </c:pt>
                <c:pt idx="7">
                  <c:v>Minas</c:v>
                </c:pt>
                <c:pt idx="8">
                  <c:v>Melahin</c:v>
                </c:pt>
                <c:pt idx="9">
                  <c:v>Merbau</c:v>
                </c:pt>
                <c:pt idx="10">
                  <c:v>Mundu</c:v>
                </c:pt>
                <c:pt idx="11">
                  <c:v>Musi</c:v>
                </c:pt>
                <c:pt idx="12">
                  <c:v>Meditran</c:v>
                </c:pt>
                <c:pt idx="13">
                  <c:v>Matindok</c:v>
                </c:pt>
                <c:pt idx="14">
                  <c:v>Mauhau</c:v>
                </c:pt>
                <c:pt idx="15">
                  <c:v>Merauke</c:v>
                </c:pt>
                <c:pt idx="16">
                  <c:v>Kamojang</c:v>
                </c:pt>
                <c:pt idx="17">
                  <c:v>Kasim</c:v>
                </c:pt>
                <c:pt idx="18">
                  <c:v>Kakap</c:v>
                </c:pt>
              </c:strCache>
            </c:strRef>
          </c:cat>
          <c:val>
            <c:numRef>
              <c:f>'Summary MySAP'!$B$11:$T$11</c:f>
              <c:numCache>
                <c:formatCode>_(* #,##0.00_);_(* \(#,##0.00\);_(* "-"??_);_(@_)</c:formatCode>
                <c:ptCount val="19"/>
                <c:pt idx="0">
                  <c:v>254145.16</c:v>
                </c:pt>
                <c:pt idx="1">
                  <c:v>359182.93</c:v>
                </c:pt>
                <c:pt idx="2">
                  <c:v>463508.20999999996</c:v>
                </c:pt>
                <c:pt idx="3">
                  <c:v>280859.69</c:v>
                </c:pt>
                <c:pt idx="4">
                  <c:v>168474.61000000002</c:v>
                </c:pt>
                <c:pt idx="5">
                  <c:v>215902.21000000002</c:v>
                </c:pt>
                <c:pt idx="6">
                  <c:v>229774.55999999997</c:v>
                </c:pt>
                <c:pt idx="7">
                  <c:v>270034.44</c:v>
                </c:pt>
                <c:pt idx="8">
                  <c:v>412204.92000000004</c:v>
                </c:pt>
                <c:pt idx="9">
                  <c:v>238620.15</c:v>
                </c:pt>
                <c:pt idx="10">
                  <c:v>255164.26000000004</c:v>
                </c:pt>
                <c:pt idx="11">
                  <c:v>192174.11000000002</c:v>
                </c:pt>
                <c:pt idx="12">
                  <c:v>99186.15</c:v>
                </c:pt>
                <c:pt idx="13">
                  <c:v>365419.82</c:v>
                </c:pt>
                <c:pt idx="14">
                  <c:v>171864.73</c:v>
                </c:pt>
                <c:pt idx="15">
                  <c:v>173123.34999999998</c:v>
                </c:pt>
                <c:pt idx="16">
                  <c:v>542432.75000000012</c:v>
                </c:pt>
                <c:pt idx="17">
                  <c:v>194999.5</c:v>
                </c:pt>
                <c:pt idx="18">
                  <c:v>267929.87000000005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CF-475C-9ED5-5B43E7C1FF18}"/>
            </c:ext>
          </c:extLst>
        </c:ser>
        <c:ser>
          <c:idx val="1"/>
          <c:order val="1"/>
          <c:tx>
            <c:strRef>
              <c:f>'Summary MySAP'!$A$13:$C$13</c:f>
              <c:strCache>
                <c:ptCount val="1"/>
                <c:pt idx="0">
                  <c:v>COMMITMENT MySAP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 MySAP'!$B$36:$T$36</c:f>
              <c:strCache>
                <c:ptCount val="19"/>
                <c:pt idx="0">
                  <c:v>Pandan</c:v>
                </c:pt>
                <c:pt idx="1">
                  <c:v>Pelita</c:v>
                </c:pt>
                <c:pt idx="2">
                  <c:v>Paluh Tabuhan</c:v>
                </c:pt>
                <c:pt idx="3">
                  <c:v>Pungut</c:v>
                </c:pt>
                <c:pt idx="4">
                  <c:v>Pematang</c:v>
                </c:pt>
                <c:pt idx="5">
                  <c:v>Mangun Jaya</c:v>
                </c:pt>
                <c:pt idx="6">
                  <c:v>Menggala</c:v>
                </c:pt>
                <c:pt idx="7">
                  <c:v>Minas</c:v>
                </c:pt>
                <c:pt idx="8">
                  <c:v>Melahin</c:v>
                </c:pt>
                <c:pt idx="9">
                  <c:v>Merbau</c:v>
                </c:pt>
                <c:pt idx="10">
                  <c:v>Mundu</c:v>
                </c:pt>
                <c:pt idx="11">
                  <c:v>Musi</c:v>
                </c:pt>
                <c:pt idx="12">
                  <c:v>Meditran</c:v>
                </c:pt>
                <c:pt idx="13">
                  <c:v>Matindok</c:v>
                </c:pt>
                <c:pt idx="14">
                  <c:v>Mauhau</c:v>
                </c:pt>
                <c:pt idx="15">
                  <c:v>Merauke</c:v>
                </c:pt>
                <c:pt idx="16">
                  <c:v>Kamojang</c:v>
                </c:pt>
                <c:pt idx="17">
                  <c:v>Kasim</c:v>
                </c:pt>
                <c:pt idx="18">
                  <c:v>Kakap</c:v>
                </c:pt>
              </c:strCache>
            </c:strRef>
          </c:cat>
          <c:val>
            <c:numRef>
              <c:f>'Summary MySAP'!$B$22:$T$22</c:f>
              <c:numCache>
                <c:formatCode>_(* #,##0.00_);_(* \(#,##0.00\);_(* "-"??_);_(@_)</c:formatCode>
                <c:ptCount val="19"/>
                <c:pt idx="0">
                  <c:v>180499.55</c:v>
                </c:pt>
                <c:pt idx="1">
                  <c:v>258832.28000000003</c:v>
                </c:pt>
                <c:pt idx="2">
                  <c:v>222830.93000000002</c:v>
                </c:pt>
                <c:pt idx="3">
                  <c:v>159143.39000000001</c:v>
                </c:pt>
                <c:pt idx="4">
                  <c:v>324866.35000000003</c:v>
                </c:pt>
                <c:pt idx="5">
                  <c:v>187355.45</c:v>
                </c:pt>
                <c:pt idx="6">
                  <c:v>94882.69</c:v>
                </c:pt>
                <c:pt idx="7">
                  <c:v>144921.66999999998</c:v>
                </c:pt>
                <c:pt idx="8">
                  <c:v>44072.820000000007</c:v>
                </c:pt>
                <c:pt idx="9">
                  <c:v>245737.57</c:v>
                </c:pt>
                <c:pt idx="10">
                  <c:v>69323.11</c:v>
                </c:pt>
                <c:pt idx="11">
                  <c:v>26237.42</c:v>
                </c:pt>
                <c:pt idx="12">
                  <c:v>133558.37999999998</c:v>
                </c:pt>
                <c:pt idx="13">
                  <c:v>212106.85</c:v>
                </c:pt>
                <c:pt idx="14">
                  <c:v>68322.67</c:v>
                </c:pt>
                <c:pt idx="15">
                  <c:v>105177.03</c:v>
                </c:pt>
                <c:pt idx="16">
                  <c:v>225007.07</c:v>
                </c:pt>
                <c:pt idx="17">
                  <c:v>118540.14</c:v>
                </c:pt>
                <c:pt idx="18">
                  <c:v>139243.48000000001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CF-475C-9ED5-5B43E7C1FF18}"/>
            </c:ext>
          </c:extLst>
        </c:ser>
        <c:ser>
          <c:idx val="2"/>
          <c:order val="2"/>
          <c:tx>
            <c:strRef>
              <c:f>'Summary MySAP'!$A$35:$C$35</c:f>
              <c:strCache>
                <c:ptCount val="1"/>
                <c:pt idx="0">
                  <c:v>AVAIL MySAP (Sdh cut 30%)</c:v>
                </c:pt>
              </c:strCache>
            </c:strRef>
          </c:tx>
          <c:spPr>
            <a:solidFill>
              <a:srgbClr val="2FDD4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 MySAP'!$B$36:$T$36</c:f>
              <c:strCache>
                <c:ptCount val="19"/>
                <c:pt idx="0">
                  <c:v>Pandan</c:v>
                </c:pt>
                <c:pt idx="1">
                  <c:v>Pelita</c:v>
                </c:pt>
                <c:pt idx="2">
                  <c:v>Paluh Tabuhan</c:v>
                </c:pt>
                <c:pt idx="3">
                  <c:v>Pungut</c:v>
                </c:pt>
                <c:pt idx="4">
                  <c:v>Pematang</c:v>
                </c:pt>
                <c:pt idx="5">
                  <c:v>Mangun Jaya</c:v>
                </c:pt>
                <c:pt idx="6">
                  <c:v>Menggala</c:v>
                </c:pt>
                <c:pt idx="7">
                  <c:v>Minas</c:v>
                </c:pt>
                <c:pt idx="8">
                  <c:v>Melahin</c:v>
                </c:pt>
                <c:pt idx="9">
                  <c:v>Merbau</c:v>
                </c:pt>
                <c:pt idx="10">
                  <c:v>Mundu</c:v>
                </c:pt>
                <c:pt idx="11">
                  <c:v>Musi</c:v>
                </c:pt>
                <c:pt idx="12">
                  <c:v>Meditran</c:v>
                </c:pt>
                <c:pt idx="13">
                  <c:v>Matindok</c:v>
                </c:pt>
                <c:pt idx="14">
                  <c:v>Mauhau</c:v>
                </c:pt>
                <c:pt idx="15">
                  <c:v>Merauke</c:v>
                </c:pt>
                <c:pt idx="16">
                  <c:v>Kamojang</c:v>
                </c:pt>
                <c:pt idx="17">
                  <c:v>Kasim</c:v>
                </c:pt>
                <c:pt idx="18">
                  <c:v>Kakap</c:v>
                </c:pt>
              </c:strCache>
            </c:strRef>
          </c:cat>
          <c:val>
            <c:numRef>
              <c:f>'Summary MySAP'!$B$44:$T$44</c:f>
              <c:numCache>
                <c:formatCode>_(* #,##0.00_);_(* \(#,##0.00\);_(* "-"??_);_(@_)</c:formatCode>
                <c:ptCount val="19"/>
                <c:pt idx="0">
                  <c:v>51294.250000000007</c:v>
                </c:pt>
                <c:pt idx="1">
                  <c:v>28522.83</c:v>
                </c:pt>
                <c:pt idx="2">
                  <c:v>33640.020000000004</c:v>
                </c:pt>
                <c:pt idx="3">
                  <c:v>18229.36</c:v>
                </c:pt>
                <c:pt idx="4">
                  <c:v>52252.84</c:v>
                </c:pt>
                <c:pt idx="5">
                  <c:v>65697.58</c:v>
                </c:pt>
                <c:pt idx="6">
                  <c:v>30067.19</c:v>
                </c:pt>
                <c:pt idx="7">
                  <c:v>21961.730000000003</c:v>
                </c:pt>
                <c:pt idx="8">
                  <c:v>31143.26</c:v>
                </c:pt>
                <c:pt idx="9">
                  <c:v>53976.04</c:v>
                </c:pt>
                <c:pt idx="10">
                  <c:v>18455.79</c:v>
                </c:pt>
                <c:pt idx="11">
                  <c:v>23037.95</c:v>
                </c:pt>
                <c:pt idx="12">
                  <c:v>21878.39</c:v>
                </c:pt>
                <c:pt idx="13">
                  <c:v>15256.969999999998</c:v>
                </c:pt>
                <c:pt idx="14">
                  <c:v>48776.400000000009</c:v>
                </c:pt>
                <c:pt idx="15">
                  <c:v>37981.420000000006</c:v>
                </c:pt>
                <c:pt idx="16">
                  <c:v>66868.06</c:v>
                </c:pt>
                <c:pt idx="17">
                  <c:v>43785.96</c:v>
                </c:pt>
                <c:pt idx="18">
                  <c:v>37654.049999999996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CF-475C-9ED5-5B43E7C1FF18}"/>
            </c:ext>
          </c:extLst>
        </c:ser>
        <c:dLbls>
          <c:showVal val="1"/>
        </c:dLbls>
        <c:overlap val="100"/>
        <c:axId val="85555840"/>
        <c:axId val="87622016"/>
      </c:barChart>
      <c:catAx>
        <c:axId val="85555840"/>
        <c:scaling>
          <c:orientation val="minMax"/>
        </c:scaling>
        <c:axPos val="b"/>
        <c:numFmt formatCode="General" sourceLinked="0"/>
        <c:tickLblPos val="nextTo"/>
        <c:crossAx val="87622016"/>
        <c:crosses val="autoZero"/>
        <c:auto val="1"/>
        <c:lblAlgn val="ctr"/>
        <c:lblOffset val="100"/>
      </c:catAx>
      <c:valAx>
        <c:axId val="87622016"/>
        <c:scaling>
          <c:orientation val="minMax"/>
          <c:max val="700000"/>
          <c:min val="0"/>
        </c:scaling>
        <c:axPos val="l"/>
        <c:majorGridlines/>
        <c:numFmt formatCode="_(* #,##0_);_(* \(#,##0\);_(* &quot;-&quot;_);_(@_)" sourceLinked="0"/>
        <c:tickLblPos val="nextTo"/>
        <c:crossAx val="85555840"/>
        <c:crosses val="autoZero"/>
        <c:crossBetween val="between"/>
        <c:dispUnits>
          <c:builtInUnit val="thousand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Thousands USD</a:t>
                  </a:r>
                </a:p>
              </c:rich>
            </c:tx>
          </c:dispUnitsLbl>
        </c:dispUnits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ABO TF</a:t>
            </a:r>
            <a:r>
              <a:rPr lang="en-US" baseline="0"/>
              <a:t> II 2017</a:t>
            </a:r>
          </a:p>
        </c:rich>
      </c:tx>
      <c:layout>
        <c:manualLayout>
          <c:xMode val="edge"/>
          <c:yMode val="edge"/>
          <c:x val="8.0229076657657109E-3"/>
          <c:y val="3.2407407407407454E-2"/>
        </c:manualLayout>
      </c:layout>
      <c:overlay val="1"/>
    </c:title>
    <c:plotArea>
      <c:layout/>
      <c:pieChart>
        <c:varyColors val="1"/>
        <c:ser>
          <c:idx val="0"/>
          <c:order val="0"/>
          <c:dPt>
            <c:idx val="0"/>
            <c:explosion val="3"/>
            <c:extLst xmlns:c16r2="http://schemas.microsoft.com/office/drawing/2015/06/chart">
              <c:ext xmlns:c16="http://schemas.microsoft.com/office/drawing/2014/chart" uri="{C3380CC4-5D6E-409C-BE32-E72D297353CC}">
                <c16:uniqueId val="{00000000-90C7-4152-9FF2-259F6A3DAB59}"/>
              </c:ext>
            </c:extLst>
          </c:dPt>
          <c:dPt>
            <c:idx val="1"/>
            <c:explosion val="5"/>
            <c:extLst xmlns:c16r2="http://schemas.microsoft.com/office/drawing/2015/06/chart">
              <c:ext xmlns:c16="http://schemas.microsoft.com/office/drawing/2014/chart" uri="{C3380CC4-5D6E-409C-BE32-E72D297353CC}">
                <c16:uniqueId val="{00000001-90C7-4152-9FF2-259F6A3DAB59}"/>
              </c:ext>
            </c:extLst>
          </c:dPt>
          <c:dPt>
            <c:idx val="2"/>
            <c:explosion val="5"/>
            <c:extLst xmlns:c16r2="http://schemas.microsoft.com/office/drawing/2015/06/chart">
              <c:ext xmlns:c16="http://schemas.microsoft.com/office/drawing/2014/chart" uri="{C3380CC4-5D6E-409C-BE32-E72D297353CC}">
                <c16:uniqueId val="{00000002-90C7-4152-9FF2-259F6A3DAB5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Graph!$K$31:$K$33</c:f>
              <c:strCache>
                <c:ptCount val="3"/>
                <c:pt idx="0">
                  <c:v>ACTUAL MySAP</c:v>
                </c:pt>
                <c:pt idx="1">
                  <c:v>COMMITMENT MySAP</c:v>
                </c:pt>
                <c:pt idx="2">
                  <c:v>Avail MySAP</c:v>
                </c:pt>
              </c:strCache>
            </c:strRef>
          </c:cat>
          <c:val>
            <c:numRef>
              <c:f>Graph!$M$31:$M$33</c:f>
              <c:numCache>
                <c:formatCode>0.00%</c:formatCode>
                <c:ptCount val="3"/>
                <c:pt idx="0">
                  <c:v>0.57298879033716588</c:v>
                </c:pt>
                <c:pt idx="1">
                  <c:v>0.329083194134702</c:v>
                </c:pt>
                <c:pt idx="2">
                  <c:v>9.792801552813199E-2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0C7-4152-9FF2-259F6A3DAB59}"/>
            </c:ext>
          </c:extLst>
        </c:ser>
        <c:dLbls/>
        <c:firstSliceAng val="0"/>
      </c:pieChart>
    </c:plotArea>
    <c:plotVisOnly val="1"/>
    <c:dispBlanksAs val="zero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Available ABO 2018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Water</c:v>
          </c:tx>
          <c:cat>
            <c:strRef>
              <c:f>'Summary MySAP'!$B$36:$T$36</c:f>
              <c:strCache>
                <c:ptCount val="19"/>
                <c:pt idx="0">
                  <c:v>Pandan</c:v>
                </c:pt>
                <c:pt idx="1">
                  <c:v>Pelita</c:v>
                </c:pt>
                <c:pt idx="2">
                  <c:v>Paluh Tabuhan</c:v>
                </c:pt>
                <c:pt idx="3">
                  <c:v>Pungut</c:v>
                </c:pt>
                <c:pt idx="4">
                  <c:v>Pematang</c:v>
                </c:pt>
                <c:pt idx="5">
                  <c:v>Mangun Jaya</c:v>
                </c:pt>
                <c:pt idx="6">
                  <c:v>Menggala</c:v>
                </c:pt>
                <c:pt idx="7">
                  <c:v>Minas</c:v>
                </c:pt>
                <c:pt idx="8">
                  <c:v>Melahin</c:v>
                </c:pt>
                <c:pt idx="9">
                  <c:v>Merbau</c:v>
                </c:pt>
                <c:pt idx="10">
                  <c:v>Mundu</c:v>
                </c:pt>
                <c:pt idx="11">
                  <c:v>Musi</c:v>
                </c:pt>
                <c:pt idx="12">
                  <c:v>Meditran</c:v>
                </c:pt>
                <c:pt idx="13">
                  <c:v>Matindok</c:v>
                </c:pt>
                <c:pt idx="14">
                  <c:v>Mauhau</c:v>
                </c:pt>
                <c:pt idx="15">
                  <c:v>Merauke</c:v>
                </c:pt>
                <c:pt idx="16">
                  <c:v>Kamojang</c:v>
                </c:pt>
                <c:pt idx="17">
                  <c:v>Kasim</c:v>
                </c:pt>
                <c:pt idx="18">
                  <c:v>Kakap</c:v>
                </c:pt>
              </c:strCache>
            </c:strRef>
          </c:cat>
          <c:val>
            <c:numRef>
              <c:f>'Summary MySAP'!$B$37:$T$37</c:f>
              <c:numCache>
                <c:formatCode>_(* #,##0.00_);_(* \(#,##0.00\);_(* "-"??_);_(@_)</c:formatCode>
                <c:ptCount val="19"/>
                <c:pt idx="0">
                  <c:v>221.41</c:v>
                </c:pt>
                <c:pt idx="1">
                  <c:v>1500.2</c:v>
                </c:pt>
                <c:pt idx="2">
                  <c:v>3902.49</c:v>
                </c:pt>
                <c:pt idx="3">
                  <c:v>2277.64</c:v>
                </c:pt>
                <c:pt idx="4">
                  <c:v>1503.61</c:v>
                </c:pt>
                <c:pt idx="5">
                  <c:v>1594.27</c:v>
                </c:pt>
                <c:pt idx="6">
                  <c:v>2020.03</c:v>
                </c:pt>
                <c:pt idx="7">
                  <c:v>3081.19</c:v>
                </c:pt>
                <c:pt idx="8">
                  <c:v>911.72</c:v>
                </c:pt>
                <c:pt idx="9">
                  <c:v>2037.75</c:v>
                </c:pt>
                <c:pt idx="10">
                  <c:v>1580.89</c:v>
                </c:pt>
                <c:pt idx="11">
                  <c:v>4776.32</c:v>
                </c:pt>
                <c:pt idx="12">
                  <c:v>4757.2</c:v>
                </c:pt>
                <c:pt idx="13">
                  <c:v>3462.06</c:v>
                </c:pt>
                <c:pt idx="14">
                  <c:v>4780.71</c:v>
                </c:pt>
                <c:pt idx="15">
                  <c:v>4513.96</c:v>
                </c:pt>
                <c:pt idx="16">
                  <c:v>4929.76</c:v>
                </c:pt>
                <c:pt idx="17">
                  <c:v>2586.09</c:v>
                </c:pt>
                <c:pt idx="18">
                  <c:v>4666.34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AA-486A-96CB-2850D765A424}"/>
            </c:ext>
          </c:extLst>
        </c:ser>
        <c:ser>
          <c:idx val="1"/>
          <c:order val="1"/>
          <c:tx>
            <c:v>Material</c:v>
          </c:tx>
          <c:val>
            <c:numRef>
              <c:f>'Summary MySAP'!$B$39:$T$39</c:f>
              <c:numCache>
                <c:formatCode>_(* #,##0.00_);_(* \(#,##0.00\);_(* "-"??_);_(@_)</c:formatCode>
                <c:ptCount val="19"/>
                <c:pt idx="0">
                  <c:v>3299.38</c:v>
                </c:pt>
                <c:pt idx="1">
                  <c:v>7894.42</c:v>
                </c:pt>
                <c:pt idx="2">
                  <c:v>13411.82</c:v>
                </c:pt>
                <c:pt idx="3">
                  <c:v>1998.09</c:v>
                </c:pt>
                <c:pt idx="4">
                  <c:v>19343.98</c:v>
                </c:pt>
                <c:pt idx="5">
                  <c:v>47137.33</c:v>
                </c:pt>
                <c:pt idx="6">
                  <c:v>9538.19</c:v>
                </c:pt>
                <c:pt idx="7">
                  <c:v>3028.59</c:v>
                </c:pt>
                <c:pt idx="8">
                  <c:v>16706.759999999998</c:v>
                </c:pt>
                <c:pt idx="9">
                  <c:v>36794.720000000001</c:v>
                </c:pt>
                <c:pt idx="10">
                  <c:v>2033.62</c:v>
                </c:pt>
                <c:pt idx="11">
                  <c:v>1874.76</c:v>
                </c:pt>
                <c:pt idx="12">
                  <c:v>805.52</c:v>
                </c:pt>
                <c:pt idx="13">
                  <c:v>1053.95</c:v>
                </c:pt>
                <c:pt idx="14">
                  <c:v>27221.97</c:v>
                </c:pt>
                <c:pt idx="15">
                  <c:v>11559.98</c:v>
                </c:pt>
                <c:pt idx="16">
                  <c:v>47087.12</c:v>
                </c:pt>
                <c:pt idx="17">
                  <c:v>6822.44</c:v>
                </c:pt>
                <c:pt idx="18">
                  <c:v>9787.69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AA-486A-96CB-2850D765A424}"/>
            </c:ext>
          </c:extLst>
        </c:ser>
        <c:ser>
          <c:idx val="2"/>
          <c:order val="2"/>
          <c:tx>
            <c:v>Paint</c:v>
          </c:tx>
          <c:val>
            <c:numRef>
              <c:f>'Summary MySAP'!$B$40:$T$40</c:f>
              <c:numCache>
                <c:formatCode>_(* #,##0.00_);_(* \(#,##0.00\);_(* "-"??_);_(@_)</c:formatCode>
                <c:ptCount val="19"/>
                <c:pt idx="0">
                  <c:v>5955.34</c:v>
                </c:pt>
                <c:pt idx="1">
                  <c:v>3582.39</c:v>
                </c:pt>
                <c:pt idx="2">
                  <c:v>3548.64</c:v>
                </c:pt>
                <c:pt idx="3">
                  <c:v>3568.19</c:v>
                </c:pt>
                <c:pt idx="4">
                  <c:v>21046.09</c:v>
                </c:pt>
                <c:pt idx="5">
                  <c:v>3511.64</c:v>
                </c:pt>
                <c:pt idx="6">
                  <c:v>3596.36</c:v>
                </c:pt>
                <c:pt idx="7">
                  <c:v>2816.38</c:v>
                </c:pt>
                <c:pt idx="8">
                  <c:v>1571.3</c:v>
                </c:pt>
                <c:pt idx="9">
                  <c:v>4505.75</c:v>
                </c:pt>
                <c:pt idx="10">
                  <c:v>4599.84</c:v>
                </c:pt>
                <c:pt idx="11">
                  <c:v>4546.49</c:v>
                </c:pt>
                <c:pt idx="12">
                  <c:v>4544.2700000000004</c:v>
                </c:pt>
                <c:pt idx="13">
                  <c:v>2323.3200000000002</c:v>
                </c:pt>
                <c:pt idx="14">
                  <c:v>4548.47</c:v>
                </c:pt>
                <c:pt idx="15">
                  <c:v>4533.13</c:v>
                </c:pt>
                <c:pt idx="16">
                  <c:v>3363.76</c:v>
                </c:pt>
                <c:pt idx="17">
                  <c:v>5826.72</c:v>
                </c:pt>
                <c:pt idx="18">
                  <c:v>1540.21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9AA-486A-96CB-2850D765A424}"/>
            </c:ext>
          </c:extLst>
        </c:ser>
        <c:ser>
          <c:idx val="3"/>
          <c:order val="3"/>
          <c:tx>
            <c:v>Service</c:v>
          </c:tx>
          <c:val>
            <c:numRef>
              <c:f>'Summary MySAP'!$B$41:$T$41</c:f>
              <c:numCache>
                <c:formatCode>_(* #,##0.00_);_(* \(#,##0.00\);_(* "-"??_);_(@_)</c:formatCode>
                <c:ptCount val="19"/>
                <c:pt idx="0">
                  <c:v>35913.660000000003</c:v>
                </c:pt>
                <c:pt idx="1">
                  <c:v>6197.23</c:v>
                </c:pt>
                <c:pt idx="2">
                  <c:v>2205.08</c:v>
                </c:pt>
                <c:pt idx="3">
                  <c:v>1659.39</c:v>
                </c:pt>
                <c:pt idx="4">
                  <c:v>1676.22</c:v>
                </c:pt>
                <c:pt idx="5">
                  <c:v>5565.89</c:v>
                </c:pt>
                <c:pt idx="6">
                  <c:v>4790.13</c:v>
                </c:pt>
                <c:pt idx="7">
                  <c:v>1955.28</c:v>
                </c:pt>
                <c:pt idx="8">
                  <c:v>2027.94</c:v>
                </c:pt>
                <c:pt idx="9">
                  <c:v>2096.96</c:v>
                </c:pt>
                <c:pt idx="10">
                  <c:v>1988.53</c:v>
                </c:pt>
                <c:pt idx="11">
                  <c:v>1995.52</c:v>
                </c:pt>
                <c:pt idx="12">
                  <c:v>4351.6499999999996</c:v>
                </c:pt>
                <c:pt idx="13">
                  <c:v>1973.47</c:v>
                </c:pt>
                <c:pt idx="14">
                  <c:v>2243.94</c:v>
                </c:pt>
                <c:pt idx="15">
                  <c:v>7539.18</c:v>
                </c:pt>
                <c:pt idx="16">
                  <c:v>2916.17</c:v>
                </c:pt>
                <c:pt idx="17">
                  <c:v>7830.36</c:v>
                </c:pt>
                <c:pt idx="18">
                  <c:v>15111.32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9AA-486A-96CB-2850D765A424}"/>
            </c:ext>
          </c:extLst>
        </c:ser>
        <c:ser>
          <c:idx val="4"/>
          <c:order val="4"/>
          <c:tx>
            <c:v>Certificate</c:v>
          </c:tx>
          <c:val>
            <c:numRef>
              <c:f>'Summary MySAP'!$B$42:$T$42</c:f>
              <c:numCache>
                <c:formatCode>_(* #,##0.00_);_(* \(#,##0.00\);_(* "-"??_);_(@_)</c:formatCode>
                <c:ptCount val="19"/>
                <c:pt idx="0">
                  <c:v>2533.1799999999998</c:v>
                </c:pt>
                <c:pt idx="1">
                  <c:v>1974.56</c:v>
                </c:pt>
                <c:pt idx="2">
                  <c:v>1245.3599999999999</c:v>
                </c:pt>
                <c:pt idx="3">
                  <c:v>1555.68</c:v>
                </c:pt>
                <c:pt idx="4">
                  <c:v>1645.92</c:v>
                </c:pt>
                <c:pt idx="5">
                  <c:v>2471.1999999999998</c:v>
                </c:pt>
                <c:pt idx="6">
                  <c:v>2485.41</c:v>
                </c:pt>
                <c:pt idx="7">
                  <c:v>2381.59</c:v>
                </c:pt>
                <c:pt idx="8">
                  <c:v>2303.27</c:v>
                </c:pt>
                <c:pt idx="9">
                  <c:v>2164.89</c:v>
                </c:pt>
                <c:pt idx="10">
                  <c:v>1581.66</c:v>
                </c:pt>
                <c:pt idx="11">
                  <c:v>4495.0200000000004</c:v>
                </c:pt>
                <c:pt idx="12">
                  <c:v>913.63</c:v>
                </c:pt>
                <c:pt idx="13">
                  <c:v>1561.96</c:v>
                </c:pt>
                <c:pt idx="14">
                  <c:v>2724</c:v>
                </c:pt>
                <c:pt idx="15">
                  <c:v>2980.16</c:v>
                </c:pt>
                <c:pt idx="16">
                  <c:v>4430.8900000000003</c:v>
                </c:pt>
                <c:pt idx="17">
                  <c:v>5096.16</c:v>
                </c:pt>
                <c:pt idx="18">
                  <c:v>1783.89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9AA-486A-96CB-2850D765A424}"/>
            </c:ext>
          </c:extLst>
        </c:ser>
        <c:ser>
          <c:idx val="5"/>
          <c:order val="5"/>
          <c:tx>
            <c:v>Surveyor</c:v>
          </c:tx>
          <c:val>
            <c:numRef>
              <c:f>'Summary MySAP'!$B$43:$T$43</c:f>
              <c:numCache>
                <c:formatCode>_(* #,##0.00_);_(* \(#,##0.00\);_(* "-"??_);_(@_)</c:formatCode>
                <c:ptCount val="19"/>
                <c:pt idx="0">
                  <c:v>3198.19</c:v>
                </c:pt>
                <c:pt idx="1">
                  <c:v>4915.04</c:v>
                </c:pt>
                <c:pt idx="2">
                  <c:v>4965.87</c:v>
                </c:pt>
                <c:pt idx="3">
                  <c:v>4981.7299999999996</c:v>
                </c:pt>
                <c:pt idx="4">
                  <c:v>4930.6400000000003</c:v>
                </c:pt>
                <c:pt idx="5">
                  <c:v>2548.8000000000002</c:v>
                </c:pt>
                <c:pt idx="6">
                  <c:v>4059.6</c:v>
                </c:pt>
                <c:pt idx="7">
                  <c:v>4924.72</c:v>
                </c:pt>
                <c:pt idx="8">
                  <c:v>2626.34</c:v>
                </c:pt>
                <c:pt idx="9">
                  <c:v>3813.6</c:v>
                </c:pt>
                <c:pt idx="10">
                  <c:v>4912.34</c:v>
                </c:pt>
                <c:pt idx="11">
                  <c:v>3159.98</c:v>
                </c:pt>
                <c:pt idx="12">
                  <c:v>4978.6499999999996</c:v>
                </c:pt>
                <c:pt idx="13">
                  <c:v>3605.32</c:v>
                </c:pt>
                <c:pt idx="14">
                  <c:v>4692.58</c:v>
                </c:pt>
                <c:pt idx="15">
                  <c:v>3028.18</c:v>
                </c:pt>
                <c:pt idx="16">
                  <c:v>1545.26</c:v>
                </c:pt>
                <c:pt idx="17">
                  <c:v>10752.4</c:v>
                </c:pt>
                <c:pt idx="18">
                  <c:v>2526.42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9AA-486A-96CB-2850D765A424}"/>
            </c:ext>
          </c:extLst>
        </c:ser>
        <c:ser>
          <c:idx val="6"/>
          <c:order val="6"/>
          <c:tx>
            <c:v>Transport</c:v>
          </c:tx>
          <c:val>
            <c:numRef>
              <c:f>'Summary MySAP'!$B$38:$T$38</c:f>
              <c:numCache>
                <c:formatCode>_(* #,##0.00_);_(* \(#,##0.00\);_(* "-"??_);_(@_)</c:formatCode>
                <c:ptCount val="19"/>
                <c:pt idx="0">
                  <c:v>173.09</c:v>
                </c:pt>
                <c:pt idx="1">
                  <c:v>2458.9899999999998</c:v>
                </c:pt>
                <c:pt idx="2">
                  <c:v>4360.76</c:v>
                </c:pt>
                <c:pt idx="3">
                  <c:v>2188.64</c:v>
                </c:pt>
                <c:pt idx="4">
                  <c:v>2106.38</c:v>
                </c:pt>
                <c:pt idx="5">
                  <c:v>2868.45</c:v>
                </c:pt>
                <c:pt idx="6">
                  <c:v>3577.47</c:v>
                </c:pt>
                <c:pt idx="7">
                  <c:v>3773.98</c:v>
                </c:pt>
                <c:pt idx="8">
                  <c:v>4995.93</c:v>
                </c:pt>
                <c:pt idx="9">
                  <c:v>2562.37</c:v>
                </c:pt>
                <c:pt idx="10">
                  <c:v>1758.91</c:v>
                </c:pt>
                <c:pt idx="11">
                  <c:v>2189.86</c:v>
                </c:pt>
                <c:pt idx="12">
                  <c:v>1527.47</c:v>
                </c:pt>
                <c:pt idx="13">
                  <c:v>1276.8900000000001</c:v>
                </c:pt>
                <c:pt idx="14">
                  <c:v>2564.73</c:v>
                </c:pt>
                <c:pt idx="15">
                  <c:v>3826.83</c:v>
                </c:pt>
                <c:pt idx="16">
                  <c:v>2595.1</c:v>
                </c:pt>
                <c:pt idx="17">
                  <c:v>4871.79</c:v>
                </c:pt>
                <c:pt idx="18">
                  <c:v>2238.1799999999998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9AA-486A-96CB-2850D765A424}"/>
            </c:ext>
          </c:extLst>
        </c:ser>
        <c:dLbls/>
        <c:gapWidth val="95"/>
        <c:overlap val="100"/>
        <c:axId val="74577024"/>
        <c:axId val="74578560"/>
      </c:barChart>
      <c:catAx>
        <c:axId val="74577024"/>
        <c:scaling>
          <c:orientation val="minMax"/>
        </c:scaling>
        <c:axPos val="b"/>
        <c:numFmt formatCode="General" sourceLinked="0"/>
        <c:majorTickMark val="none"/>
        <c:tickLblPos val="nextTo"/>
        <c:crossAx val="74578560"/>
        <c:crosses val="autoZero"/>
        <c:auto val="1"/>
        <c:lblAlgn val="ctr"/>
        <c:lblOffset val="100"/>
      </c:catAx>
      <c:valAx>
        <c:axId val="74578560"/>
        <c:scaling>
          <c:orientation val="minMax"/>
        </c:scaling>
        <c:axPos val="l"/>
        <c:majorGridlines/>
        <c:numFmt formatCode="_(* #,##0_);_(* \(#,##0\);_(* &quot;-&quot;_);_(@_)" sourceLinked="0"/>
        <c:tickLblPos val="nextTo"/>
        <c:crossAx val="74577024"/>
        <c:crosses val="autoZero"/>
        <c:crossBetween val="between"/>
        <c:dispUnits>
          <c:builtInUnit val="thousands"/>
        </c:dispUnits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Dwiyanto</a:t>
            </a:r>
          </a:p>
        </c:rich>
      </c:tx>
      <c:layout>
        <c:manualLayout>
          <c:xMode val="edge"/>
          <c:yMode val="edge"/>
          <c:x val="0.68948192315936896"/>
          <c:y val="6.9444444444444503E-2"/>
        </c:manualLayout>
      </c:layout>
      <c:overlay val="1"/>
    </c:title>
    <c:plotArea>
      <c:layout/>
      <c:pieChart>
        <c:varyColors val="1"/>
        <c:ser>
          <c:idx val="0"/>
          <c:order val="0"/>
          <c:explosion val="6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Graph!$S$54:$S$56</c:f>
              <c:strCache>
                <c:ptCount val="3"/>
                <c:pt idx="0">
                  <c:v>Actual</c:v>
                </c:pt>
                <c:pt idx="1">
                  <c:v>Commitment</c:v>
                </c:pt>
                <c:pt idx="2">
                  <c:v>Available</c:v>
                </c:pt>
              </c:strCache>
            </c:strRef>
          </c:cat>
          <c:val>
            <c:numRef>
              <c:f>Graph!$T$57:$T$59</c:f>
              <c:numCache>
                <c:formatCode>_(* #,##0.00_);_(* \(#,##0.00\);_(* "-"??_);_(@_)</c:formatCode>
                <c:ptCount val="3"/>
                <c:pt idx="0">
                  <c:v>861.90726000000006</c:v>
                </c:pt>
                <c:pt idx="1">
                  <c:v>538.77784999999994</c:v>
                </c:pt>
                <c:pt idx="2">
                  <c:v>154.19920999999999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65-4AEF-93BA-C96F1904C9C4}"/>
            </c:ext>
          </c:extLst>
        </c:ser>
        <c:dLbls>
          <c:showVal val="1"/>
        </c:dLbls>
        <c:firstSliceAng val="0"/>
      </c:pieChart>
    </c:plotArea>
    <c:legend>
      <c:legendPos val="r"/>
      <c:layout>
        <c:manualLayout>
          <c:xMode val="edge"/>
          <c:yMode val="edge"/>
          <c:x val="0.74107064741907414"/>
          <c:y val="0.37442403032954291"/>
          <c:w val="0.15020176697500454"/>
          <c:h val="0.25115157480314959"/>
        </c:manualLayout>
      </c:layout>
    </c:legend>
    <c:plotVisOnly val="1"/>
    <c:dispBlanksAs val="zero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Bambang</a:t>
            </a:r>
          </a:p>
        </c:rich>
      </c:tx>
      <c:layout>
        <c:manualLayout>
          <c:xMode val="edge"/>
          <c:yMode val="edge"/>
          <c:x val="0.70809459580525358"/>
          <c:y val="8.3333333333333343E-2"/>
        </c:manualLayout>
      </c:layout>
      <c:overlay val="1"/>
    </c:title>
    <c:plotArea>
      <c:layout/>
      <c:pieChart>
        <c:varyColors val="1"/>
        <c:ser>
          <c:idx val="0"/>
          <c:order val="0"/>
          <c:explosion val="8"/>
          <c:dLbls>
            <c:spPr>
              <a:noFill/>
              <a:ln>
                <a:noFill/>
              </a:ln>
              <a:effectLst/>
            </c:spPr>
            <c:dLblPos val="ctr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Graph!$S$54:$S$56</c:f>
              <c:strCache>
                <c:ptCount val="3"/>
                <c:pt idx="0">
                  <c:v>Actual</c:v>
                </c:pt>
                <c:pt idx="1">
                  <c:v>Commitment</c:v>
                </c:pt>
                <c:pt idx="2">
                  <c:v>Available</c:v>
                </c:pt>
              </c:strCache>
            </c:strRef>
          </c:cat>
          <c:val>
            <c:numRef>
              <c:f>Graph!$U$57:$U$59</c:f>
              <c:numCache>
                <c:formatCode>_(* #,##0.00_);_(* \(#,##0.00\);_(* "-"??_);_(@_)</c:formatCode>
                <c:ptCount val="3"/>
                <c:pt idx="0">
                  <c:v>1596.6669000000002</c:v>
                </c:pt>
                <c:pt idx="1">
                  <c:v>813.98562000000004</c:v>
                </c:pt>
                <c:pt idx="2">
                  <c:v>138.57996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80-4905-91AD-BAB0A8EB1FDA}"/>
            </c:ext>
          </c:extLst>
        </c:ser>
        <c:dLbls/>
        <c:firstSliceAng val="0"/>
      </c:pieChart>
    </c:plotArea>
    <c:legend>
      <c:legendPos val="r"/>
      <c:layout>
        <c:manualLayout>
          <c:xMode val="edge"/>
          <c:yMode val="edge"/>
          <c:x val="0.74107064741907414"/>
          <c:y val="0.36979440069991248"/>
          <c:w val="0.15554231079345829"/>
          <c:h val="0.25115157480314959"/>
        </c:manualLayout>
      </c:layout>
    </c:legend>
    <c:plotVisOnly val="1"/>
    <c:dispBlanksAs val="zero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Wulan</a:t>
            </a:r>
          </a:p>
        </c:rich>
      </c:tx>
      <c:layout>
        <c:manualLayout>
          <c:xMode val="edge"/>
          <c:yMode val="edge"/>
          <c:x val="0.68919148328749458"/>
          <c:y val="6.9444444444444503E-2"/>
        </c:manualLayout>
      </c:layout>
      <c:overlay val="1"/>
    </c:title>
    <c:plotArea>
      <c:layout/>
      <c:pieChart>
        <c:varyColors val="1"/>
        <c:ser>
          <c:idx val="0"/>
          <c:order val="0"/>
          <c:explosion val="9"/>
          <c:dLbls>
            <c:spPr>
              <a:noFill/>
              <a:ln>
                <a:noFill/>
              </a:ln>
              <a:effectLst/>
            </c:spPr>
            <c:dLblPos val="ctr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Graph!$S$54:$S$56</c:f>
              <c:strCache>
                <c:ptCount val="3"/>
                <c:pt idx="0">
                  <c:v>Actual</c:v>
                </c:pt>
                <c:pt idx="1">
                  <c:v>Commitment</c:v>
                </c:pt>
                <c:pt idx="2">
                  <c:v>Available</c:v>
                </c:pt>
              </c:strCache>
            </c:strRef>
          </c:cat>
          <c:val>
            <c:numRef>
              <c:f>Graph!$V$57:$V$59</c:f>
              <c:numCache>
                <c:formatCode>_(* #,##0.00_);_(* \(#,##0.00\);_(* "-"??_);_(@_)</c:formatCode>
                <c:ptCount val="3"/>
                <c:pt idx="0">
                  <c:v>1198.8635300000001</c:v>
                </c:pt>
                <c:pt idx="1">
                  <c:v>643.99881000000005</c:v>
                </c:pt>
                <c:pt idx="2">
                  <c:v>206.50470000000001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E9-4A64-BBC5-9285B1335AB0}"/>
            </c:ext>
          </c:extLst>
        </c:ser>
        <c:dLbls>
          <c:showVal val="1"/>
        </c:dLbls>
        <c:firstSliceAng val="0"/>
      </c:pieChart>
    </c:plotArea>
    <c:legend>
      <c:legendPos val="r"/>
      <c:layout>
        <c:manualLayout>
          <c:xMode val="edge"/>
          <c:yMode val="edge"/>
          <c:x val="0.72995953630796162"/>
          <c:y val="0.36979440069991248"/>
          <c:w val="0.21814787220140719"/>
          <c:h val="0.25115157480314959"/>
        </c:manualLayout>
      </c:layout>
    </c:legend>
    <c:plotVisOnly val="1"/>
    <c:dispBlanksAs val="zero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Adi</a:t>
            </a:r>
          </a:p>
        </c:rich>
      </c:tx>
      <c:layout>
        <c:manualLayout>
          <c:xMode val="edge"/>
          <c:yMode val="edge"/>
          <c:x val="0.68919148328749458"/>
          <c:y val="6.9444444444444503E-2"/>
        </c:manualLayout>
      </c:layout>
      <c:overlay val="1"/>
    </c:title>
    <c:plotArea>
      <c:layout/>
      <c:pieChart>
        <c:varyColors val="1"/>
        <c:ser>
          <c:idx val="0"/>
          <c:order val="0"/>
          <c:explosion val="9"/>
          <c:dLbls>
            <c:spPr>
              <a:noFill/>
              <a:ln>
                <a:noFill/>
              </a:ln>
              <a:effectLst/>
            </c:spPr>
            <c:dLblPos val="ctr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Graph!$S$54:$S$56</c:f>
              <c:strCache>
                <c:ptCount val="3"/>
                <c:pt idx="0">
                  <c:v>Actual</c:v>
                </c:pt>
                <c:pt idx="1">
                  <c:v>Commitment</c:v>
                </c:pt>
                <c:pt idx="2">
                  <c:v>Available</c:v>
                </c:pt>
              </c:strCache>
            </c:strRef>
          </c:cat>
          <c:val>
            <c:numRef>
              <c:f>Graph!$W$57:$W$59</c:f>
              <c:numCache>
                <c:formatCode>_(* #,##0.00_);_(* \(#,##0.00\);_(* "-"??_);_(@_)</c:formatCode>
                <c:ptCount val="3"/>
                <c:pt idx="0">
                  <c:v>1497.5637300000003</c:v>
                </c:pt>
                <c:pt idx="1">
                  <c:v>963.89657000000011</c:v>
                </c:pt>
                <c:pt idx="2">
                  <c:v>201.19622000000001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D4-4D37-A465-B0C3850CA0B5}"/>
            </c:ext>
          </c:extLst>
        </c:ser>
        <c:dLbls>
          <c:showVal val="1"/>
        </c:dLbls>
        <c:firstSliceAng val="0"/>
      </c:pieChart>
    </c:plotArea>
    <c:legend>
      <c:legendPos val="r"/>
      <c:layout>
        <c:manualLayout>
          <c:xMode val="edge"/>
          <c:yMode val="edge"/>
          <c:x val="0.72995953630796162"/>
          <c:y val="0.36979440069991248"/>
          <c:w val="0.21814787220140719"/>
          <c:h val="0.25115157480314959"/>
        </c:manualLayout>
      </c:layout>
    </c:legend>
    <c:plotVisOnly val="1"/>
    <c:dispBlanksAs val="zero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359908</xdr:colOff>
      <xdr:row>0</xdr:row>
      <xdr:rowOff>27215</xdr:rowOff>
    </xdr:from>
    <xdr:to>
      <xdr:col>18</xdr:col>
      <xdr:colOff>455159</xdr:colOff>
      <xdr:row>25</xdr:row>
      <xdr:rowOff>17690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583406</xdr:colOff>
      <xdr:row>51</xdr:row>
      <xdr:rowOff>104775</xdr:rowOff>
    </xdr:from>
    <xdr:to>
      <xdr:col>8</xdr:col>
      <xdr:colOff>280987</xdr:colOff>
      <xdr:row>65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315514</xdr:colOff>
      <xdr:row>25</xdr:row>
      <xdr:rowOff>170258</xdr:rowOff>
    </xdr:from>
    <xdr:to>
      <xdr:col>18</xdr:col>
      <xdr:colOff>404812</xdr:colOff>
      <xdr:row>50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601264</xdr:colOff>
      <xdr:row>66</xdr:row>
      <xdr:rowOff>170258</xdr:rowOff>
    </xdr:from>
    <xdr:to>
      <xdr:col>7</xdr:col>
      <xdr:colOff>511969</xdr:colOff>
      <xdr:row>81</xdr:row>
      <xdr:rowOff>55958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101204</xdr:colOff>
      <xdr:row>66</xdr:row>
      <xdr:rowOff>182165</xdr:rowOff>
    </xdr:from>
    <xdr:to>
      <xdr:col>14</xdr:col>
      <xdr:colOff>202408</xdr:colOff>
      <xdr:row>81</xdr:row>
      <xdr:rowOff>67865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339329</xdr:colOff>
      <xdr:row>66</xdr:row>
      <xdr:rowOff>182165</xdr:rowOff>
    </xdr:from>
    <xdr:to>
      <xdr:col>20</xdr:col>
      <xdr:colOff>23814</xdr:colOff>
      <xdr:row>81</xdr:row>
      <xdr:rowOff>67865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95249</xdr:colOff>
      <xdr:row>67</xdr:row>
      <xdr:rowOff>1</xdr:rowOff>
    </xdr:from>
    <xdr:to>
      <xdr:col>25</xdr:col>
      <xdr:colOff>364842</xdr:colOff>
      <xdr:row>81</xdr:row>
      <xdr:rowOff>76201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E4" sqref="E4"/>
    </sheetView>
  </sheetViews>
  <sheetFormatPr defaultColWidth="9.1796875" defaultRowHeight="14"/>
  <cols>
    <col min="1" max="1" width="13.453125" style="114" bestFit="1" customWidth="1"/>
    <col min="2" max="2" width="8.81640625" style="114" bestFit="1" customWidth="1"/>
    <col min="3" max="16384" width="9.1796875" style="114"/>
  </cols>
  <sheetData>
    <row r="1" spans="1:2">
      <c r="A1" s="112" t="s">
        <v>13</v>
      </c>
      <c r="B1" s="113" t="s">
        <v>227</v>
      </c>
    </row>
    <row r="2" spans="1:2">
      <c r="A2" s="112" t="s">
        <v>14</v>
      </c>
      <c r="B2" s="113" t="s">
        <v>228</v>
      </c>
    </row>
    <row r="3" spans="1:2">
      <c r="A3" s="112" t="s">
        <v>15</v>
      </c>
      <c r="B3" s="113" t="s">
        <v>225</v>
      </c>
    </row>
    <row r="4" spans="1:2">
      <c r="A4" s="112" t="s">
        <v>16</v>
      </c>
      <c r="B4" s="113" t="s">
        <v>228</v>
      </c>
    </row>
    <row r="5" spans="1:2">
      <c r="A5" s="112" t="s">
        <v>17</v>
      </c>
      <c r="B5" s="113" t="s">
        <v>227</v>
      </c>
    </row>
    <row r="6" spans="1:2">
      <c r="A6" s="112" t="s">
        <v>18</v>
      </c>
      <c r="B6" s="113" t="s">
        <v>228</v>
      </c>
    </row>
    <row r="7" spans="1:2">
      <c r="A7" s="112" t="s">
        <v>19</v>
      </c>
      <c r="B7" s="113" t="s">
        <v>225</v>
      </c>
    </row>
    <row r="8" spans="1:2">
      <c r="A8" s="112" t="s">
        <v>20</v>
      </c>
      <c r="B8" s="113" t="s">
        <v>225</v>
      </c>
    </row>
    <row r="9" spans="1:2">
      <c r="A9" s="112" t="s">
        <v>21</v>
      </c>
      <c r="B9" s="113" t="s">
        <v>227</v>
      </c>
    </row>
    <row r="10" spans="1:2">
      <c r="A10" s="112" t="s">
        <v>22</v>
      </c>
      <c r="B10" s="113" t="s">
        <v>226</v>
      </c>
    </row>
    <row r="11" spans="1:2">
      <c r="A11" s="112" t="s">
        <v>23</v>
      </c>
      <c r="B11" s="113" t="s">
        <v>226</v>
      </c>
    </row>
    <row r="12" spans="1:2">
      <c r="A12" s="112" t="s">
        <v>24</v>
      </c>
      <c r="B12" s="113" t="s">
        <v>227</v>
      </c>
    </row>
    <row r="13" spans="1:2">
      <c r="A13" s="112" t="s">
        <v>25</v>
      </c>
      <c r="B13" s="113" t="s">
        <v>228</v>
      </c>
    </row>
    <row r="14" spans="1:2">
      <c r="A14" s="112" t="s">
        <v>26</v>
      </c>
      <c r="B14" s="113" t="s">
        <v>225</v>
      </c>
    </row>
    <row r="15" spans="1:2">
      <c r="A15" s="112" t="s">
        <v>27</v>
      </c>
      <c r="B15" s="113" t="s">
        <v>227</v>
      </c>
    </row>
    <row r="16" spans="1:2">
      <c r="A16" s="112" t="s">
        <v>28</v>
      </c>
      <c r="B16" s="113" t="s">
        <v>226</v>
      </c>
    </row>
    <row r="17" spans="1:2">
      <c r="A17" s="112" t="s">
        <v>29</v>
      </c>
      <c r="B17" s="113" t="s">
        <v>228</v>
      </c>
    </row>
    <row r="18" spans="1:2">
      <c r="A18" s="112" t="s">
        <v>30</v>
      </c>
      <c r="B18" s="113" t="s">
        <v>226</v>
      </c>
    </row>
    <row r="19" spans="1:2">
      <c r="A19" s="112" t="s">
        <v>31</v>
      </c>
      <c r="B19" s="113" t="s">
        <v>225</v>
      </c>
    </row>
    <row r="20" spans="1:2">
      <c r="A20" s="112" t="s">
        <v>145</v>
      </c>
      <c r="B20" s="113" t="s">
        <v>226</v>
      </c>
    </row>
    <row r="21" spans="1:2">
      <c r="A21" s="112" t="s">
        <v>149</v>
      </c>
      <c r="B21" s="113" t="s">
        <v>225</v>
      </c>
    </row>
    <row r="22" spans="1:2">
      <c r="A22" s="112" t="s">
        <v>150</v>
      </c>
      <c r="B22" s="113" t="s">
        <v>227</v>
      </c>
    </row>
    <row r="23" spans="1:2">
      <c r="A23" s="112" t="s">
        <v>151</v>
      </c>
      <c r="B23" s="113" t="s">
        <v>228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G56"/>
  <sheetViews>
    <sheetView workbookViewId="0">
      <selection sqref="A1:F56"/>
    </sheetView>
  </sheetViews>
  <sheetFormatPr defaultColWidth="9.1796875" defaultRowHeight="14.5"/>
  <cols>
    <col min="1" max="1" width="32.26953125" style="21" bestFit="1" customWidth="1"/>
    <col min="2" max="2" width="13.453125" style="21" customWidth="1"/>
    <col min="3" max="3" width="13.7265625" style="21" bestFit="1" customWidth="1"/>
    <col min="4" max="4" width="10.7265625" style="21" bestFit="1" customWidth="1"/>
    <col min="5" max="5" width="13.1796875" style="21" customWidth="1"/>
    <col min="6" max="6" width="14.1796875" style="21" customWidth="1"/>
    <col min="7" max="7" width="32.26953125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146304.69</v>
      </c>
      <c r="C2" s="5">
        <v>0</v>
      </c>
      <c r="D2" s="4">
        <v>146304.69</v>
      </c>
      <c r="E2" s="4">
        <v>187315.20000000001</v>
      </c>
      <c r="F2" s="4">
        <v>41010.51</v>
      </c>
      <c r="G2" s="3"/>
    </row>
    <row r="3" spans="1:7">
      <c r="A3" s="3" t="s">
        <v>165</v>
      </c>
      <c r="B3" s="4">
        <v>30242.29</v>
      </c>
      <c r="C3" s="5">
        <v>0</v>
      </c>
      <c r="D3" s="4">
        <v>30242.29</v>
      </c>
      <c r="E3" s="4">
        <v>55877.35</v>
      </c>
      <c r="F3" s="4">
        <v>25635.06</v>
      </c>
      <c r="G3" s="3"/>
    </row>
    <row r="4" spans="1:7">
      <c r="A4" s="3" t="s">
        <v>166</v>
      </c>
      <c r="B4" s="4">
        <v>5785.71</v>
      </c>
      <c r="C4" s="5">
        <v>0</v>
      </c>
      <c r="D4" s="4">
        <v>5785.71</v>
      </c>
      <c r="E4" s="4">
        <v>48002.58</v>
      </c>
      <c r="F4" s="4">
        <v>42216.87</v>
      </c>
      <c r="G4" s="3"/>
    </row>
    <row r="5" spans="1:7">
      <c r="A5" s="3" t="s">
        <v>167</v>
      </c>
      <c r="B5" s="4">
        <v>161016.26</v>
      </c>
      <c r="C5" s="5">
        <v>0</v>
      </c>
      <c r="D5" s="4">
        <v>161016.26</v>
      </c>
      <c r="E5" s="4">
        <v>254510.76</v>
      </c>
      <c r="F5" s="4">
        <v>93494.5</v>
      </c>
      <c r="G5" s="3"/>
    </row>
    <row r="6" spans="1:7">
      <c r="A6" s="3" t="s">
        <v>168</v>
      </c>
      <c r="B6" s="4">
        <v>1060.04</v>
      </c>
      <c r="C6" s="5">
        <v>0</v>
      </c>
      <c r="D6" s="4">
        <v>1060.04</v>
      </c>
      <c r="E6" s="4">
        <v>21368.880000000001</v>
      </c>
      <c r="F6" s="4">
        <v>20308.84</v>
      </c>
      <c r="G6" s="3"/>
    </row>
    <row r="7" spans="1:7">
      <c r="A7" s="3" t="s">
        <v>169</v>
      </c>
      <c r="B7" s="4">
        <v>5712.77</v>
      </c>
      <c r="C7" s="5">
        <v>0</v>
      </c>
      <c r="D7" s="4">
        <v>5712.77</v>
      </c>
      <c r="E7" s="4">
        <v>1170.3599999999999</v>
      </c>
      <c r="F7" s="4">
        <v>-4542.41</v>
      </c>
      <c r="G7" s="3"/>
    </row>
    <row r="8" spans="1:7">
      <c r="A8" s="3" t="s">
        <v>170</v>
      </c>
      <c r="B8" s="4">
        <v>1453.02</v>
      </c>
      <c r="C8" s="5">
        <v>0</v>
      </c>
      <c r="D8" s="4">
        <v>1453.02</v>
      </c>
      <c r="E8" s="4">
        <v>1300.44</v>
      </c>
      <c r="F8" s="4">
        <v>-152.58000000000001</v>
      </c>
      <c r="G8" s="3"/>
    </row>
    <row r="9" spans="1:7">
      <c r="A9" s="3" t="s">
        <v>171</v>
      </c>
      <c r="B9" s="4">
        <v>-1754.5</v>
      </c>
      <c r="C9" s="5">
        <v>0</v>
      </c>
      <c r="D9" s="4">
        <v>-1754.5</v>
      </c>
      <c r="E9" s="4">
        <v>22086.06</v>
      </c>
      <c r="F9" s="4">
        <v>23840.560000000001</v>
      </c>
      <c r="G9" s="3"/>
    </row>
    <row r="10" spans="1:7">
      <c r="A10" s="3" t="s">
        <v>172</v>
      </c>
      <c r="B10" s="4">
        <v>-7078.05</v>
      </c>
      <c r="C10" s="5">
        <v>0</v>
      </c>
      <c r="D10" s="4">
        <v>-7078.05</v>
      </c>
      <c r="E10" s="4">
        <v>7910.95</v>
      </c>
      <c r="F10" s="4">
        <v>14989</v>
      </c>
      <c r="G10" s="3"/>
    </row>
    <row r="11" spans="1:7">
      <c r="A11" s="42" t="s">
        <v>173</v>
      </c>
      <c r="B11" s="43">
        <v>342742.23</v>
      </c>
      <c r="C11" s="44">
        <v>0</v>
      </c>
      <c r="D11" s="43">
        <v>342742.23</v>
      </c>
      <c r="E11" s="43">
        <v>599542.57999999996</v>
      </c>
      <c r="F11" s="43">
        <v>256800.35</v>
      </c>
      <c r="G11" s="42"/>
    </row>
    <row r="12" spans="1:7">
      <c r="A12" s="3" t="s">
        <v>174</v>
      </c>
      <c r="B12" s="4">
        <v>2002.97</v>
      </c>
      <c r="C12" s="5">
        <v>0</v>
      </c>
      <c r="D12" s="4">
        <v>2002.97</v>
      </c>
      <c r="E12" s="5">
        <v>0</v>
      </c>
      <c r="F12" s="4">
        <v>-2002.97</v>
      </c>
      <c r="G12" s="3"/>
    </row>
    <row r="13" spans="1:7">
      <c r="A13" s="42" t="s">
        <v>175</v>
      </c>
      <c r="B13" s="43">
        <v>2002.97</v>
      </c>
      <c r="C13" s="44">
        <v>0</v>
      </c>
      <c r="D13" s="43">
        <v>2002.97</v>
      </c>
      <c r="E13" s="44">
        <v>0</v>
      </c>
      <c r="F13" s="43">
        <v>-2002.97</v>
      </c>
      <c r="G13" s="42"/>
    </row>
    <row r="14" spans="1:7">
      <c r="A14" s="3" t="s">
        <v>214</v>
      </c>
      <c r="B14" s="4">
        <v>2557.08</v>
      </c>
      <c r="C14" s="5">
        <v>0</v>
      </c>
      <c r="D14" s="4">
        <v>2557.08</v>
      </c>
      <c r="E14" s="5">
        <v>0</v>
      </c>
      <c r="F14" s="4">
        <v>-2557.08</v>
      </c>
      <c r="G14" s="3"/>
    </row>
    <row r="15" spans="1:7">
      <c r="A15" s="42" t="s">
        <v>215</v>
      </c>
      <c r="B15" s="43">
        <v>2557.08</v>
      </c>
      <c r="C15" s="44">
        <v>0</v>
      </c>
      <c r="D15" s="43">
        <v>2557.08</v>
      </c>
      <c r="E15" s="44">
        <v>0</v>
      </c>
      <c r="F15" s="43">
        <v>-2557.08</v>
      </c>
      <c r="G15" s="42"/>
    </row>
    <row r="16" spans="1:7">
      <c r="A16" s="3" t="s">
        <v>176</v>
      </c>
      <c r="B16" s="4">
        <v>8266.61</v>
      </c>
      <c r="C16" s="4">
        <v>2289.23</v>
      </c>
      <c r="D16" s="4">
        <v>10555.84</v>
      </c>
      <c r="E16" s="4">
        <v>13024.64</v>
      </c>
      <c r="F16" s="4">
        <v>2468.8000000000002</v>
      </c>
      <c r="G16" s="3"/>
    </row>
    <row r="17" spans="1:7">
      <c r="A17" s="42" t="s">
        <v>177</v>
      </c>
      <c r="B17" s="43">
        <v>8266.61</v>
      </c>
      <c r="C17" s="43">
        <v>2289.23</v>
      </c>
      <c r="D17" s="43">
        <v>10555.84</v>
      </c>
      <c r="E17" s="43">
        <v>13024.64</v>
      </c>
      <c r="F17" s="43">
        <v>2468.8000000000002</v>
      </c>
      <c r="G17" s="42"/>
    </row>
    <row r="18" spans="1:7">
      <c r="A18" s="42" t="s">
        <v>178</v>
      </c>
      <c r="B18" s="43">
        <v>355568.89</v>
      </c>
      <c r="C18" s="43">
        <v>2289.23</v>
      </c>
      <c r="D18" s="43">
        <v>357858.12</v>
      </c>
      <c r="E18" s="43">
        <v>612567.22</v>
      </c>
      <c r="F18" s="43">
        <v>254709.1</v>
      </c>
      <c r="G18" s="42"/>
    </row>
    <row r="19" spans="1:7">
      <c r="A19" s="3" t="s">
        <v>179</v>
      </c>
      <c r="B19" s="4">
        <v>388448.07</v>
      </c>
      <c r="C19" s="4">
        <v>584.12</v>
      </c>
      <c r="D19" s="4">
        <v>389032.19</v>
      </c>
      <c r="E19" s="4">
        <v>761391.6</v>
      </c>
      <c r="F19" s="4">
        <v>372359.41</v>
      </c>
      <c r="G19" s="3"/>
    </row>
    <row r="20" spans="1:7">
      <c r="A20" s="42" t="s">
        <v>180</v>
      </c>
      <c r="B20" s="43">
        <v>388448.07</v>
      </c>
      <c r="C20" s="43">
        <v>584.12</v>
      </c>
      <c r="D20" s="43">
        <v>389032.19</v>
      </c>
      <c r="E20" s="43">
        <v>761391.6</v>
      </c>
      <c r="F20" s="43">
        <v>372359.41</v>
      </c>
      <c r="G20" s="42"/>
    </row>
    <row r="21" spans="1:7">
      <c r="A21" s="42" t="s">
        <v>181</v>
      </c>
      <c r="B21" s="43">
        <v>388448.07</v>
      </c>
      <c r="C21" s="43">
        <v>584.12</v>
      </c>
      <c r="D21" s="43">
        <v>389032.19</v>
      </c>
      <c r="E21" s="43">
        <v>761391.6</v>
      </c>
      <c r="F21" s="43">
        <v>372359.41</v>
      </c>
      <c r="G21" s="42"/>
    </row>
    <row r="22" spans="1:7">
      <c r="A22" s="3" t="s">
        <v>182</v>
      </c>
      <c r="B22" s="4">
        <v>18395.900000000001</v>
      </c>
      <c r="C22" s="4">
        <v>3876.07</v>
      </c>
      <c r="D22" s="4">
        <v>22271.97</v>
      </c>
      <c r="E22" s="4">
        <v>22880.639999999999</v>
      </c>
      <c r="F22" s="4">
        <v>608.66999999999996</v>
      </c>
      <c r="G22" s="3"/>
    </row>
    <row r="23" spans="1:7">
      <c r="A23" s="42" t="s">
        <v>183</v>
      </c>
      <c r="B23" s="43">
        <v>18395.900000000001</v>
      </c>
      <c r="C23" s="43">
        <v>3876.07</v>
      </c>
      <c r="D23" s="43">
        <v>22271.97</v>
      </c>
      <c r="E23" s="43">
        <v>22880.639999999999</v>
      </c>
      <c r="F23" s="43">
        <v>608.66999999999996</v>
      </c>
      <c r="G23" s="42"/>
    </row>
    <row r="24" spans="1:7">
      <c r="A24" s="3" t="s">
        <v>184</v>
      </c>
      <c r="B24" s="4">
        <v>1786.44</v>
      </c>
      <c r="C24" s="4">
        <v>4084.52</v>
      </c>
      <c r="D24" s="4">
        <v>5870.96</v>
      </c>
      <c r="E24" s="4">
        <v>8059.6</v>
      </c>
      <c r="F24" s="4">
        <v>2188.64</v>
      </c>
      <c r="G24" s="3"/>
    </row>
    <row r="25" spans="1:7">
      <c r="A25" s="3" t="s">
        <v>185</v>
      </c>
      <c r="B25" s="4">
        <v>59323.040000000001</v>
      </c>
      <c r="C25" s="4">
        <v>64794.91</v>
      </c>
      <c r="D25" s="4">
        <v>124117.95</v>
      </c>
      <c r="E25" s="4">
        <v>126116.04</v>
      </c>
      <c r="F25" s="4">
        <v>1998.09</v>
      </c>
      <c r="G25" s="3"/>
    </row>
    <row r="26" spans="1:7">
      <c r="A26" s="42" t="s">
        <v>186</v>
      </c>
      <c r="B26" s="43">
        <v>61109.48</v>
      </c>
      <c r="C26" s="43">
        <v>68879.429999999993</v>
      </c>
      <c r="D26" s="43">
        <v>129988.91</v>
      </c>
      <c r="E26" s="43">
        <v>134175.64000000001</v>
      </c>
      <c r="F26" s="43">
        <v>4186.7299999999996</v>
      </c>
      <c r="G26" s="42"/>
    </row>
    <row r="27" spans="1:7">
      <c r="A27" s="42" t="s">
        <v>187</v>
      </c>
      <c r="B27" s="43">
        <v>79505.38</v>
      </c>
      <c r="C27" s="43">
        <v>72755.5</v>
      </c>
      <c r="D27" s="43">
        <v>152260.88</v>
      </c>
      <c r="E27" s="43">
        <v>157056.28</v>
      </c>
      <c r="F27" s="43">
        <v>4795.3999999999996</v>
      </c>
      <c r="G27" s="42"/>
    </row>
    <row r="28" spans="1:7">
      <c r="A28" s="3" t="s">
        <v>188</v>
      </c>
      <c r="B28" s="4">
        <v>9347.59</v>
      </c>
      <c r="C28" s="4">
        <v>1691.57</v>
      </c>
      <c r="D28" s="4">
        <v>11039.16</v>
      </c>
      <c r="E28" s="4">
        <v>13316.8</v>
      </c>
      <c r="F28" s="4">
        <v>2277.64</v>
      </c>
      <c r="G28" s="3"/>
    </row>
    <row r="29" spans="1:7">
      <c r="A29" s="42" t="s">
        <v>189</v>
      </c>
      <c r="B29" s="43">
        <v>9347.59</v>
      </c>
      <c r="C29" s="43">
        <v>1691.57</v>
      </c>
      <c r="D29" s="43">
        <v>11039.16</v>
      </c>
      <c r="E29" s="43">
        <v>13316.8</v>
      </c>
      <c r="F29" s="43">
        <v>2277.64</v>
      </c>
      <c r="G29" s="42"/>
    </row>
    <row r="30" spans="1:7">
      <c r="A30" s="3" t="s">
        <v>190</v>
      </c>
      <c r="B30" s="4">
        <v>73287.75</v>
      </c>
      <c r="C30" s="4">
        <v>9807.66</v>
      </c>
      <c r="D30" s="4">
        <v>83095.41</v>
      </c>
      <c r="E30" s="4">
        <v>86663.6</v>
      </c>
      <c r="F30" s="4">
        <v>3568.19</v>
      </c>
      <c r="G30" s="3"/>
    </row>
    <row r="31" spans="1:7">
      <c r="A31" s="3" t="s">
        <v>191</v>
      </c>
      <c r="B31" s="5">
        <v>0</v>
      </c>
      <c r="C31" s="4">
        <v>8030.27</v>
      </c>
      <c r="D31" s="4">
        <v>8030.27</v>
      </c>
      <c r="E31" s="4">
        <v>12277.12</v>
      </c>
      <c r="F31" s="4">
        <v>4246.8500000000004</v>
      </c>
      <c r="G31" s="3"/>
    </row>
    <row r="32" spans="1:7">
      <c r="A32" s="42" t="s">
        <v>192</v>
      </c>
      <c r="B32" s="43">
        <v>73287.75</v>
      </c>
      <c r="C32" s="43">
        <v>17837.93</v>
      </c>
      <c r="D32" s="43">
        <v>91125.68</v>
      </c>
      <c r="E32" s="43">
        <v>98940.72</v>
      </c>
      <c r="F32" s="43">
        <v>7815.04</v>
      </c>
      <c r="G32" s="42"/>
    </row>
    <row r="33" spans="1:7">
      <c r="A33" s="42" t="s">
        <v>193</v>
      </c>
      <c r="B33" s="43">
        <v>82635.34</v>
      </c>
      <c r="C33" s="43">
        <v>19529.5</v>
      </c>
      <c r="D33" s="43">
        <v>102164.84</v>
      </c>
      <c r="E33" s="43">
        <v>112257.52</v>
      </c>
      <c r="F33" s="43">
        <v>10092.68</v>
      </c>
      <c r="G33" s="42"/>
    </row>
    <row r="34" spans="1:7">
      <c r="A34" s="3" t="s">
        <v>234</v>
      </c>
      <c r="B34" s="4">
        <v>1358.52</v>
      </c>
      <c r="C34" s="4">
        <v>0</v>
      </c>
      <c r="D34" s="4">
        <v>1358.52</v>
      </c>
      <c r="E34" s="4">
        <v>5597.01</v>
      </c>
      <c r="F34" s="4">
        <v>4238.49</v>
      </c>
      <c r="G34" s="3"/>
    </row>
    <row r="35" spans="1:7">
      <c r="A35" s="42" t="s">
        <v>194</v>
      </c>
      <c r="B35" s="43">
        <v>1358.52</v>
      </c>
      <c r="C35" s="43">
        <v>0</v>
      </c>
      <c r="D35" s="43">
        <v>1358.52</v>
      </c>
      <c r="E35" s="43">
        <v>5597.01</v>
      </c>
      <c r="F35" s="43">
        <v>4238.49</v>
      </c>
      <c r="G35" s="42"/>
    </row>
    <row r="36" spans="1:7">
      <c r="A36" s="3" t="s">
        <v>195</v>
      </c>
      <c r="B36" s="4">
        <v>115760.04</v>
      </c>
      <c r="C36" s="4">
        <v>77754.97</v>
      </c>
      <c r="D36" s="4">
        <v>193515.01</v>
      </c>
      <c r="E36" s="4">
        <v>195174.39999999999</v>
      </c>
      <c r="F36" s="4">
        <v>1659.39</v>
      </c>
      <c r="G36" s="3"/>
    </row>
    <row r="37" spans="1:7">
      <c r="A37" s="42" t="s">
        <v>196</v>
      </c>
      <c r="B37" s="43">
        <v>115760.04</v>
      </c>
      <c r="C37" s="43">
        <v>77754.97</v>
      </c>
      <c r="D37" s="43">
        <v>193515.01</v>
      </c>
      <c r="E37" s="43">
        <v>195174.39999999999</v>
      </c>
      <c r="F37" s="43">
        <v>1659.39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5305.31</v>
      </c>
      <c r="C40" s="4">
        <v>12175.52</v>
      </c>
      <c r="D40" s="4">
        <v>17480.830000000002</v>
      </c>
      <c r="E40" s="4">
        <v>25267.32</v>
      </c>
      <c r="F40" s="4">
        <v>7786.49</v>
      </c>
      <c r="G40" s="3"/>
    </row>
    <row r="41" spans="1:7">
      <c r="A41" s="3" t="s">
        <v>200</v>
      </c>
      <c r="B41" s="4">
        <v>16643.87</v>
      </c>
      <c r="C41" s="4">
        <v>0</v>
      </c>
      <c r="D41" s="4">
        <v>16643.87</v>
      </c>
      <c r="E41" s="4">
        <v>21625.599999999999</v>
      </c>
      <c r="F41" s="4">
        <v>4981.7299999999996</v>
      </c>
      <c r="G41" s="3"/>
    </row>
    <row r="42" spans="1:7">
      <c r="A42" s="3" t="s">
        <v>201</v>
      </c>
      <c r="B42" s="4">
        <v>4710.96</v>
      </c>
      <c r="C42" s="4">
        <v>1009.76</v>
      </c>
      <c r="D42" s="4">
        <v>5720.72</v>
      </c>
      <c r="E42" s="4">
        <v>7276.4</v>
      </c>
      <c r="F42" s="4">
        <v>1555.68</v>
      </c>
      <c r="G42" s="3"/>
    </row>
    <row r="43" spans="1:7">
      <c r="A43" s="42" t="s">
        <v>202</v>
      </c>
      <c r="B43" s="43">
        <v>26660.14</v>
      </c>
      <c r="C43" s="43">
        <v>13185.28</v>
      </c>
      <c r="D43" s="43">
        <v>39845.42</v>
      </c>
      <c r="E43" s="43">
        <v>54169.32</v>
      </c>
      <c r="F43" s="43">
        <v>14323.9</v>
      </c>
      <c r="G43" s="42"/>
    </row>
    <row r="44" spans="1:7">
      <c r="A44" s="3" t="s">
        <v>235</v>
      </c>
      <c r="B44" s="4">
        <v>83435.73</v>
      </c>
      <c r="C44" s="4">
        <v>24273.59</v>
      </c>
      <c r="D44" s="4">
        <v>107709.32</v>
      </c>
      <c r="E44" s="4">
        <v>119076.1</v>
      </c>
      <c r="F44" s="4">
        <v>11366.78</v>
      </c>
      <c r="G44" s="3"/>
    </row>
    <row r="45" spans="1:7">
      <c r="A45" s="42" t="s">
        <v>203</v>
      </c>
      <c r="B45" s="43">
        <v>83435.73</v>
      </c>
      <c r="C45" s="43">
        <v>24273.59</v>
      </c>
      <c r="D45" s="43">
        <v>107709.32</v>
      </c>
      <c r="E45" s="43">
        <v>119076.1</v>
      </c>
      <c r="F45" s="43">
        <v>11366.78</v>
      </c>
      <c r="G45" s="42"/>
    </row>
    <row r="46" spans="1:7">
      <c r="A46" s="42" t="s">
        <v>204</v>
      </c>
      <c r="B46" s="43">
        <v>227214.43</v>
      </c>
      <c r="C46" s="43">
        <v>115213.84</v>
      </c>
      <c r="D46" s="43">
        <v>342428.27</v>
      </c>
      <c r="E46" s="43">
        <v>374042.2</v>
      </c>
      <c r="F46" s="43">
        <v>31613.93</v>
      </c>
      <c r="G46" s="42"/>
    </row>
    <row r="47" spans="1:7">
      <c r="A47" s="3" t="s">
        <v>205</v>
      </c>
      <c r="B47" s="4">
        <v>18748.400000000001</v>
      </c>
      <c r="C47" s="4">
        <v>2084.1999999999998</v>
      </c>
      <c r="D47" s="4">
        <v>20832.599999999999</v>
      </c>
      <c r="E47" s="4">
        <v>95249.16</v>
      </c>
      <c r="F47" s="4">
        <v>74416.56</v>
      </c>
      <c r="G47" s="3"/>
    </row>
    <row r="48" spans="1:7">
      <c r="A48" s="42" t="s">
        <v>206</v>
      </c>
      <c r="B48" s="43">
        <v>18748.400000000001</v>
      </c>
      <c r="C48" s="43">
        <v>2084.1999999999998</v>
      </c>
      <c r="D48" s="43">
        <v>20832.599999999999</v>
      </c>
      <c r="E48" s="43">
        <v>95249.16</v>
      </c>
      <c r="F48" s="43">
        <v>74416.56</v>
      </c>
      <c r="G48" s="42"/>
    </row>
    <row r="49" spans="1:7">
      <c r="A49" s="42" t="s">
        <v>207</v>
      </c>
      <c r="B49" s="43">
        <v>18748.400000000001</v>
      </c>
      <c r="C49" s="43">
        <v>2084.1999999999998</v>
      </c>
      <c r="D49" s="43">
        <v>20832.599999999999</v>
      </c>
      <c r="E49" s="43">
        <v>95249.16</v>
      </c>
      <c r="F49" s="43">
        <v>74416.56</v>
      </c>
      <c r="G49" s="42"/>
    </row>
    <row r="50" spans="1:7">
      <c r="A50" s="3" t="s">
        <v>208</v>
      </c>
      <c r="B50" s="4">
        <v>108953.92</v>
      </c>
      <c r="C50" s="4">
        <v>0</v>
      </c>
      <c r="D50" s="4">
        <v>108953.92</v>
      </c>
      <c r="E50" s="4">
        <v>181264.08</v>
      </c>
      <c r="F50" s="4">
        <v>72310.16</v>
      </c>
      <c r="G50" s="3"/>
    </row>
    <row r="51" spans="1:7">
      <c r="A51" s="42" t="s">
        <v>209</v>
      </c>
      <c r="B51" s="43">
        <v>108953.92</v>
      </c>
      <c r="C51" s="43">
        <v>0</v>
      </c>
      <c r="D51" s="43">
        <v>108953.92</v>
      </c>
      <c r="E51" s="43">
        <v>181264.08</v>
      </c>
      <c r="F51" s="43">
        <v>72310.16</v>
      </c>
      <c r="G51" s="42"/>
    </row>
    <row r="52" spans="1:7">
      <c r="A52" s="42" t="s">
        <v>210</v>
      </c>
      <c r="B52" s="43">
        <v>108953.92</v>
      </c>
      <c r="C52" s="43">
        <v>0</v>
      </c>
      <c r="D52" s="43">
        <v>108953.92</v>
      </c>
      <c r="E52" s="43">
        <v>181264.08</v>
      </c>
      <c r="F52" s="43">
        <v>72310.16</v>
      </c>
      <c r="G52" s="42"/>
    </row>
    <row r="53" spans="1:7">
      <c r="A53" s="3" t="s">
        <v>211</v>
      </c>
      <c r="B53" s="4">
        <v>218411.48</v>
      </c>
      <c r="C53" s="5">
        <v>0</v>
      </c>
      <c r="D53" s="4">
        <v>218411.48</v>
      </c>
      <c r="E53" s="4">
        <v>731774.04</v>
      </c>
      <c r="F53" s="4">
        <v>513362.56</v>
      </c>
      <c r="G53" s="3"/>
    </row>
    <row r="54" spans="1:7">
      <c r="A54" s="3" t="s">
        <v>229</v>
      </c>
      <c r="B54" s="4">
        <v>21841.15</v>
      </c>
      <c r="C54" s="5">
        <v>0</v>
      </c>
      <c r="D54" s="4">
        <v>21841.15</v>
      </c>
      <c r="E54" s="5">
        <v>0</v>
      </c>
      <c r="F54" s="4">
        <v>-21841.15</v>
      </c>
      <c r="G54" s="3"/>
    </row>
    <row r="55" spans="1:7">
      <c r="A55" s="42" t="s">
        <v>212</v>
      </c>
      <c r="B55" s="43">
        <v>240252.63</v>
      </c>
      <c r="C55" s="44">
        <v>0</v>
      </c>
      <c r="D55" s="43">
        <v>240252.63</v>
      </c>
      <c r="E55" s="43">
        <v>731774.04</v>
      </c>
      <c r="F55" s="43">
        <v>491521.41</v>
      </c>
      <c r="G55" s="42"/>
    </row>
    <row r="56" spans="1:7">
      <c r="A56" s="6" t="s">
        <v>213</v>
      </c>
      <c r="B56" s="7">
        <v>1501327.06</v>
      </c>
      <c r="C56" s="7">
        <v>212456.39</v>
      </c>
      <c r="D56" s="7">
        <v>1713783.45</v>
      </c>
      <c r="E56" s="7">
        <v>3025602.1</v>
      </c>
      <c r="F56" s="7">
        <v>1311818.6499999999</v>
      </c>
      <c r="G56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G56"/>
  <sheetViews>
    <sheetView workbookViewId="0">
      <selection sqref="A1:F56"/>
    </sheetView>
  </sheetViews>
  <sheetFormatPr defaultColWidth="9.1796875" defaultRowHeight="14.5"/>
  <cols>
    <col min="1" max="1" width="32.26953125" style="21" bestFit="1" customWidth="1"/>
    <col min="2" max="2" width="14.7265625" style="21" customWidth="1"/>
    <col min="3" max="3" width="13.7265625" style="21" bestFit="1" customWidth="1"/>
    <col min="4" max="4" width="10.81640625" style="21" bestFit="1" customWidth="1"/>
    <col min="5" max="5" width="12.453125" style="21" bestFit="1" customWidth="1"/>
    <col min="6" max="6" width="12.26953125" style="21" bestFit="1" customWidth="1"/>
    <col min="7" max="7" width="32.26953125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159825.1</v>
      </c>
      <c r="C2" s="5">
        <v>0</v>
      </c>
      <c r="D2" s="4">
        <v>159825.1</v>
      </c>
      <c r="E2" s="4">
        <v>184281.60000000001</v>
      </c>
      <c r="F2" s="4">
        <v>24456.5</v>
      </c>
      <c r="G2" s="3"/>
    </row>
    <row r="3" spans="1:7">
      <c r="A3" s="3" t="s">
        <v>165</v>
      </c>
      <c r="B3" s="4">
        <v>56161.32</v>
      </c>
      <c r="C3" s="5">
        <v>0</v>
      </c>
      <c r="D3" s="4">
        <v>56161.32</v>
      </c>
      <c r="E3" s="4">
        <v>48274.41</v>
      </c>
      <c r="F3" s="4">
        <v>-7886.91</v>
      </c>
      <c r="G3" s="3"/>
    </row>
    <row r="4" spans="1:7">
      <c r="A4" s="3" t="s">
        <v>166</v>
      </c>
      <c r="B4" s="4">
        <v>4626.08</v>
      </c>
      <c r="C4" s="5">
        <v>0</v>
      </c>
      <c r="D4" s="4">
        <v>4626.08</v>
      </c>
      <c r="E4" s="4">
        <v>47506.01</v>
      </c>
      <c r="F4" s="4">
        <v>42879.93</v>
      </c>
      <c r="G4" s="3"/>
    </row>
    <row r="5" spans="1:7">
      <c r="A5" s="3" t="s">
        <v>167</v>
      </c>
      <c r="B5" s="4">
        <v>163482.29</v>
      </c>
      <c r="C5" s="5">
        <v>0</v>
      </c>
      <c r="D5" s="4">
        <v>163482.29</v>
      </c>
      <c r="E5" s="4">
        <v>252529.32</v>
      </c>
      <c r="F5" s="4">
        <v>89047.03</v>
      </c>
      <c r="G5" s="3"/>
    </row>
    <row r="6" spans="1:7">
      <c r="A6" s="3" t="s">
        <v>168</v>
      </c>
      <c r="B6" s="4">
        <v>1132.74</v>
      </c>
      <c r="C6" s="5">
        <v>0</v>
      </c>
      <c r="D6" s="4">
        <v>1132.74</v>
      </c>
      <c r="E6" s="4">
        <v>21600.720000000001</v>
      </c>
      <c r="F6" s="4">
        <v>20467.98</v>
      </c>
      <c r="G6" s="3"/>
    </row>
    <row r="7" spans="1:7">
      <c r="A7" s="3" t="s">
        <v>169</v>
      </c>
      <c r="B7" s="4">
        <v>6593.65</v>
      </c>
      <c r="C7" s="5">
        <v>0</v>
      </c>
      <c r="D7" s="4">
        <v>6593.65</v>
      </c>
      <c r="E7" s="4">
        <v>941.76</v>
      </c>
      <c r="F7" s="4">
        <v>-5651.89</v>
      </c>
      <c r="G7" s="3"/>
    </row>
    <row r="8" spans="1:7">
      <c r="A8" s="3" t="s">
        <v>170</v>
      </c>
      <c r="B8" s="4">
        <v>2000.72</v>
      </c>
      <c r="C8" s="5">
        <v>0</v>
      </c>
      <c r="D8" s="4">
        <v>2000.72</v>
      </c>
      <c r="E8" s="4">
        <v>1046.4000000000001</v>
      </c>
      <c r="F8" s="4">
        <v>-954.32</v>
      </c>
      <c r="G8" s="3"/>
    </row>
    <row r="9" spans="1:7">
      <c r="A9" s="3" t="s">
        <v>171</v>
      </c>
      <c r="B9" s="4">
        <v>27506.38</v>
      </c>
      <c r="C9" s="5">
        <v>0</v>
      </c>
      <c r="D9" s="4">
        <v>27506.38</v>
      </c>
      <c r="E9" s="4">
        <v>16608.12</v>
      </c>
      <c r="F9" s="4">
        <v>-10898.26</v>
      </c>
      <c r="G9" s="3"/>
    </row>
    <row r="10" spans="1:7">
      <c r="A10" s="3" t="s">
        <v>172</v>
      </c>
      <c r="B10" s="4">
        <v>9837.75</v>
      </c>
      <c r="C10" s="5">
        <v>0</v>
      </c>
      <c r="D10" s="4">
        <v>9837.75</v>
      </c>
      <c r="E10" s="4">
        <v>6993.98</v>
      </c>
      <c r="F10" s="4">
        <v>-2843.77</v>
      </c>
      <c r="G10" s="3"/>
    </row>
    <row r="11" spans="1:7">
      <c r="A11" s="42" t="s">
        <v>173</v>
      </c>
      <c r="B11" s="43">
        <v>431166.03</v>
      </c>
      <c r="C11" s="44">
        <v>0</v>
      </c>
      <c r="D11" s="43">
        <v>431166.03</v>
      </c>
      <c r="E11" s="43">
        <v>579782.31999999995</v>
      </c>
      <c r="F11" s="43">
        <v>148616.29</v>
      </c>
      <c r="G11" s="42"/>
    </row>
    <row r="12" spans="1:7">
      <c r="A12" s="3" t="s">
        <v>174</v>
      </c>
      <c r="B12" s="4">
        <v>3650.48</v>
      </c>
      <c r="C12" s="5">
        <v>0</v>
      </c>
      <c r="D12" s="4">
        <v>3650.48</v>
      </c>
      <c r="E12" s="5">
        <v>0</v>
      </c>
      <c r="F12" s="4">
        <v>-3650.48</v>
      </c>
      <c r="G12" s="3"/>
    </row>
    <row r="13" spans="1:7">
      <c r="A13" s="42" t="s">
        <v>175</v>
      </c>
      <c r="B13" s="43">
        <v>3650.48</v>
      </c>
      <c r="C13" s="44">
        <v>0</v>
      </c>
      <c r="D13" s="43">
        <v>3650.48</v>
      </c>
      <c r="E13" s="44">
        <v>0</v>
      </c>
      <c r="F13" s="43">
        <v>-3650.48</v>
      </c>
      <c r="G13" s="42"/>
    </row>
    <row r="14" spans="1:7">
      <c r="A14" s="3" t="s">
        <v>214</v>
      </c>
      <c r="B14" s="4">
        <v>4551.68</v>
      </c>
      <c r="C14" s="5">
        <v>0</v>
      </c>
      <c r="D14" s="4">
        <v>4551.68</v>
      </c>
      <c r="E14" s="5">
        <v>0</v>
      </c>
      <c r="F14" s="4">
        <v>-4551.68</v>
      </c>
      <c r="G14" s="3"/>
    </row>
    <row r="15" spans="1:7">
      <c r="A15" s="42" t="s">
        <v>215</v>
      </c>
      <c r="B15" s="43">
        <v>4551.68</v>
      </c>
      <c r="C15" s="44">
        <v>0</v>
      </c>
      <c r="D15" s="43">
        <v>4551.68</v>
      </c>
      <c r="E15" s="44">
        <v>0</v>
      </c>
      <c r="F15" s="43">
        <v>-4551.68</v>
      </c>
      <c r="G15" s="42"/>
    </row>
    <row r="16" spans="1:7">
      <c r="A16" s="3" t="s">
        <v>176</v>
      </c>
      <c r="B16" s="4">
        <v>4538.5</v>
      </c>
      <c r="C16" s="4">
        <v>2205.31</v>
      </c>
      <c r="D16" s="4">
        <v>6743.81</v>
      </c>
      <c r="E16" s="4">
        <v>10424.64</v>
      </c>
      <c r="F16" s="4">
        <v>3680.83</v>
      </c>
      <c r="G16" s="3"/>
    </row>
    <row r="17" spans="1:7">
      <c r="A17" s="42" t="s">
        <v>177</v>
      </c>
      <c r="B17" s="43">
        <v>4538.5</v>
      </c>
      <c r="C17" s="43">
        <v>2205.31</v>
      </c>
      <c r="D17" s="43">
        <v>6743.81</v>
      </c>
      <c r="E17" s="43">
        <v>10424.64</v>
      </c>
      <c r="F17" s="43">
        <v>3680.83</v>
      </c>
      <c r="G17" s="42"/>
    </row>
    <row r="18" spans="1:7">
      <c r="A18" s="42" t="s">
        <v>178</v>
      </c>
      <c r="B18" s="43">
        <v>443906.69</v>
      </c>
      <c r="C18" s="43">
        <v>2205.31</v>
      </c>
      <c r="D18" s="43">
        <v>446112</v>
      </c>
      <c r="E18" s="43">
        <v>590206.96</v>
      </c>
      <c r="F18" s="43">
        <v>144094.96</v>
      </c>
      <c r="G18" s="42"/>
    </row>
    <row r="19" spans="1:7">
      <c r="A19" s="3" t="s">
        <v>179</v>
      </c>
      <c r="B19" s="4">
        <v>316531.96000000002</v>
      </c>
      <c r="C19" s="4">
        <v>1663.79</v>
      </c>
      <c r="D19" s="4">
        <v>318195.75</v>
      </c>
      <c r="E19" s="4">
        <v>828349.4</v>
      </c>
      <c r="F19" s="4">
        <v>510153.65</v>
      </c>
      <c r="G19" s="3"/>
    </row>
    <row r="20" spans="1:7">
      <c r="A20" s="42" t="s">
        <v>180</v>
      </c>
      <c r="B20" s="43">
        <v>316531.96000000002</v>
      </c>
      <c r="C20" s="43">
        <v>1663.79</v>
      </c>
      <c r="D20" s="43">
        <v>318195.75</v>
      </c>
      <c r="E20" s="43">
        <v>828349.4</v>
      </c>
      <c r="F20" s="43">
        <v>510153.65</v>
      </c>
      <c r="G20" s="42"/>
    </row>
    <row r="21" spans="1:7">
      <c r="A21" s="42" t="s">
        <v>181</v>
      </c>
      <c r="B21" s="43">
        <v>316531.96000000002</v>
      </c>
      <c r="C21" s="43">
        <v>1663.79</v>
      </c>
      <c r="D21" s="43">
        <v>318195.75</v>
      </c>
      <c r="E21" s="43">
        <v>828349.4</v>
      </c>
      <c r="F21" s="43">
        <v>510153.65</v>
      </c>
      <c r="G21" s="42"/>
    </row>
    <row r="22" spans="1:7">
      <c r="A22" s="3" t="s">
        <v>182</v>
      </c>
      <c r="B22" s="4">
        <v>18391.98</v>
      </c>
      <c r="C22" s="4">
        <v>3863.27</v>
      </c>
      <c r="D22" s="4">
        <v>22255.25</v>
      </c>
      <c r="E22" s="4">
        <v>22880.639999999999</v>
      </c>
      <c r="F22" s="4">
        <v>625.39</v>
      </c>
      <c r="G22" s="3"/>
    </row>
    <row r="23" spans="1:7">
      <c r="A23" s="42" t="s">
        <v>183</v>
      </c>
      <c r="B23" s="43">
        <v>18391.98</v>
      </c>
      <c r="C23" s="43">
        <v>3863.27</v>
      </c>
      <c r="D23" s="43">
        <v>22255.25</v>
      </c>
      <c r="E23" s="43">
        <v>22880.639999999999</v>
      </c>
      <c r="F23" s="43">
        <v>625.39</v>
      </c>
      <c r="G23" s="42"/>
    </row>
    <row r="24" spans="1:7">
      <c r="A24" s="3" t="s">
        <v>184</v>
      </c>
      <c r="B24" s="4">
        <v>3755.78</v>
      </c>
      <c r="C24" s="4">
        <v>5197.4399999999996</v>
      </c>
      <c r="D24" s="4">
        <v>8953.2199999999993</v>
      </c>
      <c r="E24" s="4">
        <v>11059.6</v>
      </c>
      <c r="F24" s="4">
        <v>2106.38</v>
      </c>
      <c r="G24" s="3"/>
    </row>
    <row r="25" spans="1:7">
      <c r="A25" s="3" t="s">
        <v>185</v>
      </c>
      <c r="B25" s="4">
        <v>77535.600000000006</v>
      </c>
      <c r="C25" s="4">
        <v>267896.21999999997</v>
      </c>
      <c r="D25" s="4">
        <v>345431.82</v>
      </c>
      <c r="E25" s="4">
        <v>364775.8</v>
      </c>
      <c r="F25" s="4">
        <v>19343.98</v>
      </c>
      <c r="G25" s="3"/>
    </row>
    <row r="26" spans="1:7">
      <c r="A26" s="42" t="s">
        <v>186</v>
      </c>
      <c r="B26" s="43">
        <v>81291.38</v>
      </c>
      <c r="C26" s="43">
        <v>273093.65999999997</v>
      </c>
      <c r="D26" s="43">
        <v>354385.04</v>
      </c>
      <c r="E26" s="43">
        <v>375835.4</v>
      </c>
      <c r="F26" s="43">
        <v>21450.36</v>
      </c>
      <c r="G26" s="42"/>
    </row>
    <row r="27" spans="1:7">
      <c r="A27" s="42" t="s">
        <v>187</v>
      </c>
      <c r="B27" s="43">
        <v>99683.36</v>
      </c>
      <c r="C27" s="43">
        <v>276956.93</v>
      </c>
      <c r="D27" s="43">
        <v>376640.29</v>
      </c>
      <c r="E27" s="43">
        <v>398716.04</v>
      </c>
      <c r="F27" s="43">
        <v>22075.75</v>
      </c>
      <c r="G27" s="42"/>
    </row>
    <row r="28" spans="1:7">
      <c r="A28" s="3" t="s">
        <v>188</v>
      </c>
      <c r="B28" s="4">
        <v>1313.19</v>
      </c>
      <c r="C28" s="4">
        <v>0</v>
      </c>
      <c r="D28" s="4">
        <v>1313.19</v>
      </c>
      <c r="E28" s="4">
        <v>2816.8</v>
      </c>
      <c r="F28" s="4">
        <v>1503.61</v>
      </c>
      <c r="G28" s="3"/>
    </row>
    <row r="29" spans="1:7">
      <c r="A29" s="42" t="s">
        <v>189</v>
      </c>
      <c r="B29" s="43">
        <v>1313.19</v>
      </c>
      <c r="C29" s="43">
        <v>0</v>
      </c>
      <c r="D29" s="43">
        <v>1313.19</v>
      </c>
      <c r="E29" s="43">
        <v>2816.8</v>
      </c>
      <c r="F29" s="43">
        <v>1503.61</v>
      </c>
      <c r="G29" s="42"/>
    </row>
    <row r="30" spans="1:7">
      <c r="A30" s="3" t="s">
        <v>190</v>
      </c>
      <c r="B30" s="4">
        <v>38594.86</v>
      </c>
      <c r="C30" s="4">
        <v>23722.65</v>
      </c>
      <c r="D30" s="4">
        <v>62317.51</v>
      </c>
      <c r="E30" s="4">
        <v>83363.600000000006</v>
      </c>
      <c r="F30" s="4">
        <v>21046.09</v>
      </c>
      <c r="G30" s="3"/>
    </row>
    <row r="31" spans="1:7">
      <c r="A31" s="3" t="s">
        <v>191</v>
      </c>
      <c r="B31" s="5">
        <v>0</v>
      </c>
      <c r="C31" s="4">
        <v>8030.27</v>
      </c>
      <c r="D31" s="4">
        <v>8030.27</v>
      </c>
      <c r="E31" s="4">
        <v>12277.12</v>
      </c>
      <c r="F31" s="4">
        <v>4246.8500000000004</v>
      </c>
      <c r="G31" s="3"/>
    </row>
    <row r="32" spans="1:7">
      <c r="A32" s="42" t="s">
        <v>192</v>
      </c>
      <c r="B32" s="43">
        <v>38594.86</v>
      </c>
      <c r="C32" s="43">
        <v>31752.92</v>
      </c>
      <c r="D32" s="43">
        <v>70347.78</v>
      </c>
      <c r="E32" s="43">
        <v>95640.72</v>
      </c>
      <c r="F32" s="43">
        <v>25292.94</v>
      </c>
      <c r="G32" s="42"/>
    </row>
    <row r="33" spans="1:7">
      <c r="A33" s="42" t="s">
        <v>193</v>
      </c>
      <c r="B33" s="43">
        <v>39908.050000000003</v>
      </c>
      <c r="C33" s="43">
        <v>31752.92</v>
      </c>
      <c r="D33" s="43">
        <v>71660.97</v>
      </c>
      <c r="E33" s="43">
        <v>98457.52</v>
      </c>
      <c r="F33" s="43">
        <v>26796.55</v>
      </c>
      <c r="G33" s="42"/>
    </row>
    <row r="34" spans="1:7">
      <c r="A34" s="3" t="s">
        <v>234</v>
      </c>
      <c r="B34" s="4">
        <v>1246.55</v>
      </c>
      <c r="C34" s="4">
        <v>0</v>
      </c>
      <c r="D34" s="4">
        <v>1246.55</v>
      </c>
      <c r="E34" s="4">
        <v>5597.01</v>
      </c>
      <c r="F34" s="4">
        <v>4350.46</v>
      </c>
      <c r="G34" s="3"/>
    </row>
    <row r="35" spans="1:7">
      <c r="A35" s="42" t="s">
        <v>194</v>
      </c>
      <c r="B35" s="43">
        <v>1246.55</v>
      </c>
      <c r="C35" s="43">
        <v>0</v>
      </c>
      <c r="D35" s="43">
        <v>1246.55</v>
      </c>
      <c r="E35" s="43">
        <v>5597.01</v>
      </c>
      <c r="F35" s="43">
        <v>4350.46</v>
      </c>
      <c r="G35" s="42"/>
    </row>
    <row r="36" spans="1:7">
      <c r="A36" s="3" t="s">
        <v>195</v>
      </c>
      <c r="B36" s="4">
        <v>46788.76</v>
      </c>
      <c r="C36" s="4">
        <v>22958.22</v>
      </c>
      <c r="D36" s="4">
        <v>69746.98</v>
      </c>
      <c r="E36" s="4">
        <v>71423.199999999997</v>
      </c>
      <c r="F36" s="4">
        <v>1676.22</v>
      </c>
      <c r="G36" s="3"/>
    </row>
    <row r="37" spans="1:7">
      <c r="A37" s="42" t="s">
        <v>196</v>
      </c>
      <c r="B37" s="43">
        <v>46788.76</v>
      </c>
      <c r="C37" s="43">
        <v>22958.22</v>
      </c>
      <c r="D37" s="43">
        <v>69746.98</v>
      </c>
      <c r="E37" s="43">
        <v>71423.199999999997</v>
      </c>
      <c r="F37" s="43">
        <v>1676.22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689.59</v>
      </c>
      <c r="C40" s="4">
        <v>14085.55</v>
      </c>
      <c r="D40" s="4">
        <v>14775.14</v>
      </c>
      <c r="E40" s="4">
        <v>20267.32</v>
      </c>
      <c r="F40" s="4">
        <v>5492.18</v>
      </c>
      <c r="G40" s="3"/>
    </row>
    <row r="41" spans="1:7">
      <c r="A41" s="3" t="s">
        <v>200</v>
      </c>
      <c r="B41" s="5">
        <v>0</v>
      </c>
      <c r="C41" s="4">
        <v>3940.96</v>
      </c>
      <c r="D41" s="4">
        <v>3940.96</v>
      </c>
      <c r="E41" s="4">
        <v>8871.6</v>
      </c>
      <c r="F41" s="4">
        <v>4930.6400000000003</v>
      </c>
      <c r="G41" s="3"/>
    </row>
    <row r="42" spans="1:7">
      <c r="A42" s="3" t="s">
        <v>201</v>
      </c>
      <c r="B42" s="4">
        <v>486.42</v>
      </c>
      <c r="C42" s="4">
        <v>1150.8599999999999</v>
      </c>
      <c r="D42" s="4">
        <v>1637.28</v>
      </c>
      <c r="E42" s="4">
        <v>3283.2</v>
      </c>
      <c r="F42" s="4">
        <v>1645.92</v>
      </c>
      <c r="G42" s="3"/>
    </row>
    <row r="43" spans="1:7">
      <c r="A43" s="42" t="s">
        <v>202</v>
      </c>
      <c r="B43" s="43">
        <v>1176.01</v>
      </c>
      <c r="C43" s="43">
        <v>19177.37</v>
      </c>
      <c r="D43" s="43">
        <v>20353.38</v>
      </c>
      <c r="E43" s="43">
        <v>32422.12</v>
      </c>
      <c r="F43" s="43">
        <v>12068.74</v>
      </c>
      <c r="G43" s="42"/>
    </row>
    <row r="44" spans="1:7">
      <c r="A44" s="3" t="s">
        <v>235</v>
      </c>
      <c r="B44" s="4">
        <v>83525.42</v>
      </c>
      <c r="C44" s="4">
        <v>16854.72</v>
      </c>
      <c r="D44" s="4">
        <v>100380.14</v>
      </c>
      <c r="E44" s="4">
        <v>109076.1</v>
      </c>
      <c r="F44" s="4">
        <v>8695.9599999999991</v>
      </c>
      <c r="G44" s="3"/>
    </row>
    <row r="45" spans="1:7">
      <c r="A45" s="42" t="s">
        <v>203</v>
      </c>
      <c r="B45" s="43">
        <v>83525.42</v>
      </c>
      <c r="C45" s="43">
        <v>16854.72</v>
      </c>
      <c r="D45" s="43">
        <v>100380.14</v>
      </c>
      <c r="E45" s="43">
        <v>109076.1</v>
      </c>
      <c r="F45" s="43">
        <v>8695.9599999999991</v>
      </c>
      <c r="G45" s="42"/>
    </row>
    <row r="46" spans="1:7">
      <c r="A46" s="42" t="s">
        <v>204</v>
      </c>
      <c r="B46" s="43">
        <v>132736.74</v>
      </c>
      <c r="C46" s="43">
        <v>58990.31</v>
      </c>
      <c r="D46" s="43">
        <v>191727.05</v>
      </c>
      <c r="E46" s="43">
        <v>218543.8</v>
      </c>
      <c r="F46" s="43">
        <v>26816.75</v>
      </c>
      <c r="G46" s="42"/>
    </row>
    <row r="47" spans="1:7">
      <c r="A47" s="3" t="s">
        <v>205</v>
      </c>
      <c r="B47" s="4">
        <v>31501.56</v>
      </c>
      <c r="C47" s="4">
        <v>1731.72</v>
      </c>
      <c r="D47" s="4">
        <v>33233.279999999999</v>
      </c>
      <c r="E47" s="4">
        <v>95249.16</v>
      </c>
      <c r="F47" s="4">
        <v>62015.88</v>
      </c>
      <c r="G47" s="3"/>
    </row>
    <row r="48" spans="1:7">
      <c r="A48" s="42" t="s">
        <v>206</v>
      </c>
      <c r="B48" s="43">
        <v>31501.56</v>
      </c>
      <c r="C48" s="43">
        <v>1731.72</v>
      </c>
      <c r="D48" s="43">
        <v>33233.279999999999</v>
      </c>
      <c r="E48" s="43">
        <v>95249.16</v>
      </c>
      <c r="F48" s="43">
        <v>62015.88</v>
      </c>
      <c r="G48" s="42"/>
    </row>
    <row r="49" spans="1:7">
      <c r="A49" s="42" t="s">
        <v>207</v>
      </c>
      <c r="B49" s="43">
        <v>31501.56</v>
      </c>
      <c r="C49" s="43">
        <v>1731.72</v>
      </c>
      <c r="D49" s="43">
        <v>33233.279999999999</v>
      </c>
      <c r="E49" s="43">
        <v>95249.16</v>
      </c>
      <c r="F49" s="43">
        <v>62015.88</v>
      </c>
      <c r="G49" s="42"/>
    </row>
    <row r="50" spans="1:7">
      <c r="A50" s="3" t="s">
        <v>208</v>
      </c>
      <c r="B50" s="4">
        <v>102439.43</v>
      </c>
      <c r="C50" s="4">
        <v>0</v>
      </c>
      <c r="D50" s="4">
        <v>102439.43</v>
      </c>
      <c r="E50" s="4">
        <v>172821.84</v>
      </c>
      <c r="F50" s="4">
        <v>70382.41</v>
      </c>
      <c r="G50" s="3"/>
    </row>
    <row r="51" spans="1:7">
      <c r="A51" s="42" t="s">
        <v>209</v>
      </c>
      <c r="B51" s="43">
        <v>102439.43</v>
      </c>
      <c r="C51" s="43">
        <v>0</v>
      </c>
      <c r="D51" s="43">
        <v>102439.43</v>
      </c>
      <c r="E51" s="43">
        <v>172821.84</v>
      </c>
      <c r="F51" s="43">
        <v>70382.41</v>
      </c>
      <c r="G51" s="42"/>
    </row>
    <row r="52" spans="1:7">
      <c r="A52" s="42" t="s">
        <v>210</v>
      </c>
      <c r="B52" s="43">
        <v>102439.43</v>
      </c>
      <c r="C52" s="43">
        <v>0</v>
      </c>
      <c r="D52" s="43">
        <v>102439.43</v>
      </c>
      <c r="E52" s="43">
        <v>172821.84</v>
      </c>
      <c r="F52" s="43">
        <v>70382.41</v>
      </c>
      <c r="G52" s="42"/>
    </row>
    <row r="53" spans="1:7">
      <c r="A53" s="3" t="s">
        <v>211</v>
      </c>
      <c r="B53" s="4">
        <v>127264.23</v>
      </c>
      <c r="C53" s="5">
        <v>0</v>
      </c>
      <c r="D53" s="4">
        <v>127264.23</v>
      </c>
      <c r="E53" s="4">
        <v>475756.44</v>
      </c>
      <c r="F53" s="4">
        <v>348492.21</v>
      </c>
      <c r="G53" s="3"/>
    </row>
    <row r="54" spans="1:7">
      <c r="A54" s="3" t="s">
        <v>229</v>
      </c>
      <c r="B54" s="4">
        <v>12726.42</v>
      </c>
      <c r="C54" s="5">
        <v>0</v>
      </c>
      <c r="D54" s="4">
        <v>12726.42</v>
      </c>
      <c r="E54" s="5">
        <v>0</v>
      </c>
      <c r="F54" s="4">
        <v>-12726.42</v>
      </c>
      <c r="G54" s="3"/>
    </row>
    <row r="55" spans="1:7">
      <c r="A55" s="42" t="s">
        <v>212</v>
      </c>
      <c r="B55" s="43">
        <v>139990.65</v>
      </c>
      <c r="C55" s="44">
        <v>0</v>
      </c>
      <c r="D55" s="43">
        <v>139990.65</v>
      </c>
      <c r="E55" s="43">
        <v>475756.44</v>
      </c>
      <c r="F55" s="43">
        <v>335765.79</v>
      </c>
      <c r="G55" s="42"/>
    </row>
    <row r="56" spans="1:7">
      <c r="A56" s="6" t="s">
        <v>213</v>
      </c>
      <c r="B56" s="7">
        <v>1306698.44</v>
      </c>
      <c r="C56" s="7">
        <v>373300.98</v>
      </c>
      <c r="D56" s="7">
        <v>1679999.42</v>
      </c>
      <c r="E56" s="7">
        <v>2878101.16</v>
      </c>
      <c r="F56" s="7">
        <v>1198101.74</v>
      </c>
      <c r="G5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7"/>
    </sheetView>
  </sheetViews>
  <sheetFormatPr defaultRowHeight="14.5"/>
  <cols>
    <col min="1" max="1" width="32.26953125" bestFit="1" customWidth="1"/>
    <col min="2" max="2" width="15.1796875" customWidth="1"/>
    <col min="3" max="3" width="13.7265625" bestFit="1" customWidth="1"/>
    <col min="4" max="5" width="12.26953125" bestFit="1" customWidth="1"/>
    <col min="6" max="6" width="10.816406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107722.71</v>
      </c>
      <c r="C2" s="5">
        <v>0</v>
      </c>
      <c r="D2" s="4">
        <v>107722.71</v>
      </c>
      <c r="E2" s="4">
        <v>114848.04</v>
      </c>
      <c r="F2" s="4">
        <v>7125.33</v>
      </c>
      <c r="G2" s="3"/>
    </row>
    <row r="3" spans="1:7">
      <c r="A3" s="3" t="s">
        <v>165</v>
      </c>
      <c r="B3" s="4">
        <v>23749.75</v>
      </c>
      <c r="C3" s="5">
        <v>0</v>
      </c>
      <c r="D3" s="4">
        <v>23749.75</v>
      </c>
      <c r="E3" s="4">
        <v>32819.879999999997</v>
      </c>
      <c r="F3" s="4">
        <v>9070.1299999999992</v>
      </c>
      <c r="G3" s="3"/>
    </row>
    <row r="4" spans="1:7">
      <c r="A4" s="3" t="s">
        <v>166</v>
      </c>
      <c r="B4" s="4">
        <v>2074.5500000000002</v>
      </c>
      <c r="C4" s="5">
        <v>0</v>
      </c>
      <c r="D4" s="4">
        <v>2074.5500000000002</v>
      </c>
      <c r="E4" s="4">
        <v>30833.08</v>
      </c>
      <c r="F4" s="4">
        <v>28758.53</v>
      </c>
      <c r="G4" s="3"/>
    </row>
    <row r="5" spans="1:7">
      <c r="A5" s="3" t="s">
        <v>167</v>
      </c>
      <c r="B5" s="4">
        <v>123484.9</v>
      </c>
      <c r="C5" s="5">
        <v>0</v>
      </c>
      <c r="D5" s="4">
        <v>123484.9</v>
      </c>
      <c r="E5" s="4">
        <v>173105.52</v>
      </c>
      <c r="F5" s="4">
        <v>49620.62</v>
      </c>
      <c r="G5" s="3"/>
    </row>
    <row r="6" spans="1:7">
      <c r="A6" s="3" t="s">
        <v>168</v>
      </c>
      <c r="B6" s="4">
        <v>758.09</v>
      </c>
      <c r="C6" s="5">
        <v>0</v>
      </c>
      <c r="D6" s="4">
        <v>758.09</v>
      </c>
      <c r="E6" s="4">
        <v>13468.44</v>
      </c>
      <c r="F6" s="4">
        <v>12710.35</v>
      </c>
      <c r="G6" s="3"/>
    </row>
    <row r="7" spans="1:7">
      <c r="A7" s="3" t="s">
        <v>169</v>
      </c>
      <c r="B7" s="4">
        <v>3907.53</v>
      </c>
      <c r="C7" s="5">
        <v>0</v>
      </c>
      <c r="D7" s="4">
        <v>3907.53</v>
      </c>
      <c r="E7" s="4">
        <v>884.88</v>
      </c>
      <c r="F7" s="4">
        <v>-3022.65</v>
      </c>
      <c r="G7" s="3"/>
    </row>
    <row r="8" spans="1:7">
      <c r="A8" s="3" t="s">
        <v>170</v>
      </c>
      <c r="B8" s="4">
        <v>737.62</v>
      </c>
      <c r="C8" s="5">
        <v>0</v>
      </c>
      <c r="D8" s="4">
        <v>737.62</v>
      </c>
      <c r="E8" s="4">
        <v>983.16</v>
      </c>
      <c r="F8" s="4">
        <v>245.54</v>
      </c>
      <c r="G8" s="3"/>
    </row>
    <row r="9" spans="1:7">
      <c r="A9" s="3" t="s">
        <v>171</v>
      </c>
      <c r="B9" s="4">
        <v>13707.2</v>
      </c>
      <c r="C9" s="5">
        <v>0</v>
      </c>
      <c r="D9" s="4">
        <v>13707.2</v>
      </c>
      <c r="E9" s="4">
        <v>16583.88</v>
      </c>
      <c r="F9" s="4">
        <v>2876.68</v>
      </c>
      <c r="G9" s="3"/>
    </row>
    <row r="10" spans="1:7">
      <c r="A10" s="3" t="s">
        <v>172</v>
      </c>
      <c r="B10" s="4">
        <v>5480.53</v>
      </c>
      <c r="C10" s="5">
        <v>0</v>
      </c>
      <c r="D10" s="4">
        <v>5480.53</v>
      </c>
      <c r="E10" s="4">
        <v>6556.15</v>
      </c>
      <c r="F10" s="4">
        <v>1075.6199999999999</v>
      </c>
      <c r="G10" s="3"/>
    </row>
    <row r="11" spans="1:7">
      <c r="A11" s="42" t="s">
        <v>173</v>
      </c>
      <c r="B11" s="43">
        <v>281622.88</v>
      </c>
      <c r="C11" s="44">
        <v>0</v>
      </c>
      <c r="D11" s="43">
        <v>281622.88</v>
      </c>
      <c r="E11" s="43">
        <v>390083.03</v>
      </c>
      <c r="F11" s="43">
        <v>108460.15</v>
      </c>
      <c r="G11" s="42"/>
    </row>
    <row r="12" spans="1:7">
      <c r="A12" s="3" t="s">
        <v>174</v>
      </c>
      <c r="B12" s="4">
        <v>1446.29</v>
      </c>
      <c r="C12" s="5">
        <v>0</v>
      </c>
      <c r="D12" s="4">
        <v>1446.29</v>
      </c>
      <c r="E12" s="5">
        <v>0</v>
      </c>
      <c r="F12" s="4">
        <v>-1446.29</v>
      </c>
      <c r="G12" s="3"/>
    </row>
    <row r="13" spans="1:7">
      <c r="A13" s="42" t="s">
        <v>175</v>
      </c>
      <c r="B13" s="43">
        <v>1446.29</v>
      </c>
      <c r="C13" s="44">
        <v>0</v>
      </c>
      <c r="D13" s="43">
        <v>1446.29</v>
      </c>
      <c r="E13" s="44">
        <v>0</v>
      </c>
      <c r="F13" s="43">
        <v>-1446.29</v>
      </c>
      <c r="G13" s="42"/>
    </row>
    <row r="14" spans="1:7">
      <c r="A14" s="3" t="s">
        <v>214</v>
      </c>
      <c r="B14" s="4">
        <v>483.78</v>
      </c>
      <c r="C14" s="5">
        <v>0</v>
      </c>
      <c r="D14" s="4">
        <v>483.78</v>
      </c>
      <c r="E14" s="5">
        <v>0</v>
      </c>
      <c r="F14" s="4">
        <v>-483.78</v>
      </c>
      <c r="G14" s="3"/>
    </row>
    <row r="15" spans="1:7">
      <c r="A15" s="42" t="s">
        <v>215</v>
      </c>
      <c r="B15" s="43">
        <v>483.78</v>
      </c>
      <c r="C15" s="44">
        <v>0</v>
      </c>
      <c r="D15" s="43">
        <v>483.78</v>
      </c>
      <c r="E15" s="44">
        <v>0</v>
      </c>
      <c r="F15" s="43">
        <v>-483.78</v>
      </c>
      <c r="G15" s="42"/>
    </row>
    <row r="16" spans="1:7">
      <c r="A16" s="3" t="s">
        <v>176</v>
      </c>
      <c r="B16" s="4">
        <v>7481.63</v>
      </c>
      <c r="C16" s="4">
        <v>2525.85</v>
      </c>
      <c r="D16" s="4">
        <v>10007.48</v>
      </c>
      <c r="E16" s="4">
        <v>12224.64</v>
      </c>
      <c r="F16" s="4">
        <v>2217.16</v>
      </c>
      <c r="G16" s="3"/>
    </row>
    <row r="17" spans="1:7">
      <c r="A17" s="42" t="s">
        <v>177</v>
      </c>
      <c r="B17" s="43">
        <v>7481.63</v>
      </c>
      <c r="C17" s="43">
        <v>2525.85</v>
      </c>
      <c r="D17" s="43">
        <v>10007.48</v>
      </c>
      <c r="E17" s="43">
        <v>12224.64</v>
      </c>
      <c r="F17" s="43">
        <v>2217.16</v>
      </c>
      <c r="G17" s="42"/>
    </row>
    <row r="18" spans="1:7">
      <c r="A18" s="42" t="s">
        <v>178</v>
      </c>
      <c r="B18" s="43">
        <v>291034.58</v>
      </c>
      <c r="C18" s="43">
        <v>2525.85</v>
      </c>
      <c r="D18" s="43">
        <v>293560.43</v>
      </c>
      <c r="E18" s="43">
        <v>402307.67</v>
      </c>
      <c r="F18" s="43">
        <v>108747.24</v>
      </c>
      <c r="G18" s="42"/>
    </row>
    <row r="19" spans="1:7">
      <c r="A19" s="3" t="s">
        <v>179</v>
      </c>
      <c r="B19" s="4">
        <v>238164.96</v>
      </c>
      <c r="C19" s="4">
        <v>22187.96</v>
      </c>
      <c r="D19" s="4">
        <v>260352.92</v>
      </c>
      <c r="E19" s="4">
        <v>416478.6</v>
      </c>
      <c r="F19" s="4">
        <v>156125.68</v>
      </c>
      <c r="G19" s="3"/>
    </row>
    <row r="20" spans="1:7">
      <c r="A20" s="42" t="s">
        <v>180</v>
      </c>
      <c r="B20" s="43">
        <v>238164.96</v>
      </c>
      <c r="C20" s="43">
        <v>22187.96</v>
      </c>
      <c r="D20" s="43">
        <v>260352.92</v>
      </c>
      <c r="E20" s="43">
        <v>416478.6</v>
      </c>
      <c r="F20" s="43">
        <v>156125.68</v>
      </c>
      <c r="G20" s="42"/>
    </row>
    <row r="21" spans="1:7">
      <c r="A21" s="42" t="s">
        <v>181</v>
      </c>
      <c r="B21" s="43">
        <v>238164.96</v>
      </c>
      <c r="C21" s="43">
        <v>22187.96</v>
      </c>
      <c r="D21" s="43">
        <v>260352.92</v>
      </c>
      <c r="E21" s="43">
        <v>416478.6</v>
      </c>
      <c r="F21" s="43">
        <v>156125.68</v>
      </c>
      <c r="G21" s="42"/>
    </row>
    <row r="22" spans="1:7">
      <c r="A22" s="3" t="s">
        <v>182</v>
      </c>
      <c r="B22" s="4">
        <v>16703.36</v>
      </c>
      <c r="C22" s="4">
        <v>4706.57</v>
      </c>
      <c r="D22" s="4">
        <v>21409.93</v>
      </c>
      <c r="E22" s="4">
        <v>23482.44</v>
      </c>
      <c r="F22" s="4">
        <v>2072.5100000000002</v>
      </c>
      <c r="G22" s="3"/>
    </row>
    <row r="23" spans="1:7">
      <c r="A23" s="42" t="s">
        <v>183</v>
      </c>
      <c r="B23" s="43">
        <v>16703.36</v>
      </c>
      <c r="C23" s="43">
        <v>4706.57</v>
      </c>
      <c r="D23" s="43">
        <v>21409.93</v>
      </c>
      <c r="E23" s="43">
        <v>23482.44</v>
      </c>
      <c r="F23" s="43">
        <v>2072.5100000000002</v>
      </c>
      <c r="G23" s="42"/>
    </row>
    <row r="24" spans="1:7">
      <c r="A24" s="3" t="s">
        <v>184</v>
      </c>
      <c r="B24" s="4">
        <v>3803.65</v>
      </c>
      <c r="C24" s="4">
        <v>11487.5</v>
      </c>
      <c r="D24" s="4">
        <v>15291.15</v>
      </c>
      <c r="E24" s="4">
        <v>18159.599999999999</v>
      </c>
      <c r="F24" s="4">
        <v>2868.45</v>
      </c>
      <c r="G24" s="3"/>
    </row>
    <row r="25" spans="1:7">
      <c r="A25" s="3" t="s">
        <v>185</v>
      </c>
      <c r="B25" s="4">
        <v>61496.53</v>
      </c>
      <c r="C25" s="4">
        <v>165691.78</v>
      </c>
      <c r="D25" s="4">
        <v>227188.31</v>
      </c>
      <c r="E25" s="4">
        <v>274325.64</v>
      </c>
      <c r="F25" s="4">
        <v>47137.33</v>
      </c>
      <c r="G25" s="3"/>
    </row>
    <row r="26" spans="1:7">
      <c r="A26" s="42" t="s">
        <v>186</v>
      </c>
      <c r="B26" s="43">
        <v>65300.18</v>
      </c>
      <c r="C26" s="43">
        <v>177179.28</v>
      </c>
      <c r="D26" s="43">
        <v>242479.46</v>
      </c>
      <c r="E26" s="43">
        <v>292485.24</v>
      </c>
      <c r="F26" s="43">
        <v>50005.78</v>
      </c>
      <c r="G26" s="42"/>
    </row>
    <row r="27" spans="1:7">
      <c r="A27" s="42" t="s">
        <v>187</v>
      </c>
      <c r="B27" s="43">
        <v>82003.539999999994</v>
      </c>
      <c r="C27" s="43">
        <v>181885.85</v>
      </c>
      <c r="D27" s="43">
        <v>263889.39</v>
      </c>
      <c r="E27" s="43">
        <v>315967.68</v>
      </c>
      <c r="F27" s="43">
        <v>52078.29</v>
      </c>
      <c r="G27" s="42"/>
    </row>
    <row r="28" spans="1:7">
      <c r="A28" s="3" t="s">
        <v>188</v>
      </c>
      <c r="B28" s="4">
        <v>6455.08</v>
      </c>
      <c r="C28" s="4">
        <v>1407.85</v>
      </c>
      <c r="D28" s="4">
        <v>7862.93</v>
      </c>
      <c r="E28" s="4">
        <v>9457.2000000000007</v>
      </c>
      <c r="F28" s="4">
        <v>1594.27</v>
      </c>
      <c r="G28" s="3"/>
    </row>
    <row r="29" spans="1:7">
      <c r="A29" s="42" t="s">
        <v>189</v>
      </c>
      <c r="B29" s="43">
        <v>6455.08</v>
      </c>
      <c r="C29" s="43">
        <v>1407.85</v>
      </c>
      <c r="D29" s="43">
        <v>7862.93</v>
      </c>
      <c r="E29" s="43">
        <v>9457.2000000000007</v>
      </c>
      <c r="F29" s="43">
        <v>1594.27</v>
      </c>
      <c r="G29" s="42"/>
    </row>
    <row r="30" spans="1:7">
      <c r="A30" s="3" t="s">
        <v>190</v>
      </c>
      <c r="B30" s="4">
        <v>30909.040000000001</v>
      </c>
      <c r="C30" s="4">
        <v>7093.72</v>
      </c>
      <c r="D30" s="4">
        <v>38002.76</v>
      </c>
      <c r="E30" s="4">
        <v>41514.400000000001</v>
      </c>
      <c r="F30" s="4">
        <v>3511.64</v>
      </c>
      <c r="G30" s="3"/>
    </row>
    <row r="31" spans="1:7">
      <c r="A31" s="3" t="s">
        <v>191</v>
      </c>
      <c r="B31" s="4">
        <v>1891.43</v>
      </c>
      <c r="C31" s="4">
        <v>8030.27</v>
      </c>
      <c r="D31" s="4">
        <v>9921.7000000000007</v>
      </c>
      <c r="E31" s="4">
        <v>26732.12</v>
      </c>
      <c r="F31" s="4">
        <v>16810.419999999998</v>
      </c>
      <c r="G31" s="3"/>
    </row>
    <row r="32" spans="1:7">
      <c r="A32" s="42" t="s">
        <v>192</v>
      </c>
      <c r="B32" s="43">
        <v>32800.47</v>
      </c>
      <c r="C32" s="43">
        <v>15123.99</v>
      </c>
      <c r="D32" s="43">
        <v>47924.46</v>
      </c>
      <c r="E32" s="43">
        <v>68246.52</v>
      </c>
      <c r="F32" s="43">
        <v>20322.060000000001</v>
      </c>
      <c r="G32" s="42"/>
    </row>
    <row r="33" spans="1:7">
      <c r="A33" s="42" t="s">
        <v>193</v>
      </c>
      <c r="B33" s="43">
        <v>39255.550000000003</v>
      </c>
      <c r="C33" s="43">
        <v>16531.84</v>
      </c>
      <c r="D33" s="43">
        <v>55787.39</v>
      </c>
      <c r="E33" s="43">
        <v>77703.72</v>
      </c>
      <c r="F33" s="43">
        <v>21916.33</v>
      </c>
      <c r="G33" s="42"/>
    </row>
    <row r="34" spans="1:7">
      <c r="A34" s="3" t="s">
        <v>234</v>
      </c>
      <c r="B34" s="4">
        <v>1395.83</v>
      </c>
      <c r="C34" s="4">
        <v>769.63</v>
      </c>
      <c r="D34" s="4">
        <v>2165.46</v>
      </c>
      <c r="E34" s="4">
        <v>3358.2</v>
      </c>
      <c r="F34" s="4">
        <v>1192.74</v>
      </c>
      <c r="G34" s="3"/>
    </row>
    <row r="35" spans="1:7">
      <c r="A35" s="42" t="s">
        <v>194</v>
      </c>
      <c r="B35" s="43">
        <v>1395.83</v>
      </c>
      <c r="C35" s="43">
        <v>769.63</v>
      </c>
      <c r="D35" s="43">
        <v>2165.46</v>
      </c>
      <c r="E35" s="43">
        <v>3358.2</v>
      </c>
      <c r="F35" s="43">
        <v>1192.74</v>
      </c>
      <c r="G35" s="42"/>
    </row>
    <row r="36" spans="1:7">
      <c r="A36" s="3" t="s">
        <v>195</v>
      </c>
      <c r="B36" s="4">
        <v>108323.71</v>
      </c>
      <c r="C36" s="4">
        <v>0</v>
      </c>
      <c r="D36" s="4">
        <v>108323.71</v>
      </c>
      <c r="E36" s="4">
        <v>113889.60000000001</v>
      </c>
      <c r="F36" s="4">
        <v>5565.89</v>
      </c>
      <c r="G36" s="3"/>
    </row>
    <row r="37" spans="1:7">
      <c r="A37" s="42" t="s">
        <v>196</v>
      </c>
      <c r="B37" s="43">
        <v>108323.71</v>
      </c>
      <c r="C37" s="43">
        <v>0</v>
      </c>
      <c r="D37" s="43">
        <v>108323.71</v>
      </c>
      <c r="E37" s="43">
        <v>113889.60000000001</v>
      </c>
      <c r="F37" s="43">
        <v>5565.89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10147.83</v>
      </c>
      <c r="C40" s="4">
        <v>8541.81</v>
      </c>
      <c r="D40" s="4">
        <v>18689.64</v>
      </c>
      <c r="E40" s="4">
        <v>23074.720000000001</v>
      </c>
      <c r="F40" s="4">
        <v>4385.08</v>
      </c>
      <c r="G40" s="3"/>
    </row>
    <row r="41" spans="1:7">
      <c r="A41" s="3" t="s">
        <v>200</v>
      </c>
      <c r="B41" s="5">
        <v>0</v>
      </c>
      <c r="C41" s="5">
        <v>0</v>
      </c>
      <c r="D41" s="4">
        <v>0</v>
      </c>
      <c r="E41" s="4">
        <v>2548.8000000000002</v>
      </c>
      <c r="F41" s="4">
        <v>2548.8000000000002</v>
      </c>
      <c r="G41" s="3"/>
    </row>
    <row r="42" spans="1:7">
      <c r="A42" s="3" t="s">
        <v>201</v>
      </c>
      <c r="B42" s="4">
        <v>4914.2</v>
      </c>
      <c r="C42" s="4">
        <v>1674.6</v>
      </c>
      <c r="D42" s="4">
        <v>6588.8</v>
      </c>
      <c r="E42" s="4">
        <v>9060</v>
      </c>
      <c r="F42" s="4">
        <v>2471.1999999999998</v>
      </c>
      <c r="G42" s="3"/>
    </row>
    <row r="43" spans="1:7">
      <c r="A43" s="42" t="s">
        <v>202</v>
      </c>
      <c r="B43" s="43">
        <v>15062.03</v>
      </c>
      <c r="C43" s="43">
        <v>10216.41</v>
      </c>
      <c r="D43" s="43">
        <v>25278.44</v>
      </c>
      <c r="E43" s="43">
        <v>34683.519999999997</v>
      </c>
      <c r="F43" s="43">
        <v>9405.08</v>
      </c>
      <c r="G43" s="42"/>
    </row>
    <row r="44" spans="1:7">
      <c r="A44" s="3" t="s">
        <v>235</v>
      </c>
      <c r="B44" s="4">
        <v>78986.179999999993</v>
      </c>
      <c r="C44" s="4">
        <v>9579.64</v>
      </c>
      <c r="D44" s="4">
        <v>88565.82</v>
      </c>
      <c r="E44" s="4">
        <v>97681.5</v>
      </c>
      <c r="F44" s="4">
        <v>9115.68</v>
      </c>
      <c r="G44" s="3"/>
    </row>
    <row r="45" spans="1:7">
      <c r="A45" s="42" t="s">
        <v>203</v>
      </c>
      <c r="B45" s="43">
        <v>78986.179999999993</v>
      </c>
      <c r="C45" s="43">
        <v>9579.64</v>
      </c>
      <c r="D45" s="43">
        <v>88565.82</v>
      </c>
      <c r="E45" s="43">
        <v>97681.5</v>
      </c>
      <c r="F45" s="43">
        <v>9115.68</v>
      </c>
      <c r="G45" s="42"/>
    </row>
    <row r="46" spans="1:7">
      <c r="A46" s="42" t="s">
        <v>204</v>
      </c>
      <c r="B46" s="43">
        <v>203767.75</v>
      </c>
      <c r="C46" s="43">
        <v>20565.68</v>
      </c>
      <c r="D46" s="43">
        <v>224333.43</v>
      </c>
      <c r="E46" s="43">
        <v>249638.19</v>
      </c>
      <c r="F46" s="43">
        <v>25304.76</v>
      </c>
      <c r="G46" s="42"/>
    </row>
    <row r="47" spans="1:7">
      <c r="A47" s="3" t="s">
        <v>205</v>
      </c>
      <c r="B47" s="4">
        <v>22650.83</v>
      </c>
      <c r="C47" s="4">
        <v>833.38</v>
      </c>
      <c r="D47" s="4">
        <v>23484.21</v>
      </c>
      <c r="E47" s="4">
        <v>84797.64</v>
      </c>
      <c r="F47" s="4">
        <v>61313.43</v>
      </c>
      <c r="G47" s="3"/>
    </row>
    <row r="48" spans="1:7">
      <c r="A48" s="42" t="s">
        <v>206</v>
      </c>
      <c r="B48" s="43">
        <v>22650.83</v>
      </c>
      <c r="C48" s="43">
        <v>833.38</v>
      </c>
      <c r="D48" s="43">
        <v>23484.21</v>
      </c>
      <c r="E48" s="43">
        <v>84797.64</v>
      </c>
      <c r="F48" s="43">
        <v>61313.43</v>
      </c>
      <c r="G48" s="42"/>
    </row>
    <row r="49" spans="1:7">
      <c r="A49" s="42" t="s">
        <v>207</v>
      </c>
      <c r="B49" s="43">
        <v>22650.83</v>
      </c>
      <c r="C49" s="43">
        <v>833.38</v>
      </c>
      <c r="D49" s="43">
        <v>23484.21</v>
      </c>
      <c r="E49" s="43">
        <v>84797.64</v>
      </c>
      <c r="F49" s="43">
        <v>61313.43</v>
      </c>
      <c r="G49" s="42"/>
    </row>
    <row r="50" spans="1:7">
      <c r="A50" s="3" t="s">
        <v>208</v>
      </c>
      <c r="B50" s="4">
        <v>28629.84</v>
      </c>
      <c r="C50" s="4">
        <v>0</v>
      </c>
      <c r="D50" s="4">
        <v>28629.84</v>
      </c>
      <c r="E50" s="4">
        <v>64398</v>
      </c>
      <c r="F50" s="4">
        <v>35768.160000000003</v>
      </c>
      <c r="G50" s="3"/>
    </row>
    <row r="51" spans="1:7">
      <c r="A51" s="42" t="s">
        <v>209</v>
      </c>
      <c r="B51" s="43">
        <v>28629.84</v>
      </c>
      <c r="C51" s="43">
        <v>0</v>
      </c>
      <c r="D51" s="43">
        <v>28629.84</v>
      </c>
      <c r="E51" s="43">
        <v>64398</v>
      </c>
      <c r="F51" s="43">
        <v>35768.160000000003</v>
      </c>
      <c r="G51" s="42"/>
    </row>
    <row r="52" spans="1:7">
      <c r="A52" s="42" t="s">
        <v>210</v>
      </c>
      <c r="B52" s="43">
        <v>28629.84</v>
      </c>
      <c r="C52" s="43">
        <v>0</v>
      </c>
      <c r="D52" s="43">
        <v>28629.84</v>
      </c>
      <c r="E52" s="43">
        <v>64398</v>
      </c>
      <c r="F52" s="43">
        <v>35768.160000000003</v>
      </c>
      <c r="G52" s="42"/>
    </row>
    <row r="53" spans="1:7">
      <c r="A53" s="3" t="s">
        <v>216</v>
      </c>
      <c r="B53" s="4">
        <v>10311.57</v>
      </c>
      <c r="C53" s="5">
        <v>0</v>
      </c>
      <c r="D53" s="4">
        <v>10311.57</v>
      </c>
      <c r="E53" s="4">
        <v>13405.08</v>
      </c>
      <c r="F53" s="4">
        <v>3093.51</v>
      </c>
      <c r="G53" s="3"/>
    </row>
    <row r="54" spans="1:7">
      <c r="A54" s="3" t="s">
        <v>211</v>
      </c>
      <c r="B54" s="4">
        <v>133452.72</v>
      </c>
      <c r="C54" s="5">
        <v>0</v>
      </c>
      <c r="D54" s="4">
        <v>133452.72</v>
      </c>
      <c r="E54" s="4">
        <v>175010.76</v>
      </c>
      <c r="F54" s="4">
        <v>41558.04</v>
      </c>
      <c r="G54" s="3"/>
    </row>
    <row r="55" spans="1:7">
      <c r="A55" s="3" t="s">
        <v>229</v>
      </c>
      <c r="B55" s="4">
        <v>5267.85</v>
      </c>
      <c r="C55" s="5">
        <v>0</v>
      </c>
      <c r="D55" s="4">
        <v>5267.85</v>
      </c>
      <c r="E55" s="5">
        <v>0</v>
      </c>
      <c r="F55" s="4">
        <v>-5267.85</v>
      </c>
      <c r="G55" s="3"/>
    </row>
    <row r="56" spans="1:7">
      <c r="A56" s="42" t="s">
        <v>212</v>
      </c>
      <c r="B56" s="43">
        <v>149032.14000000001</v>
      </c>
      <c r="C56" s="44">
        <v>0</v>
      </c>
      <c r="D56" s="43">
        <v>149032.14000000001</v>
      </c>
      <c r="E56" s="43">
        <v>188415.84</v>
      </c>
      <c r="F56" s="43">
        <v>39383.699999999997</v>
      </c>
      <c r="G56" s="42"/>
    </row>
    <row r="57" spans="1:7">
      <c r="A57" s="6" t="s">
        <v>213</v>
      </c>
      <c r="B57" s="7">
        <v>1054539.19</v>
      </c>
      <c r="C57" s="7">
        <v>244530.56</v>
      </c>
      <c r="D57" s="7">
        <v>1299069.75</v>
      </c>
      <c r="E57" s="7">
        <v>1799707.34</v>
      </c>
      <c r="F57" s="7">
        <v>500637.59</v>
      </c>
      <c r="G57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6"/>
    </sheetView>
  </sheetViews>
  <sheetFormatPr defaultRowHeight="14.5"/>
  <cols>
    <col min="1" max="1" width="32.26953125" bestFit="1" customWidth="1"/>
    <col min="2" max="2" width="12" customWidth="1"/>
    <col min="3" max="3" width="13.7265625" bestFit="1" customWidth="1"/>
    <col min="4" max="4" width="12.54296875" customWidth="1"/>
    <col min="5" max="5" width="12.26953125" customWidth="1"/>
    <col min="6" max="6" width="11.453125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109385.15</v>
      </c>
      <c r="C2" s="5">
        <v>0</v>
      </c>
      <c r="D2" s="4">
        <v>109385.15</v>
      </c>
      <c r="E2" s="4">
        <v>151991.76</v>
      </c>
      <c r="F2" s="4">
        <v>42606.61</v>
      </c>
      <c r="G2" s="3"/>
    </row>
    <row r="3" spans="1:7">
      <c r="A3" s="3" t="s">
        <v>165</v>
      </c>
      <c r="B3" s="4">
        <v>34065.129999999997</v>
      </c>
      <c r="C3" s="5">
        <v>0</v>
      </c>
      <c r="D3" s="4">
        <v>34065.129999999997</v>
      </c>
      <c r="E3" s="4">
        <v>52771.17</v>
      </c>
      <c r="F3" s="4">
        <v>18706.04</v>
      </c>
      <c r="G3" s="3"/>
    </row>
    <row r="4" spans="1:7">
      <c r="A4" s="3" t="s">
        <v>166</v>
      </c>
      <c r="B4" s="4">
        <v>7010.42</v>
      </c>
      <c r="C4" s="5">
        <v>0</v>
      </c>
      <c r="D4" s="4">
        <v>7010.42</v>
      </c>
      <c r="E4" s="4">
        <v>39262.54</v>
      </c>
      <c r="F4" s="4">
        <v>32252.12</v>
      </c>
      <c r="G4" s="3"/>
    </row>
    <row r="5" spans="1:7">
      <c r="A5" s="3" t="s">
        <v>167</v>
      </c>
      <c r="B5" s="4">
        <v>123963.81</v>
      </c>
      <c r="C5" s="5">
        <v>0</v>
      </c>
      <c r="D5" s="4">
        <v>123963.81</v>
      </c>
      <c r="E5" s="4">
        <v>191081.64</v>
      </c>
      <c r="F5" s="4">
        <v>67117.83</v>
      </c>
      <c r="G5" s="3"/>
    </row>
    <row r="6" spans="1:7">
      <c r="A6" s="3" t="s">
        <v>168</v>
      </c>
      <c r="B6" s="4">
        <v>801.02</v>
      </c>
      <c r="C6" s="5">
        <v>0</v>
      </c>
      <c r="D6" s="4">
        <v>801.02</v>
      </c>
      <c r="E6" s="4">
        <v>16625.04</v>
      </c>
      <c r="F6" s="4">
        <v>15824.02</v>
      </c>
      <c r="G6" s="3"/>
    </row>
    <row r="7" spans="1:7">
      <c r="A7" s="3" t="s">
        <v>169</v>
      </c>
      <c r="B7" s="4">
        <v>4473.28</v>
      </c>
      <c r="C7" s="5">
        <v>0</v>
      </c>
      <c r="D7" s="4">
        <v>4473.28</v>
      </c>
      <c r="E7" s="4">
        <v>1739.4</v>
      </c>
      <c r="F7" s="4">
        <v>-2733.88</v>
      </c>
      <c r="G7" s="3"/>
    </row>
    <row r="8" spans="1:7">
      <c r="A8" s="3" t="s">
        <v>170</v>
      </c>
      <c r="B8" s="4">
        <v>1339.93</v>
      </c>
      <c r="C8" s="5">
        <v>0</v>
      </c>
      <c r="D8" s="4">
        <v>1339.93</v>
      </c>
      <c r="E8" s="4">
        <v>1932.72</v>
      </c>
      <c r="F8" s="4">
        <v>592.79</v>
      </c>
      <c r="G8" s="3"/>
    </row>
    <row r="9" spans="1:7">
      <c r="A9" s="3" t="s">
        <v>171</v>
      </c>
      <c r="B9" s="4">
        <v>16659.57</v>
      </c>
      <c r="C9" s="5">
        <v>0</v>
      </c>
      <c r="D9" s="4">
        <v>16659.57</v>
      </c>
      <c r="E9" s="4">
        <v>31420.98</v>
      </c>
      <c r="F9" s="4">
        <v>14761.41</v>
      </c>
      <c r="G9" s="3"/>
    </row>
    <row r="10" spans="1:7">
      <c r="A10" s="3" t="s">
        <v>172</v>
      </c>
      <c r="B10" s="4">
        <v>3615.5</v>
      </c>
      <c r="C10" s="5">
        <v>0</v>
      </c>
      <c r="D10" s="4">
        <v>3615.5</v>
      </c>
      <c r="E10" s="4">
        <v>12559.69</v>
      </c>
      <c r="F10" s="4">
        <v>8944.19</v>
      </c>
      <c r="G10" s="3"/>
    </row>
    <row r="11" spans="1:7">
      <c r="A11" s="42" t="s">
        <v>173</v>
      </c>
      <c r="B11" s="43">
        <v>301313.81</v>
      </c>
      <c r="C11" s="44">
        <v>0</v>
      </c>
      <c r="D11" s="43">
        <v>301313.81</v>
      </c>
      <c r="E11" s="43">
        <v>499384.94</v>
      </c>
      <c r="F11" s="43">
        <v>198071.13</v>
      </c>
      <c r="G11" s="42"/>
    </row>
    <row r="12" spans="1:7">
      <c r="A12" s="3" t="s">
        <v>174</v>
      </c>
      <c r="B12" s="4">
        <v>1414.59</v>
      </c>
      <c r="C12" s="5">
        <v>0</v>
      </c>
      <c r="D12" s="4">
        <v>1414.59</v>
      </c>
      <c r="E12" s="5">
        <v>0</v>
      </c>
      <c r="F12" s="4">
        <v>-1414.59</v>
      </c>
      <c r="G12" s="3"/>
    </row>
    <row r="13" spans="1:7">
      <c r="A13" s="42" t="s">
        <v>175</v>
      </c>
      <c r="B13" s="43">
        <v>1414.59</v>
      </c>
      <c r="C13" s="44">
        <v>0</v>
      </c>
      <c r="D13" s="43">
        <v>1414.59</v>
      </c>
      <c r="E13" s="44">
        <v>0</v>
      </c>
      <c r="F13" s="43">
        <v>-1414.59</v>
      </c>
      <c r="G13" s="42"/>
    </row>
    <row r="14" spans="1:7">
      <c r="A14" s="3" t="s">
        <v>214</v>
      </c>
      <c r="B14" s="4">
        <v>2413.4899999999998</v>
      </c>
      <c r="C14" s="5">
        <v>0</v>
      </c>
      <c r="D14" s="4">
        <v>2413.4899999999998</v>
      </c>
      <c r="E14" s="5">
        <v>0</v>
      </c>
      <c r="F14" s="4">
        <v>-2413.4899999999998</v>
      </c>
      <c r="G14" s="3"/>
    </row>
    <row r="15" spans="1:7">
      <c r="A15" s="42" t="s">
        <v>215</v>
      </c>
      <c r="B15" s="43">
        <v>2413.4899999999998</v>
      </c>
      <c r="C15" s="44">
        <v>0</v>
      </c>
      <c r="D15" s="43">
        <v>2413.4899999999998</v>
      </c>
      <c r="E15" s="44">
        <v>0</v>
      </c>
      <c r="F15" s="43">
        <v>-2413.4899999999998</v>
      </c>
      <c r="G15" s="42"/>
    </row>
    <row r="16" spans="1:7">
      <c r="A16" s="3" t="s">
        <v>176</v>
      </c>
      <c r="B16" s="4">
        <v>11069.44</v>
      </c>
      <c r="C16" s="4">
        <v>3893.57</v>
      </c>
      <c r="D16" s="4">
        <v>14963.01</v>
      </c>
      <c r="E16" s="4">
        <v>16269.52</v>
      </c>
      <c r="F16" s="4">
        <v>1306.51</v>
      </c>
      <c r="G16" s="3"/>
    </row>
    <row r="17" spans="1:7">
      <c r="A17" s="42" t="s">
        <v>177</v>
      </c>
      <c r="B17" s="43">
        <v>11069.44</v>
      </c>
      <c r="C17" s="43">
        <v>3893.57</v>
      </c>
      <c r="D17" s="43">
        <v>14963.01</v>
      </c>
      <c r="E17" s="43">
        <v>16269.52</v>
      </c>
      <c r="F17" s="43">
        <v>1306.51</v>
      </c>
      <c r="G17" s="42"/>
    </row>
    <row r="18" spans="1:7">
      <c r="A18" s="42" t="s">
        <v>178</v>
      </c>
      <c r="B18" s="43">
        <v>316211.33</v>
      </c>
      <c r="C18" s="43">
        <v>3893.57</v>
      </c>
      <c r="D18" s="43">
        <v>320104.90000000002</v>
      </c>
      <c r="E18" s="43">
        <v>515654.46</v>
      </c>
      <c r="F18" s="43">
        <v>195549.56</v>
      </c>
      <c r="G18" s="42"/>
    </row>
    <row r="19" spans="1:7">
      <c r="A19" s="3" t="s">
        <v>179</v>
      </c>
      <c r="B19" s="4">
        <v>575883.56000000006</v>
      </c>
      <c r="C19" s="4">
        <v>1494.86</v>
      </c>
      <c r="D19" s="4">
        <v>577378.42000000004</v>
      </c>
      <c r="E19" s="4">
        <v>648078.6</v>
      </c>
      <c r="F19" s="4">
        <v>70700.179999999993</v>
      </c>
      <c r="G19" s="3"/>
    </row>
    <row r="20" spans="1:7">
      <c r="A20" s="42" t="s">
        <v>180</v>
      </c>
      <c r="B20" s="43">
        <v>575883.56000000006</v>
      </c>
      <c r="C20" s="43">
        <v>1494.86</v>
      </c>
      <c r="D20" s="43">
        <v>577378.42000000004</v>
      </c>
      <c r="E20" s="43">
        <v>648078.6</v>
      </c>
      <c r="F20" s="43">
        <v>70700.179999999993</v>
      </c>
      <c r="G20" s="42"/>
    </row>
    <row r="21" spans="1:7">
      <c r="A21" s="42" t="s">
        <v>181</v>
      </c>
      <c r="B21" s="43">
        <v>575883.56000000006</v>
      </c>
      <c r="C21" s="43">
        <v>1494.86</v>
      </c>
      <c r="D21" s="43">
        <v>577378.42000000004</v>
      </c>
      <c r="E21" s="43">
        <v>648078.6</v>
      </c>
      <c r="F21" s="43">
        <v>70700.179999999993</v>
      </c>
      <c r="G21" s="42"/>
    </row>
    <row r="22" spans="1:7">
      <c r="A22" s="3" t="s">
        <v>182</v>
      </c>
      <c r="B22" s="4">
        <v>17302.990000000002</v>
      </c>
      <c r="C22" s="4">
        <v>4097.91</v>
      </c>
      <c r="D22" s="4">
        <v>21400.9</v>
      </c>
      <c r="E22" s="4">
        <v>25522.44</v>
      </c>
      <c r="F22" s="4">
        <v>4121.54</v>
      </c>
      <c r="G22" s="3"/>
    </row>
    <row r="23" spans="1:7">
      <c r="A23" s="42" t="s">
        <v>183</v>
      </c>
      <c r="B23" s="43">
        <v>17302.990000000002</v>
      </c>
      <c r="C23" s="43">
        <v>4097.91</v>
      </c>
      <c r="D23" s="43">
        <v>21400.9</v>
      </c>
      <c r="E23" s="43">
        <v>25522.44</v>
      </c>
      <c r="F23" s="43">
        <v>4121.54</v>
      </c>
      <c r="G23" s="42"/>
    </row>
    <row r="24" spans="1:7">
      <c r="A24" s="3" t="s">
        <v>184</v>
      </c>
      <c r="B24" s="4">
        <v>5458.85</v>
      </c>
      <c r="C24" s="4">
        <v>7023.28</v>
      </c>
      <c r="D24" s="4">
        <v>12482.13</v>
      </c>
      <c r="E24" s="4">
        <v>16059.6</v>
      </c>
      <c r="F24" s="4">
        <v>3577.47</v>
      </c>
      <c r="G24" s="3"/>
    </row>
    <row r="25" spans="1:7">
      <c r="A25" s="3" t="s">
        <v>185</v>
      </c>
      <c r="B25" s="4">
        <v>158047.32999999999</v>
      </c>
      <c r="C25" s="4">
        <v>44737.32</v>
      </c>
      <c r="D25" s="4">
        <v>202784.65</v>
      </c>
      <c r="E25" s="4">
        <v>212322.84</v>
      </c>
      <c r="F25" s="4">
        <v>9538.19</v>
      </c>
      <c r="G25" s="3"/>
    </row>
    <row r="26" spans="1:7">
      <c r="A26" s="42" t="s">
        <v>186</v>
      </c>
      <c r="B26" s="43">
        <v>163506.18</v>
      </c>
      <c r="C26" s="43">
        <v>51760.6</v>
      </c>
      <c r="D26" s="43">
        <v>215266.78</v>
      </c>
      <c r="E26" s="43">
        <v>228382.44</v>
      </c>
      <c r="F26" s="43">
        <v>13115.66</v>
      </c>
      <c r="G26" s="42"/>
    </row>
    <row r="27" spans="1:7">
      <c r="A27" s="42" t="s">
        <v>187</v>
      </c>
      <c r="B27" s="43">
        <v>180809.17</v>
      </c>
      <c r="C27" s="43">
        <v>55858.51</v>
      </c>
      <c r="D27" s="43">
        <v>236667.68</v>
      </c>
      <c r="E27" s="43">
        <v>253904.88</v>
      </c>
      <c r="F27" s="43">
        <v>17237.2</v>
      </c>
      <c r="G27" s="42"/>
    </row>
    <row r="28" spans="1:7">
      <c r="A28" s="3" t="s">
        <v>188</v>
      </c>
      <c r="B28" s="4">
        <v>1070.99</v>
      </c>
      <c r="C28" s="4">
        <v>166.18</v>
      </c>
      <c r="D28" s="4">
        <v>1237.17</v>
      </c>
      <c r="E28" s="4">
        <v>3257.2</v>
      </c>
      <c r="F28" s="4">
        <v>2020.03</v>
      </c>
      <c r="G28" s="3"/>
    </row>
    <row r="29" spans="1:7">
      <c r="A29" s="42" t="s">
        <v>189</v>
      </c>
      <c r="B29" s="43">
        <v>1070.99</v>
      </c>
      <c r="C29" s="43">
        <v>166.18</v>
      </c>
      <c r="D29" s="43">
        <v>1237.17</v>
      </c>
      <c r="E29" s="43">
        <v>3257.2</v>
      </c>
      <c r="F29" s="43">
        <v>2020.03</v>
      </c>
      <c r="G29" s="42"/>
    </row>
    <row r="30" spans="1:7">
      <c r="A30" s="3" t="s">
        <v>190</v>
      </c>
      <c r="B30" s="4">
        <v>29767.59</v>
      </c>
      <c r="C30" s="4">
        <v>12042.85</v>
      </c>
      <c r="D30" s="4">
        <v>41810.44</v>
      </c>
      <c r="E30" s="4">
        <v>45406.8</v>
      </c>
      <c r="F30" s="4">
        <v>3596.36</v>
      </c>
      <c r="G30" s="3"/>
    </row>
    <row r="31" spans="1:7">
      <c r="A31" s="3" t="s">
        <v>191</v>
      </c>
      <c r="B31" s="4">
        <v>1891.43</v>
      </c>
      <c r="C31" s="4">
        <v>8030.27</v>
      </c>
      <c r="D31" s="4">
        <v>9921.7000000000007</v>
      </c>
      <c r="E31" s="4">
        <v>25459.119999999999</v>
      </c>
      <c r="F31" s="4">
        <v>15537.42</v>
      </c>
      <c r="G31" s="3"/>
    </row>
    <row r="32" spans="1:7">
      <c r="A32" s="42" t="s">
        <v>192</v>
      </c>
      <c r="B32" s="43">
        <v>31659.02</v>
      </c>
      <c r="C32" s="43">
        <v>20073.12</v>
      </c>
      <c r="D32" s="43">
        <v>51732.14</v>
      </c>
      <c r="E32" s="43">
        <v>70865.919999999998</v>
      </c>
      <c r="F32" s="43">
        <v>19133.78</v>
      </c>
      <c r="G32" s="42"/>
    </row>
    <row r="33" spans="1:7">
      <c r="A33" s="42" t="s">
        <v>193</v>
      </c>
      <c r="B33" s="43">
        <v>32730.01</v>
      </c>
      <c r="C33" s="43">
        <v>20239.3</v>
      </c>
      <c r="D33" s="43">
        <v>52969.31</v>
      </c>
      <c r="E33" s="43">
        <v>74123.12</v>
      </c>
      <c r="F33" s="43">
        <v>21153.81</v>
      </c>
      <c r="G33" s="42"/>
    </row>
    <row r="34" spans="1:7">
      <c r="A34" s="3" t="s">
        <v>234</v>
      </c>
      <c r="B34" s="4">
        <v>2537.94</v>
      </c>
      <c r="C34" s="4">
        <v>1801.61</v>
      </c>
      <c r="D34" s="4">
        <v>4339.55</v>
      </c>
      <c r="E34" s="4">
        <v>5358.2</v>
      </c>
      <c r="F34" s="4">
        <v>1018.65</v>
      </c>
      <c r="G34" s="3"/>
    </row>
    <row r="35" spans="1:7">
      <c r="A35" s="42" t="s">
        <v>194</v>
      </c>
      <c r="B35" s="43">
        <v>2537.94</v>
      </c>
      <c r="C35" s="43">
        <v>1801.61</v>
      </c>
      <c r="D35" s="43">
        <v>4339.55</v>
      </c>
      <c r="E35" s="43">
        <v>5358.2</v>
      </c>
      <c r="F35" s="43">
        <v>1018.65</v>
      </c>
      <c r="G35" s="42"/>
    </row>
    <row r="36" spans="1:7">
      <c r="A36" s="3" t="s">
        <v>195</v>
      </c>
      <c r="B36" s="4">
        <v>32490.21</v>
      </c>
      <c r="C36" s="4">
        <v>30607.26</v>
      </c>
      <c r="D36" s="4">
        <v>63097.47</v>
      </c>
      <c r="E36" s="4">
        <v>67887.600000000006</v>
      </c>
      <c r="F36" s="4">
        <v>4790.13</v>
      </c>
      <c r="G36" s="3"/>
    </row>
    <row r="37" spans="1:7">
      <c r="A37" s="42" t="s">
        <v>196</v>
      </c>
      <c r="B37" s="43">
        <v>32490.21</v>
      </c>
      <c r="C37" s="43">
        <v>30607.26</v>
      </c>
      <c r="D37" s="43">
        <v>63097.47</v>
      </c>
      <c r="E37" s="43">
        <v>67887.600000000006</v>
      </c>
      <c r="F37" s="43">
        <v>4790.13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14548.74</v>
      </c>
      <c r="C40" s="4">
        <v>5738.66</v>
      </c>
      <c r="D40" s="4">
        <v>20287.400000000001</v>
      </c>
      <c r="E40" s="4">
        <v>28074.720000000001</v>
      </c>
      <c r="F40" s="4">
        <v>7787.32</v>
      </c>
      <c r="G40" s="3"/>
    </row>
    <row r="41" spans="1:7">
      <c r="A41" s="3" t="s">
        <v>200</v>
      </c>
      <c r="B41" s="5">
        <v>0</v>
      </c>
      <c r="C41" s="5">
        <v>0</v>
      </c>
      <c r="D41" s="4">
        <v>0</v>
      </c>
      <c r="E41" s="4">
        <v>4059.6</v>
      </c>
      <c r="F41" s="4">
        <v>4059.6</v>
      </c>
      <c r="G41" s="3"/>
    </row>
    <row r="42" spans="1:7">
      <c r="A42" s="3" t="s">
        <v>201</v>
      </c>
      <c r="B42" s="4">
        <v>2939.59</v>
      </c>
      <c r="C42" s="4">
        <v>305.8</v>
      </c>
      <c r="D42" s="4">
        <v>3245.39</v>
      </c>
      <c r="E42" s="4">
        <v>5730.8</v>
      </c>
      <c r="F42" s="4">
        <v>2485.41</v>
      </c>
      <c r="G42" s="3"/>
    </row>
    <row r="43" spans="1:7">
      <c r="A43" s="42" t="s">
        <v>202</v>
      </c>
      <c r="B43" s="43">
        <v>17488.330000000002</v>
      </c>
      <c r="C43" s="43">
        <v>6044.46</v>
      </c>
      <c r="D43" s="43">
        <v>23532.79</v>
      </c>
      <c r="E43" s="43">
        <v>37865.120000000003</v>
      </c>
      <c r="F43" s="43">
        <v>14332.33</v>
      </c>
      <c r="G43" s="42"/>
    </row>
    <row r="44" spans="1:7">
      <c r="A44" s="3" t="s">
        <v>235</v>
      </c>
      <c r="B44" s="4">
        <v>83267.17</v>
      </c>
      <c r="C44" s="4">
        <v>7267.7</v>
      </c>
      <c r="D44" s="4">
        <v>90534.87</v>
      </c>
      <c r="E44" s="4">
        <v>102681.5</v>
      </c>
      <c r="F44" s="4">
        <v>12146.63</v>
      </c>
      <c r="G44" s="3"/>
    </row>
    <row r="45" spans="1:7">
      <c r="A45" s="42" t="s">
        <v>203</v>
      </c>
      <c r="B45" s="43">
        <v>83267.17</v>
      </c>
      <c r="C45" s="43">
        <v>7267.7</v>
      </c>
      <c r="D45" s="43">
        <v>90534.87</v>
      </c>
      <c r="E45" s="43">
        <v>102681.5</v>
      </c>
      <c r="F45" s="43">
        <v>12146.63</v>
      </c>
      <c r="G45" s="42"/>
    </row>
    <row r="46" spans="1:7">
      <c r="A46" s="42" t="s">
        <v>204</v>
      </c>
      <c r="B46" s="43">
        <v>135783.65</v>
      </c>
      <c r="C46" s="43">
        <v>45721.03</v>
      </c>
      <c r="D46" s="43">
        <v>181504.68</v>
      </c>
      <c r="E46" s="43">
        <v>213817.79</v>
      </c>
      <c r="F46" s="43">
        <v>32313.11</v>
      </c>
      <c r="G46" s="42"/>
    </row>
    <row r="47" spans="1:7">
      <c r="A47" s="3" t="s">
        <v>205</v>
      </c>
      <c r="B47" s="4">
        <v>45574.75</v>
      </c>
      <c r="C47" s="4">
        <v>1584.91</v>
      </c>
      <c r="D47" s="4">
        <v>47159.66</v>
      </c>
      <c r="E47" s="4">
        <v>66036</v>
      </c>
      <c r="F47" s="4">
        <v>18876.34</v>
      </c>
      <c r="G47" s="3"/>
    </row>
    <row r="48" spans="1:7">
      <c r="A48" s="42" t="s">
        <v>206</v>
      </c>
      <c r="B48" s="43">
        <v>45574.75</v>
      </c>
      <c r="C48" s="43">
        <v>1584.91</v>
      </c>
      <c r="D48" s="43">
        <v>47159.66</v>
      </c>
      <c r="E48" s="43">
        <v>66036</v>
      </c>
      <c r="F48" s="43">
        <v>18876.34</v>
      </c>
      <c r="G48" s="42"/>
    </row>
    <row r="49" spans="1:7">
      <c r="A49" s="42" t="s">
        <v>207</v>
      </c>
      <c r="B49" s="43">
        <v>45574.75</v>
      </c>
      <c r="C49" s="43">
        <v>1584.91</v>
      </c>
      <c r="D49" s="43">
        <v>47159.66</v>
      </c>
      <c r="E49" s="43">
        <v>66036</v>
      </c>
      <c r="F49" s="43">
        <v>18876.34</v>
      </c>
      <c r="G49" s="42"/>
    </row>
    <row r="50" spans="1:7">
      <c r="A50" s="3" t="s">
        <v>208</v>
      </c>
      <c r="B50" s="4">
        <v>31675.46</v>
      </c>
      <c r="C50" s="4">
        <v>0</v>
      </c>
      <c r="D50" s="4">
        <v>31675.46</v>
      </c>
      <c r="E50" s="4">
        <v>56121.36</v>
      </c>
      <c r="F50" s="4">
        <v>24445.9</v>
      </c>
      <c r="G50" s="3"/>
    </row>
    <row r="51" spans="1:7">
      <c r="A51" s="42" t="s">
        <v>209</v>
      </c>
      <c r="B51" s="43">
        <v>31675.46</v>
      </c>
      <c r="C51" s="43">
        <v>0</v>
      </c>
      <c r="D51" s="43">
        <v>31675.46</v>
      </c>
      <c r="E51" s="43">
        <v>56121.36</v>
      </c>
      <c r="F51" s="43">
        <v>24445.9</v>
      </c>
      <c r="G51" s="42"/>
    </row>
    <row r="52" spans="1:7">
      <c r="A52" s="42" t="s">
        <v>210</v>
      </c>
      <c r="B52" s="43">
        <v>31675.46</v>
      </c>
      <c r="C52" s="43">
        <v>0</v>
      </c>
      <c r="D52" s="43">
        <v>31675.46</v>
      </c>
      <c r="E52" s="43">
        <v>56121.36</v>
      </c>
      <c r="F52" s="43">
        <v>24445.9</v>
      </c>
      <c r="G52" s="42"/>
    </row>
    <row r="53" spans="1:7">
      <c r="A53" s="3" t="s">
        <v>216</v>
      </c>
      <c r="B53" s="4">
        <v>10443.049999999999</v>
      </c>
      <c r="C53" s="5">
        <v>0</v>
      </c>
      <c r="D53" s="4">
        <v>10443.049999999999</v>
      </c>
      <c r="E53" s="4">
        <v>13575.96</v>
      </c>
      <c r="F53" s="4">
        <v>3132.91</v>
      </c>
      <c r="G53" s="3"/>
    </row>
    <row r="54" spans="1:7">
      <c r="A54" s="3" t="s">
        <v>211</v>
      </c>
      <c r="B54" s="4">
        <v>119987.86</v>
      </c>
      <c r="C54" s="5">
        <v>0</v>
      </c>
      <c r="D54" s="4">
        <v>119987.86</v>
      </c>
      <c r="E54" s="4">
        <v>155984.28</v>
      </c>
      <c r="F54" s="4">
        <v>35996.42</v>
      </c>
      <c r="G54" s="3"/>
    </row>
    <row r="55" spans="1:7">
      <c r="A55" s="42" t="s">
        <v>212</v>
      </c>
      <c r="B55" s="43">
        <v>130430.91</v>
      </c>
      <c r="C55" s="44">
        <v>0</v>
      </c>
      <c r="D55" s="43">
        <v>130430.91</v>
      </c>
      <c r="E55" s="43">
        <v>169560.24</v>
      </c>
      <c r="F55" s="43">
        <v>39129.33</v>
      </c>
      <c r="G55" s="42"/>
    </row>
    <row r="56" spans="1:7">
      <c r="A56" s="6" t="s">
        <v>213</v>
      </c>
      <c r="B56" s="7">
        <v>1449098.84</v>
      </c>
      <c r="C56" s="7">
        <v>128792.18</v>
      </c>
      <c r="D56" s="7">
        <v>1577891.02</v>
      </c>
      <c r="E56" s="7">
        <v>1997296.45</v>
      </c>
      <c r="F56" s="7">
        <v>419405.43</v>
      </c>
      <c r="G56" s="6"/>
    </row>
    <row r="57" spans="1:7">
      <c r="A57" s="8"/>
      <c r="B57" s="8"/>
      <c r="C57" s="8"/>
      <c r="D57" s="8"/>
      <c r="E57" s="8"/>
      <c r="F57" s="8"/>
      <c r="G57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7"/>
    </sheetView>
  </sheetViews>
  <sheetFormatPr defaultRowHeight="14.5"/>
  <cols>
    <col min="1" max="1" width="32.26953125" bestFit="1" customWidth="1"/>
    <col min="2" max="2" width="12.26953125" bestFit="1" customWidth="1"/>
    <col min="3" max="3" width="13.7265625" bestFit="1" customWidth="1"/>
    <col min="4" max="4" width="12.26953125" bestFit="1" customWidth="1"/>
    <col min="5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125764.55</v>
      </c>
      <c r="C2" s="5">
        <v>0</v>
      </c>
      <c r="D2" s="4">
        <v>125764.55</v>
      </c>
      <c r="E2" s="4">
        <v>160882.92000000001</v>
      </c>
      <c r="F2" s="4">
        <v>35118.370000000003</v>
      </c>
      <c r="G2" s="3"/>
    </row>
    <row r="3" spans="1:7">
      <c r="A3" s="3" t="s">
        <v>165</v>
      </c>
      <c r="B3" s="4">
        <v>31939.66</v>
      </c>
      <c r="C3" s="5">
        <v>0</v>
      </c>
      <c r="D3" s="4">
        <v>31939.66</v>
      </c>
      <c r="E3" s="4">
        <v>49107.64</v>
      </c>
      <c r="F3" s="4">
        <v>17167.98</v>
      </c>
      <c r="G3" s="3"/>
    </row>
    <row r="4" spans="1:7">
      <c r="A4" s="3" t="s">
        <v>166</v>
      </c>
      <c r="B4" s="4">
        <v>2757.7</v>
      </c>
      <c r="C4" s="5">
        <v>0</v>
      </c>
      <c r="D4" s="4">
        <v>2757.7</v>
      </c>
      <c r="E4" s="4">
        <v>42938.43</v>
      </c>
      <c r="F4" s="4">
        <v>40180.730000000003</v>
      </c>
      <c r="G4" s="3"/>
    </row>
    <row r="5" spans="1:7">
      <c r="A5" s="3" t="s">
        <v>167</v>
      </c>
      <c r="B5" s="4">
        <v>141371.34</v>
      </c>
      <c r="C5" s="5">
        <v>0</v>
      </c>
      <c r="D5" s="4">
        <v>141371.34</v>
      </c>
      <c r="E5" s="4">
        <v>245880.24</v>
      </c>
      <c r="F5" s="4">
        <v>104508.9</v>
      </c>
      <c r="G5" s="3"/>
    </row>
    <row r="6" spans="1:7">
      <c r="A6" s="3" t="s">
        <v>168</v>
      </c>
      <c r="B6" s="4">
        <v>887.53</v>
      </c>
      <c r="C6" s="5">
        <v>0</v>
      </c>
      <c r="D6" s="4">
        <v>887.53</v>
      </c>
      <c r="E6" s="4">
        <v>18770.64</v>
      </c>
      <c r="F6" s="4">
        <v>17883.11</v>
      </c>
      <c r="G6" s="3"/>
    </row>
    <row r="7" spans="1:7">
      <c r="A7" s="3" t="s">
        <v>169</v>
      </c>
      <c r="B7" s="4">
        <v>4803.01</v>
      </c>
      <c r="C7" s="5">
        <v>0</v>
      </c>
      <c r="D7" s="4">
        <v>4803.01</v>
      </c>
      <c r="E7" s="4">
        <v>1086.5999999999999</v>
      </c>
      <c r="F7" s="4">
        <v>-3716.41</v>
      </c>
      <c r="G7" s="3"/>
    </row>
    <row r="8" spans="1:7">
      <c r="A8" s="3" t="s">
        <v>170</v>
      </c>
      <c r="B8" s="4">
        <v>1309.02</v>
      </c>
      <c r="C8" s="5">
        <v>0</v>
      </c>
      <c r="D8" s="4">
        <v>1309.02</v>
      </c>
      <c r="E8" s="4">
        <v>1207.32</v>
      </c>
      <c r="F8" s="4">
        <v>-101.7</v>
      </c>
      <c r="G8" s="3"/>
    </row>
    <row r="9" spans="1:7">
      <c r="A9" s="3" t="s">
        <v>171</v>
      </c>
      <c r="B9" s="4">
        <v>9106.23</v>
      </c>
      <c r="C9" s="5">
        <v>0</v>
      </c>
      <c r="D9" s="4">
        <v>9106.23</v>
      </c>
      <c r="E9" s="4">
        <v>21193.26</v>
      </c>
      <c r="F9" s="4">
        <v>12087.03</v>
      </c>
      <c r="G9" s="3"/>
    </row>
    <row r="10" spans="1:7">
      <c r="A10" s="3" t="s">
        <v>172</v>
      </c>
      <c r="B10" s="4">
        <v>460.29</v>
      </c>
      <c r="C10" s="5">
        <v>0</v>
      </c>
      <c r="D10" s="4">
        <v>460.29</v>
      </c>
      <c r="E10" s="4">
        <v>7761.46</v>
      </c>
      <c r="F10" s="4">
        <v>7301.17</v>
      </c>
      <c r="G10" s="3"/>
    </row>
    <row r="11" spans="1:7">
      <c r="A11" s="42" t="s">
        <v>173</v>
      </c>
      <c r="B11" s="43">
        <v>318399.33</v>
      </c>
      <c r="C11" s="44">
        <v>0</v>
      </c>
      <c r="D11" s="43">
        <v>318399.33</v>
      </c>
      <c r="E11" s="43">
        <v>548828.51</v>
      </c>
      <c r="F11" s="43">
        <v>230429.18</v>
      </c>
      <c r="G11" s="42"/>
    </row>
    <row r="12" spans="1:7">
      <c r="A12" s="3" t="s">
        <v>174</v>
      </c>
      <c r="B12" s="4">
        <v>1832.64</v>
      </c>
      <c r="C12" s="5">
        <v>0</v>
      </c>
      <c r="D12" s="4">
        <v>1832.64</v>
      </c>
      <c r="E12" s="5">
        <v>0</v>
      </c>
      <c r="F12" s="4">
        <v>-1832.64</v>
      </c>
      <c r="G12" s="3"/>
    </row>
    <row r="13" spans="1:7">
      <c r="A13" s="42" t="s">
        <v>175</v>
      </c>
      <c r="B13" s="43">
        <v>1832.64</v>
      </c>
      <c r="C13" s="44">
        <v>0</v>
      </c>
      <c r="D13" s="43">
        <v>1832.64</v>
      </c>
      <c r="E13" s="44">
        <v>0</v>
      </c>
      <c r="F13" s="43">
        <v>-1832.64</v>
      </c>
      <c r="G13" s="42"/>
    </row>
    <row r="14" spans="1:7">
      <c r="A14" s="3" t="s">
        <v>214</v>
      </c>
      <c r="B14" s="4">
        <v>610.65</v>
      </c>
      <c r="C14" s="5">
        <v>0</v>
      </c>
      <c r="D14" s="4">
        <v>610.65</v>
      </c>
      <c r="E14" s="5">
        <v>0</v>
      </c>
      <c r="F14" s="4">
        <v>-610.65</v>
      </c>
      <c r="G14" s="3"/>
    </row>
    <row r="15" spans="1:7">
      <c r="A15" s="42" t="s">
        <v>215</v>
      </c>
      <c r="B15" s="43">
        <v>610.65</v>
      </c>
      <c r="C15" s="44">
        <v>0</v>
      </c>
      <c r="D15" s="43">
        <v>610.65</v>
      </c>
      <c r="E15" s="44">
        <v>0</v>
      </c>
      <c r="F15" s="43">
        <v>-610.65</v>
      </c>
      <c r="G15" s="42"/>
    </row>
    <row r="16" spans="1:7">
      <c r="A16" s="3" t="s">
        <v>176</v>
      </c>
      <c r="B16" s="4">
        <v>5649.92</v>
      </c>
      <c r="C16" s="4">
        <v>2274.13</v>
      </c>
      <c r="D16" s="4">
        <v>7924.05</v>
      </c>
      <c r="E16" s="4">
        <v>11578.64</v>
      </c>
      <c r="F16" s="4">
        <v>3654.59</v>
      </c>
      <c r="G16" s="3"/>
    </row>
    <row r="17" spans="1:7">
      <c r="A17" s="42" t="s">
        <v>177</v>
      </c>
      <c r="B17" s="43">
        <v>5649.92</v>
      </c>
      <c r="C17" s="43">
        <v>2274.13</v>
      </c>
      <c r="D17" s="43">
        <v>7924.05</v>
      </c>
      <c r="E17" s="43">
        <v>11578.64</v>
      </c>
      <c r="F17" s="43">
        <v>3654.59</v>
      </c>
      <c r="G17" s="42"/>
    </row>
    <row r="18" spans="1:7">
      <c r="A18" s="42" t="s">
        <v>178</v>
      </c>
      <c r="B18" s="43">
        <v>326492.53999999998</v>
      </c>
      <c r="C18" s="43">
        <v>2274.13</v>
      </c>
      <c r="D18" s="43">
        <v>328766.67</v>
      </c>
      <c r="E18" s="43">
        <v>560407.15</v>
      </c>
      <c r="F18" s="43">
        <v>231640.48</v>
      </c>
      <c r="G18" s="42"/>
    </row>
    <row r="19" spans="1:7">
      <c r="A19" s="3" t="s">
        <v>179</v>
      </c>
      <c r="B19" s="4">
        <v>301182.81</v>
      </c>
      <c r="C19" s="4">
        <v>35324.97</v>
      </c>
      <c r="D19" s="4">
        <v>336507.78</v>
      </c>
      <c r="E19" s="4">
        <v>414078.6</v>
      </c>
      <c r="F19" s="4">
        <v>77570.820000000007</v>
      </c>
      <c r="G19" s="3"/>
    </row>
    <row r="20" spans="1:7">
      <c r="A20" s="42" t="s">
        <v>180</v>
      </c>
      <c r="B20" s="43">
        <v>301182.81</v>
      </c>
      <c r="C20" s="43">
        <v>35324.97</v>
      </c>
      <c r="D20" s="43">
        <v>336507.78</v>
      </c>
      <c r="E20" s="43">
        <v>414078.6</v>
      </c>
      <c r="F20" s="43">
        <v>77570.820000000007</v>
      </c>
      <c r="G20" s="42"/>
    </row>
    <row r="21" spans="1:7">
      <c r="A21" s="42" t="s">
        <v>181</v>
      </c>
      <c r="B21" s="43">
        <v>301182.81</v>
      </c>
      <c r="C21" s="43">
        <v>35324.97</v>
      </c>
      <c r="D21" s="43">
        <v>336507.78</v>
      </c>
      <c r="E21" s="43">
        <v>414078.6</v>
      </c>
      <c r="F21" s="43">
        <v>77570.820000000007</v>
      </c>
      <c r="G21" s="42"/>
    </row>
    <row r="22" spans="1:7">
      <c r="A22" s="3" t="s">
        <v>182</v>
      </c>
      <c r="B22" s="4">
        <v>17671.64</v>
      </c>
      <c r="C22" s="4">
        <v>3732.2</v>
      </c>
      <c r="D22" s="4">
        <v>21403.84</v>
      </c>
      <c r="E22" s="4">
        <v>21882.44</v>
      </c>
      <c r="F22" s="4">
        <v>478.6</v>
      </c>
      <c r="G22" s="3"/>
    </row>
    <row r="23" spans="1:7">
      <c r="A23" s="42" t="s">
        <v>183</v>
      </c>
      <c r="B23" s="43">
        <v>17671.64</v>
      </c>
      <c r="C23" s="43">
        <v>3732.2</v>
      </c>
      <c r="D23" s="43">
        <v>21403.84</v>
      </c>
      <c r="E23" s="43">
        <v>21882.44</v>
      </c>
      <c r="F23" s="43">
        <v>478.6</v>
      </c>
      <c r="G23" s="42"/>
    </row>
    <row r="24" spans="1:7">
      <c r="A24" s="3" t="s">
        <v>184</v>
      </c>
      <c r="B24" s="4">
        <v>7086.65</v>
      </c>
      <c r="C24" s="4">
        <v>3198.97</v>
      </c>
      <c r="D24" s="4">
        <v>10285.620000000001</v>
      </c>
      <c r="E24" s="4">
        <v>14059.6</v>
      </c>
      <c r="F24" s="4">
        <v>3773.98</v>
      </c>
      <c r="G24" s="3"/>
    </row>
    <row r="25" spans="1:7">
      <c r="A25" s="3" t="s">
        <v>185</v>
      </c>
      <c r="B25" s="4">
        <v>167201.85</v>
      </c>
      <c r="C25" s="4">
        <v>100407</v>
      </c>
      <c r="D25" s="4">
        <v>267608.84999999998</v>
      </c>
      <c r="E25" s="4">
        <v>270637.44</v>
      </c>
      <c r="F25" s="4">
        <v>3028.59</v>
      </c>
      <c r="G25" s="3"/>
    </row>
    <row r="26" spans="1:7">
      <c r="A26" s="42" t="s">
        <v>186</v>
      </c>
      <c r="B26" s="43">
        <v>174288.5</v>
      </c>
      <c r="C26" s="43">
        <v>103605.97</v>
      </c>
      <c r="D26" s="43">
        <v>277894.46999999997</v>
      </c>
      <c r="E26" s="43">
        <v>284697.03999999998</v>
      </c>
      <c r="F26" s="43">
        <v>6802.57</v>
      </c>
      <c r="G26" s="42"/>
    </row>
    <row r="27" spans="1:7">
      <c r="A27" s="42" t="s">
        <v>187</v>
      </c>
      <c r="B27" s="43">
        <v>191960.14</v>
      </c>
      <c r="C27" s="43">
        <v>107338.17</v>
      </c>
      <c r="D27" s="43">
        <v>299298.31</v>
      </c>
      <c r="E27" s="43">
        <v>306579.48</v>
      </c>
      <c r="F27" s="43">
        <v>7281.17</v>
      </c>
      <c r="G27" s="42"/>
    </row>
    <row r="28" spans="1:7">
      <c r="A28" s="3" t="s">
        <v>188</v>
      </c>
      <c r="B28" s="4">
        <v>12110.92</v>
      </c>
      <c r="C28" s="4">
        <v>2065.09</v>
      </c>
      <c r="D28" s="4">
        <v>14176.01</v>
      </c>
      <c r="E28" s="4">
        <v>17257.2</v>
      </c>
      <c r="F28" s="4">
        <v>3081.19</v>
      </c>
      <c r="G28" s="3"/>
    </row>
    <row r="29" spans="1:7">
      <c r="A29" s="42" t="s">
        <v>189</v>
      </c>
      <c r="B29" s="43">
        <v>12110.92</v>
      </c>
      <c r="C29" s="43">
        <v>2065.09</v>
      </c>
      <c r="D29" s="43">
        <v>14176.01</v>
      </c>
      <c r="E29" s="43">
        <v>17257.2</v>
      </c>
      <c r="F29" s="43">
        <v>3081.19</v>
      </c>
      <c r="G29" s="42"/>
    </row>
    <row r="30" spans="1:7">
      <c r="A30" s="3" t="s">
        <v>190</v>
      </c>
      <c r="B30" s="4">
        <v>20974.53</v>
      </c>
      <c r="C30" s="4">
        <v>15715.89</v>
      </c>
      <c r="D30" s="4">
        <v>36690.42</v>
      </c>
      <c r="E30" s="4">
        <v>39506.800000000003</v>
      </c>
      <c r="F30" s="4">
        <v>2816.38</v>
      </c>
      <c r="G30" s="3"/>
    </row>
    <row r="31" spans="1:7">
      <c r="A31" s="3" t="s">
        <v>191</v>
      </c>
      <c r="B31" s="4">
        <v>1891.43</v>
      </c>
      <c r="C31" s="4">
        <v>8030.27</v>
      </c>
      <c r="D31" s="4">
        <v>9921.7000000000007</v>
      </c>
      <c r="E31" s="4">
        <v>25459.119999999999</v>
      </c>
      <c r="F31" s="4">
        <v>15537.42</v>
      </c>
      <c r="G31" s="3"/>
    </row>
    <row r="32" spans="1:7">
      <c r="A32" s="42" t="s">
        <v>192</v>
      </c>
      <c r="B32" s="43">
        <v>22865.96</v>
      </c>
      <c r="C32" s="43">
        <v>23746.16</v>
      </c>
      <c r="D32" s="43">
        <v>46612.12</v>
      </c>
      <c r="E32" s="43">
        <v>64965.919999999998</v>
      </c>
      <c r="F32" s="43">
        <v>18353.8</v>
      </c>
      <c r="G32" s="42"/>
    </row>
    <row r="33" spans="1:7">
      <c r="A33" s="42" t="s">
        <v>193</v>
      </c>
      <c r="B33" s="43">
        <v>34976.879999999997</v>
      </c>
      <c r="C33" s="43">
        <v>25811.25</v>
      </c>
      <c r="D33" s="43">
        <v>60788.13</v>
      </c>
      <c r="E33" s="43">
        <v>82223.12</v>
      </c>
      <c r="F33" s="43">
        <v>21434.99</v>
      </c>
      <c r="G33" s="42"/>
    </row>
    <row r="34" spans="1:7">
      <c r="A34" s="3" t="s">
        <v>234</v>
      </c>
      <c r="B34" s="4">
        <v>1235.92</v>
      </c>
      <c r="C34" s="4">
        <v>560.97</v>
      </c>
      <c r="D34" s="4">
        <v>1796.89</v>
      </c>
      <c r="E34" s="4">
        <v>3358.2</v>
      </c>
      <c r="F34" s="4">
        <v>1561.31</v>
      </c>
      <c r="G34" s="3"/>
    </row>
    <row r="35" spans="1:7">
      <c r="A35" s="42" t="s">
        <v>194</v>
      </c>
      <c r="B35" s="43">
        <v>1235.92</v>
      </c>
      <c r="C35" s="43">
        <v>560.97</v>
      </c>
      <c r="D35" s="43">
        <v>1796.89</v>
      </c>
      <c r="E35" s="43">
        <v>3358.2</v>
      </c>
      <c r="F35" s="43">
        <v>1561.31</v>
      </c>
      <c r="G35" s="42"/>
    </row>
    <row r="36" spans="1:7">
      <c r="A36" s="3" t="s">
        <v>195</v>
      </c>
      <c r="B36" s="4">
        <v>61049.43</v>
      </c>
      <c r="C36" s="4">
        <v>12416.89</v>
      </c>
      <c r="D36" s="4">
        <v>73466.320000000007</v>
      </c>
      <c r="E36" s="4">
        <v>75421.600000000006</v>
      </c>
      <c r="F36" s="4">
        <v>1955.28</v>
      </c>
      <c r="G36" s="3"/>
    </row>
    <row r="37" spans="1:7">
      <c r="A37" s="42" t="s">
        <v>196</v>
      </c>
      <c r="B37" s="43">
        <v>61049.43</v>
      </c>
      <c r="C37" s="43">
        <v>12416.89</v>
      </c>
      <c r="D37" s="43">
        <v>73466.320000000007</v>
      </c>
      <c r="E37" s="43">
        <v>75421.600000000006</v>
      </c>
      <c r="F37" s="43">
        <v>1955.28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8521.26</v>
      </c>
      <c r="C40" s="4">
        <v>7701.38</v>
      </c>
      <c r="D40" s="4">
        <v>16222.64</v>
      </c>
      <c r="E40" s="4">
        <v>25040.720000000001</v>
      </c>
      <c r="F40" s="4">
        <v>8818.08</v>
      </c>
      <c r="G40" s="3"/>
    </row>
    <row r="41" spans="1:7">
      <c r="A41" s="3" t="s">
        <v>200</v>
      </c>
      <c r="B41" s="4">
        <v>588.1</v>
      </c>
      <c r="C41" s="4">
        <v>3634.78</v>
      </c>
      <c r="D41" s="4">
        <v>4222.88</v>
      </c>
      <c r="E41" s="4">
        <v>9147.6</v>
      </c>
      <c r="F41" s="4">
        <v>4924.72</v>
      </c>
      <c r="G41" s="3"/>
    </row>
    <row r="42" spans="1:7">
      <c r="A42" s="3" t="s">
        <v>201</v>
      </c>
      <c r="B42" s="4">
        <v>1022.96</v>
      </c>
      <c r="C42" s="4">
        <v>7483.05</v>
      </c>
      <c r="D42" s="4">
        <v>8506.01</v>
      </c>
      <c r="E42" s="4">
        <v>10887.6</v>
      </c>
      <c r="F42" s="4">
        <v>2381.59</v>
      </c>
      <c r="G42" s="3"/>
    </row>
    <row r="43" spans="1:7">
      <c r="A43" s="42" t="s">
        <v>202</v>
      </c>
      <c r="B43" s="43">
        <v>10132.32</v>
      </c>
      <c r="C43" s="43">
        <v>18819.21</v>
      </c>
      <c r="D43" s="43">
        <v>28951.53</v>
      </c>
      <c r="E43" s="43">
        <v>45075.92</v>
      </c>
      <c r="F43" s="43">
        <v>16124.39</v>
      </c>
      <c r="G43" s="42"/>
    </row>
    <row r="44" spans="1:7">
      <c r="A44" s="3" t="s">
        <v>235</v>
      </c>
      <c r="B44" s="4">
        <v>80119.47</v>
      </c>
      <c r="C44" s="4">
        <v>8569.32</v>
      </c>
      <c r="D44" s="4">
        <v>88688.79</v>
      </c>
      <c r="E44" s="4">
        <v>97681.5</v>
      </c>
      <c r="F44" s="4">
        <v>8992.7099999999991</v>
      </c>
      <c r="G44" s="3"/>
    </row>
    <row r="45" spans="1:7">
      <c r="A45" s="42" t="s">
        <v>203</v>
      </c>
      <c r="B45" s="43">
        <v>80119.47</v>
      </c>
      <c r="C45" s="43">
        <v>8569.32</v>
      </c>
      <c r="D45" s="43">
        <v>88688.79</v>
      </c>
      <c r="E45" s="43">
        <v>97681.5</v>
      </c>
      <c r="F45" s="43">
        <v>8992.7099999999991</v>
      </c>
      <c r="G45" s="42"/>
    </row>
    <row r="46" spans="1:7">
      <c r="A46" s="42" t="s">
        <v>204</v>
      </c>
      <c r="B46" s="43">
        <v>152537.14000000001</v>
      </c>
      <c r="C46" s="43">
        <v>40366.39</v>
      </c>
      <c r="D46" s="43">
        <v>192903.53</v>
      </c>
      <c r="E46" s="43">
        <v>221562.59</v>
      </c>
      <c r="F46" s="43">
        <v>28659.06</v>
      </c>
      <c r="G46" s="42"/>
    </row>
    <row r="47" spans="1:7">
      <c r="A47" s="3" t="s">
        <v>205</v>
      </c>
      <c r="B47" s="4">
        <v>26762.84</v>
      </c>
      <c r="C47" s="4">
        <v>1016.92</v>
      </c>
      <c r="D47" s="4">
        <v>27779.759999999998</v>
      </c>
      <c r="E47" s="4">
        <v>84797.64</v>
      </c>
      <c r="F47" s="4">
        <v>57017.88</v>
      </c>
      <c r="G47" s="3"/>
    </row>
    <row r="48" spans="1:7">
      <c r="A48" s="42" t="s">
        <v>206</v>
      </c>
      <c r="B48" s="43">
        <v>26762.84</v>
      </c>
      <c r="C48" s="43">
        <v>1016.92</v>
      </c>
      <c r="D48" s="43">
        <v>27779.759999999998</v>
      </c>
      <c r="E48" s="43">
        <v>84797.64</v>
      </c>
      <c r="F48" s="43">
        <v>57017.88</v>
      </c>
      <c r="G48" s="42"/>
    </row>
    <row r="49" spans="1:7">
      <c r="A49" s="42" t="s">
        <v>207</v>
      </c>
      <c r="B49" s="43">
        <v>26762.84</v>
      </c>
      <c r="C49" s="43">
        <v>1016.92</v>
      </c>
      <c r="D49" s="43">
        <v>27779.759999999998</v>
      </c>
      <c r="E49" s="43">
        <v>84797.64</v>
      </c>
      <c r="F49" s="43">
        <v>57017.88</v>
      </c>
      <c r="G49" s="42"/>
    </row>
    <row r="50" spans="1:7">
      <c r="A50" s="3" t="s">
        <v>208</v>
      </c>
      <c r="B50" s="4">
        <v>30257.119999999999</v>
      </c>
      <c r="C50" s="4">
        <v>2342.21</v>
      </c>
      <c r="D50" s="4">
        <v>32599.33</v>
      </c>
      <c r="E50" s="4">
        <v>90264.960000000006</v>
      </c>
      <c r="F50" s="4">
        <v>57665.63</v>
      </c>
      <c r="G50" s="3"/>
    </row>
    <row r="51" spans="1:7">
      <c r="A51" s="42" t="s">
        <v>209</v>
      </c>
      <c r="B51" s="43">
        <v>30257.119999999999</v>
      </c>
      <c r="C51" s="43">
        <v>2342.21</v>
      </c>
      <c r="D51" s="43">
        <v>32599.33</v>
      </c>
      <c r="E51" s="43">
        <v>90264.960000000006</v>
      </c>
      <c r="F51" s="43">
        <v>57665.63</v>
      </c>
      <c r="G51" s="42"/>
    </row>
    <row r="52" spans="1:7">
      <c r="A52" s="42" t="s">
        <v>210</v>
      </c>
      <c r="B52" s="43">
        <v>30257.119999999999</v>
      </c>
      <c r="C52" s="43">
        <v>2342.21</v>
      </c>
      <c r="D52" s="43">
        <v>32599.33</v>
      </c>
      <c r="E52" s="43">
        <v>90264.960000000006</v>
      </c>
      <c r="F52" s="43">
        <v>57665.63</v>
      </c>
      <c r="G52" s="42"/>
    </row>
    <row r="53" spans="1:7">
      <c r="A53" s="3" t="s">
        <v>216</v>
      </c>
      <c r="B53" s="4">
        <v>11639.99</v>
      </c>
      <c r="C53" s="5">
        <v>0</v>
      </c>
      <c r="D53" s="4">
        <v>11639.99</v>
      </c>
      <c r="E53" s="4">
        <v>15132</v>
      </c>
      <c r="F53" s="4">
        <v>3492.01</v>
      </c>
      <c r="G53" s="3"/>
    </row>
    <row r="54" spans="1:7">
      <c r="A54" s="3" t="s">
        <v>217</v>
      </c>
      <c r="B54" s="4">
        <v>1360.1</v>
      </c>
      <c r="C54" s="5">
        <v>0</v>
      </c>
      <c r="D54" s="4">
        <v>1360.1</v>
      </c>
      <c r="E54" s="4">
        <v>1768.08</v>
      </c>
      <c r="F54" s="4">
        <v>407.98</v>
      </c>
      <c r="G54" s="3"/>
    </row>
    <row r="55" spans="1:7">
      <c r="A55" s="3" t="s">
        <v>211</v>
      </c>
      <c r="B55" s="4">
        <v>150073.46</v>
      </c>
      <c r="C55" s="5">
        <v>0</v>
      </c>
      <c r="D55" s="4">
        <v>150073.46</v>
      </c>
      <c r="E55" s="4">
        <v>195095.52</v>
      </c>
      <c r="F55" s="4">
        <v>45022.06</v>
      </c>
      <c r="G55" s="3"/>
    </row>
    <row r="56" spans="1:7">
      <c r="A56" s="42" t="s">
        <v>212</v>
      </c>
      <c r="B56" s="43">
        <v>163073.54999999999</v>
      </c>
      <c r="C56" s="44">
        <v>0</v>
      </c>
      <c r="D56" s="43">
        <v>163073.54999999999</v>
      </c>
      <c r="E56" s="43">
        <v>211995.6</v>
      </c>
      <c r="F56" s="43">
        <v>48922.05</v>
      </c>
      <c r="G56" s="42"/>
    </row>
    <row r="57" spans="1:7">
      <c r="A57" s="6" t="s">
        <v>213</v>
      </c>
      <c r="B57" s="7">
        <v>1227243.02</v>
      </c>
      <c r="C57" s="7">
        <v>214474.04</v>
      </c>
      <c r="D57" s="7">
        <v>1441717.06</v>
      </c>
      <c r="E57" s="7">
        <v>1971909.14</v>
      </c>
      <c r="F57" s="7">
        <v>530192.07999999996</v>
      </c>
      <c r="G57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6"/>
    </sheetView>
  </sheetViews>
  <sheetFormatPr defaultRowHeight="14.5"/>
  <cols>
    <col min="1" max="1" width="32.26953125" bestFit="1" customWidth="1"/>
    <col min="2" max="2" width="12.54296875" customWidth="1"/>
    <col min="3" max="3" width="13.7265625" bestFit="1" customWidth="1"/>
    <col min="4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116772.23</v>
      </c>
      <c r="C2" s="5">
        <v>0</v>
      </c>
      <c r="D2" s="4">
        <v>116772.23</v>
      </c>
      <c r="E2" s="4">
        <v>110526.84</v>
      </c>
      <c r="F2" s="4">
        <v>-6245.39</v>
      </c>
      <c r="G2" s="3"/>
    </row>
    <row r="3" spans="1:7">
      <c r="A3" s="3" t="s">
        <v>165</v>
      </c>
      <c r="B3" s="4">
        <v>22556.720000000001</v>
      </c>
      <c r="C3" s="5">
        <v>0</v>
      </c>
      <c r="D3" s="4">
        <v>22556.720000000001</v>
      </c>
      <c r="E3" s="4">
        <v>22541.31</v>
      </c>
      <c r="F3" s="4">
        <v>-15.41</v>
      </c>
      <c r="G3" s="3"/>
    </row>
    <row r="4" spans="1:7">
      <c r="A4" s="3" t="s">
        <v>166</v>
      </c>
      <c r="B4" s="4">
        <v>1958.93</v>
      </c>
      <c r="C4" s="5">
        <v>0</v>
      </c>
      <c r="D4" s="4">
        <v>1958.93</v>
      </c>
      <c r="E4" s="4">
        <v>28894</v>
      </c>
      <c r="F4" s="4">
        <v>26935.07</v>
      </c>
      <c r="G4" s="3"/>
    </row>
    <row r="5" spans="1:7">
      <c r="A5" s="3" t="s">
        <v>167</v>
      </c>
      <c r="B5" s="4">
        <v>145436.66</v>
      </c>
      <c r="C5" s="5">
        <v>0</v>
      </c>
      <c r="D5" s="4">
        <v>145436.66</v>
      </c>
      <c r="E5" s="4">
        <v>151324.44</v>
      </c>
      <c r="F5" s="4">
        <v>5887.78</v>
      </c>
      <c r="G5" s="3"/>
    </row>
    <row r="6" spans="1:7">
      <c r="A6" s="3" t="s">
        <v>168</v>
      </c>
      <c r="B6" s="4">
        <v>799.1</v>
      </c>
      <c r="C6" s="5">
        <v>0</v>
      </c>
      <c r="D6" s="4">
        <v>799.1</v>
      </c>
      <c r="E6" s="4">
        <v>13497.6</v>
      </c>
      <c r="F6" s="4">
        <v>12698.5</v>
      </c>
      <c r="G6" s="3"/>
    </row>
    <row r="7" spans="1:7">
      <c r="A7" s="3" t="s">
        <v>169</v>
      </c>
      <c r="B7" s="4">
        <v>3831.44</v>
      </c>
      <c r="C7" s="5">
        <v>0</v>
      </c>
      <c r="D7" s="4">
        <v>3831.44</v>
      </c>
      <c r="E7" s="4">
        <v>211.32</v>
      </c>
      <c r="F7" s="4">
        <v>-3620.12</v>
      </c>
      <c r="G7" s="3"/>
    </row>
    <row r="8" spans="1:7">
      <c r="A8" s="3" t="s">
        <v>170</v>
      </c>
      <c r="B8" s="4">
        <v>714.15</v>
      </c>
      <c r="C8" s="5">
        <v>0</v>
      </c>
      <c r="D8" s="4">
        <v>714.15</v>
      </c>
      <c r="E8" s="4">
        <v>234.84</v>
      </c>
      <c r="F8" s="4">
        <v>-479.31</v>
      </c>
      <c r="G8" s="3"/>
    </row>
    <row r="9" spans="1:7">
      <c r="A9" s="3" t="s">
        <v>171</v>
      </c>
      <c r="B9" s="4">
        <v>4202.8599999999997</v>
      </c>
      <c r="C9" s="5">
        <v>0</v>
      </c>
      <c r="D9" s="4">
        <v>4202.8599999999997</v>
      </c>
      <c r="E9" s="4">
        <v>4314.8999999999996</v>
      </c>
      <c r="F9" s="4">
        <v>112.04</v>
      </c>
      <c r="G9" s="3"/>
    </row>
    <row r="10" spans="1:7">
      <c r="A10" s="3" t="s">
        <v>172</v>
      </c>
      <c r="B10" s="4">
        <v>-480.36</v>
      </c>
      <c r="C10" s="5">
        <v>0</v>
      </c>
      <c r="D10" s="4">
        <v>-480.36</v>
      </c>
      <c r="E10" s="4">
        <v>1428.41</v>
      </c>
      <c r="F10" s="4">
        <v>1908.77</v>
      </c>
      <c r="G10" s="3"/>
    </row>
    <row r="11" spans="1:7">
      <c r="A11" s="42" t="s">
        <v>173</v>
      </c>
      <c r="B11" s="43">
        <v>295791.73</v>
      </c>
      <c r="C11" s="44">
        <v>0</v>
      </c>
      <c r="D11" s="43">
        <v>295791.73</v>
      </c>
      <c r="E11" s="43">
        <v>332973.65999999997</v>
      </c>
      <c r="F11" s="43">
        <v>37181.93</v>
      </c>
      <c r="G11" s="42"/>
    </row>
    <row r="12" spans="1:7">
      <c r="A12" s="3" t="s">
        <v>174</v>
      </c>
      <c r="B12" s="4">
        <v>1710.25</v>
      </c>
      <c r="C12" s="5">
        <v>0</v>
      </c>
      <c r="D12" s="4">
        <v>1710.25</v>
      </c>
      <c r="E12" s="5">
        <v>0</v>
      </c>
      <c r="F12" s="4">
        <v>-1710.25</v>
      </c>
      <c r="G12" s="3"/>
    </row>
    <row r="13" spans="1:7">
      <c r="A13" s="42" t="s">
        <v>175</v>
      </c>
      <c r="B13" s="43">
        <v>1710.25</v>
      </c>
      <c r="C13" s="44">
        <v>0</v>
      </c>
      <c r="D13" s="43">
        <v>1710.25</v>
      </c>
      <c r="E13" s="44">
        <v>0</v>
      </c>
      <c r="F13" s="43">
        <v>-1710.25</v>
      </c>
      <c r="G13" s="42"/>
    </row>
    <row r="14" spans="1:7">
      <c r="A14" s="3" t="s">
        <v>214</v>
      </c>
      <c r="B14" s="4">
        <v>99.69</v>
      </c>
      <c r="C14" s="5">
        <v>0</v>
      </c>
      <c r="D14" s="4">
        <v>99.69</v>
      </c>
      <c r="E14" s="5">
        <v>0</v>
      </c>
      <c r="F14" s="4">
        <v>-99.69</v>
      </c>
      <c r="G14" s="3"/>
    </row>
    <row r="15" spans="1:7">
      <c r="A15" s="42" t="s">
        <v>215</v>
      </c>
      <c r="B15" s="43">
        <v>99.69</v>
      </c>
      <c r="C15" s="44">
        <v>0</v>
      </c>
      <c r="D15" s="43">
        <v>99.69</v>
      </c>
      <c r="E15" s="44">
        <v>0</v>
      </c>
      <c r="F15" s="43">
        <v>-99.69</v>
      </c>
      <c r="G15" s="42"/>
    </row>
    <row r="16" spans="1:7">
      <c r="A16" s="3" t="s">
        <v>176</v>
      </c>
      <c r="B16" s="4">
        <v>7901.27</v>
      </c>
      <c r="C16" s="4">
        <v>4002.2</v>
      </c>
      <c r="D16" s="4">
        <v>11903.47</v>
      </c>
      <c r="E16" s="4">
        <v>13869.52</v>
      </c>
      <c r="F16" s="4">
        <v>1966.05</v>
      </c>
      <c r="G16" s="3"/>
    </row>
    <row r="17" spans="1:7">
      <c r="A17" s="42" t="s">
        <v>177</v>
      </c>
      <c r="B17" s="43">
        <v>7901.27</v>
      </c>
      <c r="C17" s="43">
        <v>4002.2</v>
      </c>
      <c r="D17" s="43">
        <v>11903.47</v>
      </c>
      <c r="E17" s="43">
        <v>13869.52</v>
      </c>
      <c r="F17" s="43">
        <v>1966.05</v>
      </c>
      <c r="G17" s="42"/>
    </row>
    <row r="18" spans="1:7">
      <c r="A18" s="42" t="s">
        <v>178</v>
      </c>
      <c r="B18" s="43">
        <v>305502.94</v>
      </c>
      <c r="C18" s="43">
        <v>4002.2</v>
      </c>
      <c r="D18" s="43">
        <v>309505.14</v>
      </c>
      <c r="E18" s="43">
        <v>346843.18</v>
      </c>
      <c r="F18" s="43">
        <v>37338.04</v>
      </c>
      <c r="G18" s="42"/>
    </row>
    <row r="19" spans="1:7">
      <c r="A19" s="3" t="s">
        <v>179</v>
      </c>
      <c r="B19" s="4">
        <v>144614.22</v>
      </c>
      <c r="C19" s="4">
        <v>15820.37</v>
      </c>
      <c r="D19" s="4">
        <v>160434.59</v>
      </c>
      <c r="E19" s="4">
        <v>382078.6</v>
      </c>
      <c r="F19" s="4">
        <v>221644.01</v>
      </c>
      <c r="G19" s="3"/>
    </row>
    <row r="20" spans="1:7">
      <c r="A20" s="42" t="s">
        <v>180</v>
      </c>
      <c r="B20" s="43">
        <v>144614.22</v>
      </c>
      <c r="C20" s="43">
        <v>15820.37</v>
      </c>
      <c r="D20" s="43">
        <v>160434.59</v>
      </c>
      <c r="E20" s="43">
        <v>382078.6</v>
      </c>
      <c r="F20" s="43">
        <v>221644.01</v>
      </c>
      <c r="G20" s="42"/>
    </row>
    <row r="21" spans="1:7">
      <c r="A21" s="42" t="s">
        <v>181</v>
      </c>
      <c r="B21" s="43">
        <v>144614.22</v>
      </c>
      <c r="C21" s="43">
        <v>15820.37</v>
      </c>
      <c r="D21" s="43">
        <v>160434.59</v>
      </c>
      <c r="E21" s="43">
        <v>382078.6</v>
      </c>
      <c r="F21" s="43">
        <v>221644.01</v>
      </c>
      <c r="G21" s="42"/>
    </row>
    <row r="22" spans="1:7">
      <c r="A22" s="3" t="s">
        <v>182</v>
      </c>
      <c r="B22" s="4">
        <v>17627.759999999998</v>
      </c>
      <c r="C22" s="4">
        <v>3737.95</v>
      </c>
      <c r="D22" s="4">
        <v>21365.71</v>
      </c>
      <c r="E22" s="4">
        <v>21882.44</v>
      </c>
      <c r="F22" s="4">
        <v>516.73</v>
      </c>
      <c r="G22" s="3"/>
    </row>
    <row r="23" spans="1:7">
      <c r="A23" s="42" t="s">
        <v>183</v>
      </c>
      <c r="B23" s="43">
        <v>17627.759999999998</v>
      </c>
      <c r="C23" s="43">
        <v>3737.95</v>
      </c>
      <c r="D23" s="43">
        <v>21365.71</v>
      </c>
      <c r="E23" s="43">
        <v>21882.44</v>
      </c>
      <c r="F23" s="43">
        <v>516.73</v>
      </c>
      <c r="G23" s="42"/>
    </row>
    <row r="24" spans="1:7">
      <c r="A24" s="3" t="s">
        <v>184</v>
      </c>
      <c r="B24" s="4">
        <v>8000.6</v>
      </c>
      <c r="C24" s="4">
        <v>1063.07</v>
      </c>
      <c r="D24" s="4">
        <v>9063.67</v>
      </c>
      <c r="E24" s="4">
        <v>14059.6</v>
      </c>
      <c r="F24" s="4">
        <v>4995.93</v>
      </c>
      <c r="G24" s="3"/>
    </row>
    <row r="25" spans="1:7">
      <c r="A25" s="3" t="s">
        <v>185</v>
      </c>
      <c r="B25" s="4">
        <v>178904.63</v>
      </c>
      <c r="C25" s="4">
        <v>7215.61</v>
      </c>
      <c r="D25" s="4">
        <v>186120.24</v>
      </c>
      <c r="E25" s="4">
        <v>202827</v>
      </c>
      <c r="F25" s="4">
        <v>16706.759999999998</v>
      </c>
      <c r="G25" s="3"/>
    </row>
    <row r="26" spans="1:7">
      <c r="A26" s="42" t="s">
        <v>186</v>
      </c>
      <c r="B26" s="43">
        <v>186905.23</v>
      </c>
      <c r="C26" s="43">
        <v>8278.68</v>
      </c>
      <c r="D26" s="43">
        <v>195183.91</v>
      </c>
      <c r="E26" s="43">
        <v>216886.6</v>
      </c>
      <c r="F26" s="43">
        <v>21702.69</v>
      </c>
      <c r="G26" s="42"/>
    </row>
    <row r="27" spans="1:7">
      <c r="A27" s="42" t="s">
        <v>187</v>
      </c>
      <c r="B27" s="43">
        <v>204532.99</v>
      </c>
      <c r="C27" s="43">
        <v>12016.63</v>
      </c>
      <c r="D27" s="43">
        <v>216549.62</v>
      </c>
      <c r="E27" s="43">
        <v>238769.04</v>
      </c>
      <c r="F27" s="43">
        <v>22219.42</v>
      </c>
      <c r="G27" s="42"/>
    </row>
    <row r="28" spans="1:7">
      <c r="A28" s="3" t="s">
        <v>188</v>
      </c>
      <c r="B28" s="4">
        <v>6345.48</v>
      </c>
      <c r="C28" s="4">
        <v>0</v>
      </c>
      <c r="D28" s="4">
        <v>6345.48</v>
      </c>
      <c r="E28" s="4">
        <v>7257.2</v>
      </c>
      <c r="F28" s="4">
        <v>911.72</v>
      </c>
      <c r="G28" s="3"/>
    </row>
    <row r="29" spans="1:7">
      <c r="A29" s="42" t="s">
        <v>189</v>
      </c>
      <c r="B29" s="43">
        <v>6345.48</v>
      </c>
      <c r="C29" s="43">
        <v>0</v>
      </c>
      <c r="D29" s="43">
        <v>6345.48</v>
      </c>
      <c r="E29" s="43">
        <v>7257.2</v>
      </c>
      <c r="F29" s="43">
        <v>911.72</v>
      </c>
      <c r="G29" s="42"/>
    </row>
    <row r="30" spans="1:7">
      <c r="A30" s="3" t="s">
        <v>190</v>
      </c>
      <c r="B30" s="4">
        <v>38723.129999999997</v>
      </c>
      <c r="C30" s="4">
        <v>14312.37</v>
      </c>
      <c r="D30" s="4">
        <v>53035.5</v>
      </c>
      <c r="E30" s="4">
        <v>54606.8</v>
      </c>
      <c r="F30" s="4">
        <v>1571.3</v>
      </c>
      <c r="G30" s="3"/>
    </row>
    <row r="31" spans="1:7">
      <c r="A31" s="3" t="s">
        <v>191</v>
      </c>
      <c r="B31" s="4">
        <v>1891.43</v>
      </c>
      <c r="C31" s="4">
        <v>8030.27</v>
      </c>
      <c r="D31" s="4">
        <v>9921.7000000000007</v>
      </c>
      <c r="E31" s="4">
        <v>25459.119999999999</v>
      </c>
      <c r="F31" s="4">
        <v>15537.42</v>
      </c>
      <c r="G31" s="3"/>
    </row>
    <row r="32" spans="1:7">
      <c r="A32" s="42" t="s">
        <v>192</v>
      </c>
      <c r="B32" s="43">
        <v>40614.559999999998</v>
      </c>
      <c r="C32" s="43">
        <v>22342.639999999999</v>
      </c>
      <c r="D32" s="43">
        <v>62957.2</v>
      </c>
      <c r="E32" s="43">
        <v>80065.919999999998</v>
      </c>
      <c r="F32" s="43">
        <v>17108.72</v>
      </c>
      <c r="G32" s="42"/>
    </row>
    <row r="33" spans="1:7">
      <c r="A33" s="42" t="s">
        <v>193</v>
      </c>
      <c r="B33" s="43">
        <v>46960.04</v>
      </c>
      <c r="C33" s="43">
        <v>22342.639999999999</v>
      </c>
      <c r="D33" s="43">
        <v>69302.679999999993</v>
      </c>
      <c r="E33" s="43">
        <v>87323.12</v>
      </c>
      <c r="F33" s="43">
        <v>18020.439999999999</v>
      </c>
      <c r="G33" s="42"/>
    </row>
    <row r="34" spans="1:7">
      <c r="A34" s="3" t="s">
        <v>234</v>
      </c>
      <c r="B34" s="4">
        <v>3964.81</v>
      </c>
      <c r="C34" s="4">
        <v>0</v>
      </c>
      <c r="D34" s="4">
        <v>3964.81</v>
      </c>
      <c r="E34" s="4">
        <v>5858.2</v>
      </c>
      <c r="F34" s="4">
        <v>1893.39</v>
      </c>
      <c r="G34" s="3"/>
    </row>
    <row r="35" spans="1:7">
      <c r="A35" s="42" t="s">
        <v>194</v>
      </c>
      <c r="B35" s="43">
        <v>3964.81</v>
      </c>
      <c r="C35" s="43">
        <v>0</v>
      </c>
      <c r="D35" s="43">
        <v>3964.81</v>
      </c>
      <c r="E35" s="43">
        <v>5858.2</v>
      </c>
      <c r="F35" s="43">
        <v>1893.39</v>
      </c>
      <c r="G35" s="42"/>
    </row>
    <row r="36" spans="1:7">
      <c r="A36" s="3" t="s">
        <v>195</v>
      </c>
      <c r="B36" s="4">
        <v>175512.55</v>
      </c>
      <c r="C36" s="4">
        <v>19539.11</v>
      </c>
      <c r="D36" s="4">
        <v>195051.66</v>
      </c>
      <c r="E36" s="4">
        <v>197079.6</v>
      </c>
      <c r="F36" s="4">
        <v>2027.94</v>
      </c>
      <c r="G36" s="3"/>
    </row>
    <row r="37" spans="1:7">
      <c r="A37" s="42" t="s">
        <v>196</v>
      </c>
      <c r="B37" s="43">
        <v>175512.55</v>
      </c>
      <c r="C37" s="43">
        <v>19539.11</v>
      </c>
      <c r="D37" s="43">
        <v>195051.66</v>
      </c>
      <c r="E37" s="43">
        <v>197079.6</v>
      </c>
      <c r="F37" s="43">
        <v>2027.94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12900.77</v>
      </c>
      <c r="C40" s="4">
        <v>8166.71</v>
      </c>
      <c r="D40" s="4">
        <v>21067.48</v>
      </c>
      <c r="E40" s="4">
        <v>28074.720000000001</v>
      </c>
      <c r="F40" s="4">
        <v>7007.24</v>
      </c>
      <c r="G40" s="3"/>
    </row>
    <row r="41" spans="1:7">
      <c r="A41" s="3" t="s">
        <v>200</v>
      </c>
      <c r="B41" s="4">
        <v>1181.26</v>
      </c>
      <c r="C41" s="4">
        <v>0</v>
      </c>
      <c r="D41" s="4">
        <v>1181.26</v>
      </c>
      <c r="E41" s="4">
        <v>3807.6</v>
      </c>
      <c r="F41" s="4">
        <v>2626.34</v>
      </c>
      <c r="G41" s="3"/>
    </row>
    <row r="42" spans="1:7">
      <c r="A42" s="3" t="s">
        <v>201</v>
      </c>
      <c r="B42" s="4">
        <v>3537.27</v>
      </c>
      <c r="C42" s="4">
        <v>1942.66</v>
      </c>
      <c r="D42" s="4">
        <v>5479.93</v>
      </c>
      <c r="E42" s="4">
        <v>7783.2</v>
      </c>
      <c r="F42" s="4">
        <v>2303.27</v>
      </c>
      <c r="G42" s="3"/>
    </row>
    <row r="43" spans="1:7">
      <c r="A43" s="42" t="s">
        <v>202</v>
      </c>
      <c r="B43" s="43">
        <v>17619.3</v>
      </c>
      <c r="C43" s="43">
        <v>10109.370000000001</v>
      </c>
      <c r="D43" s="43">
        <v>27728.67</v>
      </c>
      <c r="E43" s="43">
        <v>39665.519999999997</v>
      </c>
      <c r="F43" s="43">
        <v>11936.85</v>
      </c>
      <c r="G43" s="42"/>
    </row>
    <row r="44" spans="1:7">
      <c r="A44" s="3" t="s">
        <v>235</v>
      </c>
      <c r="B44" s="4">
        <v>83307.679999999993</v>
      </c>
      <c r="C44" s="4">
        <v>9764.01</v>
      </c>
      <c r="D44" s="4">
        <v>93071.69</v>
      </c>
      <c r="E44" s="4">
        <v>102874.5</v>
      </c>
      <c r="F44" s="4">
        <v>9802.81</v>
      </c>
      <c r="G44" s="3"/>
    </row>
    <row r="45" spans="1:7">
      <c r="A45" s="42" t="s">
        <v>203</v>
      </c>
      <c r="B45" s="43">
        <v>83307.679999999993</v>
      </c>
      <c r="C45" s="43">
        <v>9764.01</v>
      </c>
      <c r="D45" s="43">
        <v>93071.69</v>
      </c>
      <c r="E45" s="43">
        <v>102874.5</v>
      </c>
      <c r="F45" s="43">
        <v>9802.81</v>
      </c>
      <c r="G45" s="42"/>
    </row>
    <row r="46" spans="1:7">
      <c r="A46" s="42" t="s">
        <v>204</v>
      </c>
      <c r="B46" s="43">
        <v>280404.34000000003</v>
      </c>
      <c r="C46" s="43">
        <v>39412.49</v>
      </c>
      <c r="D46" s="43">
        <v>319816.83</v>
      </c>
      <c r="E46" s="43">
        <v>345503.19</v>
      </c>
      <c r="F46" s="43">
        <v>25686.36</v>
      </c>
      <c r="G46" s="42"/>
    </row>
    <row r="47" spans="1:7">
      <c r="A47" s="3" t="s">
        <v>205</v>
      </c>
      <c r="B47" s="4">
        <v>26738.74</v>
      </c>
      <c r="C47" s="4">
        <v>1420.67</v>
      </c>
      <c r="D47" s="4">
        <v>28159.41</v>
      </c>
      <c r="E47" s="4">
        <v>79476.12</v>
      </c>
      <c r="F47" s="4">
        <v>51316.71</v>
      </c>
      <c r="G47" s="3"/>
    </row>
    <row r="48" spans="1:7">
      <c r="A48" s="42" t="s">
        <v>206</v>
      </c>
      <c r="B48" s="43">
        <v>26738.74</v>
      </c>
      <c r="C48" s="43">
        <v>1420.67</v>
      </c>
      <c r="D48" s="43">
        <v>28159.41</v>
      </c>
      <c r="E48" s="43">
        <v>79476.12</v>
      </c>
      <c r="F48" s="43">
        <v>51316.71</v>
      </c>
      <c r="G48" s="42"/>
    </row>
    <row r="49" spans="1:7">
      <c r="A49" s="42" t="s">
        <v>207</v>
      </c>
      <c r="B49" s="43">
        <v>26738.74</v>
      </c>
      <c r="C49" s="43">
        <v>1420.67</v>
      </c>
      <c r="D49" s="43">
        <v>28159.41</v>
      </c>
      <c r="E49" s="43">
        <v>79476.12</v>
      </c>
      <c r="F49" s="43">
        <v>51316.71</v>
      </c>
      <c r="G49" s="42"/>
    </row>
    <row r="50" spans="1:7">
      <c r="A50" s="3" t="s">
        <v>208</v>
      </c>
      <c r="B50" s="4">
        <v>30192.84</v>
      </c>
      <c r="C50" s="4">
        <v>0</v>
      </c>
      <c r="D50" s="4">
        <v>30192.84</v>
      </c>
      <c r="E50" s="4">
        <v>90341.759999999995</v>
      </c>
      <c r="F50" s="4">
        <v>60148.92</v>
      </c>
      <c r="G50" s="3"/>
    </row>
    <row r="51" spans="1:7">
      <c r="A51" s="42" t="s">
        <v>209</v>
      </c>
      <c r="B51" s="43">
        <v>30192.84</v>
      </c>
      <c r="C51" s="43">
        <v>0</v>
      </c>
      <c r="D51" s="43">
        <v>30192.84</v>
      </c>
      <c r="E51" s="43">
        <v>90341.759999999995</v>
      </c>
      <c r="F51" s="43">
        <v>60148.92</v>
      </c>
      <c r="G51" s="42"/>
    </row>
    <row r="52" spans="1:7">
      <c r="A52" s="42" t="s">
        <v>210</v>
      </c>
      <c r="B52" s="43">
        <v>30192.84</v>
      </c>
      <c r="C52" s="43">
        <v>0</v>
      </c>
      <c r="D52" s="43">
        <v>30192.84</v>
      </c>
      <c r="E52" s="43">
        <v>90341.759999999995</v>
      </c>
      <c r="F52" s="43">
        <v>60148.92</v>
      </c>
      <c r="G52" s="42"/>
    </row>
    <row r="53" spans="1:7">
      <c r="A53" s="3" t="s">
        <v>216</v>
      </c>
      <c r="B53" s="4">
        <v>9058.5499999999993</v>
      </c>
      <c r="C53" s="5">
        <v>0</v>
      </c>
      <c r="D53" s="4">
        <v>9058.5499999999993</v>
      </c>
      <c r="E53" s="4">
        <v>11776.2</v>
      </c>
      <c r="F53" s="4">
        <v>2717.65</v>
      </c>
      <c r="G53" s="3"/>
    </row>
    <row r="54" spans="1:7">
      <c r="A54" s="3" t="s">
        <v>211</v>
      </c>
      <c r="B54" s="4">
        <v>68855.509999999995</v>
      </c>
      <c r="C54" s="5">
        <v>0</v>
      </c>
      <c r="D54" s="4">
        <v>68855.509999999995</v>
      </c>
      <c r="E54" s="4">
        <v>223780.44</v>
      </c>
      <c r="F54" s="4">
        <v>154924.93</v>
      </c>
      <c r="G54" s="3"/>
    </row>
    <row r="55" spans="1:7">
      <c r="A55" s="42" t="s">
        <v>212</v>
      </c>
      <c r="B55" s="43">
        <v>77914.06</v>
      </c>
      <c r="C55" s="44">
        <v>0</v>
      </c>
      <c r="D55" s="43">
        <v>77914.06</v>
      </c>
      <c r="E55" s="43">
        <v>235556.64</v>
      </c>
      <c r="F55" s="43">
        <v>157642.57999999999</v>
      </c>
      <c r="G55" s="42"/>
    </row>
    <row r="56" spans="1:7">
      <c r="A56" s="6" t="s">
        <v>213</v>
      </c>
      <c r="B56" s="7">
        <v>1116860.17</v>
      </c>
      <c r="C56" s="7">
        <v>95015</v>
      </c>
      <c r="D56" s="7">
        <v>1211875.17</v>
      </c>
      <c r="E56" s="7">
        <v>1805891.65</v>
      </c>
      <c r="F56" s="7">
        <v>594016.48</v>
      </c>
      <c r="G56" s="6"/>
    </row>
    <row r="57" spans="1:7">
      <c r="A57" s="8"/>
      <c r="B57" s="8"/>
      <c r="C57" s="8"/>
      <c r="D57" s="8"/>
      <c r="E57" s="8"/>
      <c r="F57" s="8"/>
      <c r="G57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7"/>
    </sheetView>
  </sheetViews>
  <sheetFormatPr defaultRowHeight="14.5"/>
  <cols>
    <col min="1" max="1" width="32.26953125" bestFit="1" customWidth="1"/>
    <col min="2" max="2" width="13.7265625" customWidth="1"/>
    <col min="3" max="3" width="13.7265625" bestFit="1" customWidth="1"/>
    <col min="4" max="4" width="10.7265625" bestFit="1" customWidth="1"/>
    <col min="5" max="5" width="12.54296875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121100.68</v>
      </c>
      <c r="C2" s="5">
        <v>0</v>
      </c>
      <c r="D2" s="4">
        <v>121100.68</v>
      </c>
      <c r="E2" s="4">
        <v>145186.79999999999</v>
      </c>
      <c r="F2" s="4">
        <v>24086.12</v>
      </c>
      <c r="G2" s="3"/>
    </row>
    <row r="3" spans="1:7">
      <c r="A3" s="3" t="s">
        <v>165</v>
      </c>
      <c r="B3" s="4">
        <v>17474.39</v>
      </c>
      <c r="C3" s="5">
        <v>0</v>
      </c>
      <c r="D3" s="4">
        <v>17474.39</v>
      </c>
      <c r="E3" s="4">
        <v>38949.43</v>
      </c>
      <c r="F3" s="4">
        <v>21475.040000000001</v>
      </c>
      <c r="G3" s="3"/>
    </row>
    <row r="4" spans="1:7">
      <c r="A4" s="3" t="s">
        <v>166</v>
      </c>
      <c r="B4" s="4">
        <v>-661.22</v>
      </c>
      <c r="C4" s="5">
        <v>0</v>
      </c>
      <c r="D4" s="4">
        <v>-661.22</v>
      </c>
      <c r="E4" s="4">
        <v>37754.49</v>
      </c>
      <c r="F4" s="4">
        <v>38415.71</v>
      </c>
      <c r="G4" s="3"/>
    </row>
    <row r="5" spans="1:7">
      <c r="A5" s="3" t="s">
        <v>167</v>
      </c>
      <c r="B5" s="4">
        <v>137918.24</v>
      </c>
      <c r="C5" s="5">
        <v>0</v>
      </c>
      <c r="D5" s="4">
        <v>137918.24</v>
      </c>
      <c r="E5" s="4">
        <v>195534.6</v>
      </c>
      <c r="F5" s="4">
        <v>57616.36</v>
      </c>
      <c r="G5" s="3"/>
    </row>
    <row r="6" spans="1:7">
      <c r="A6" s="3" t="s">
        <v>168</v>
      </c>
      <c r="B6" s="4">
        <v>827.81</v>
      </c>
      <c r="C6" s="5">
        <v>0</v>
      </c>
      <c r="D6" s="4">
        <v>827.81</v>
      </c>
      <c r="E6" s="4">
        <v>16784.52</v>
      </c>
      <c r="F6" s="4">
        <v>15956.71</v>
      </c>
      <c r="G6" s="3"/>
    </row>
    <row r="7" spans="1:7">
      <c r="A7" s="3" t="s">
        <v>169</v>
      </c>
      <c r="B7" s="4">
        <v>3966.13</v>
      </c>
      <c r="C7" s="5">
        <v>0</v>
      </c>
      <c r="D7" s="4">
        <v>3966.13</v>
      </c>
      <c r="E7" s="4">
        <v>960.48</v>
      </c>
      <c r="F7" s="4">
        <v>-3005.65</v>
      </c>
      <c r="G7" s="3"/>
    </row>
    <row r="8" spans="1:7">
      <c r="A8" s="3" t="s">
        <v>170</v>
      </c>
      <c r="B8" s="4">
        <v>637.47</v>
      </c>
      <c r="C8" s="5">
        <v>0</v>
      </c>
      <c r="D8" s="4">
        <v>637.47</v>
      </c>
      <c r="E8" s="4">
        <v>1067.1600000000001</v>
      </c>
      <c r="F8" s="4">
        <v>429.69</v>
      </c>
      <c r="G8" s="3"/>
    </row>
    <row r="9" spans="1:7">
      <c r="A9" s="3" t="s">
        <v>171</v>
      </c>
      <c r="B9" s="4">
        <v>-7004.86</v>
      </c>
      <c r="C9" s="5">
        <v>0</v>
      </c>
      <c r="D9" s="4">
        <v>-7004.86</v>
      </c>
      <c r="E9" s="4">
        <v>16831.02</v>
      </c>
      <c r="F9" s="4">
        <v>23835.88</v>
      </c>
      <c r="G9" s="3"/>
    </row>
    <row r="10" spans="1:7">
      <c r="A10" s="3" t="s">
        <v>172</v>
      </c>
      <c r="B10" s="4">
        <v>-5869.34</v>
      </c>
      <c r="C10" s="5">
        <v>0</v>
      </c>
      <c r="D10" s="4">
        <v>-5869.34</v>
      </c>
      <c r="E10" s="4">
        <v>6816.78</v>
      </c>
      <c r="F10" s="4">
        <v>12686.12</v>
      </c>
      <c r="G10" s="3"/>
    </row>
    <row r="11" spans="1:7">
      <c r="A11" s="42" t="s">
        <v>173</v>
      </c>
      <c r="B11" s="43">
        <v>268389.3</v>
      </c>
      <c r="C11" s="44">
        <v>0</v>
      </c>
      <c r="D11" s="43">
        <v>268389.3</v>
      </c>
      <c r="E11" s="43">
        <v>459885.28</v>
      </c>
      <c r="F11" s="43">
        <v>191495.98</v>
      </c>
      <c r="G11" s="42"/>
    </row>
    <row r="12" spans="1:7">
      <c r="A12" s="3" t="s">
        <v>174</v>
      </c>
      <c r="B12" s="4">
        <v>1760.51</v>
      </c>
      <c r="C12" s="5">
        <v>0</v>
      </c>
      <c r="D12" s="4">
        <v>1760.51</v>
      </c>
      <c r="E12" s="5">
        <v>0</v>
      </c>
      <c r="F12" s="4">
        <v>-1760.51</v>
      </c>
      <c r="G12" s="3"/>
    </row>
    <row r="13" spans="1:7">
      <c r="A13" s="42" t="s">
        <v>175</v>
      </c>
      <c r="B13" s="43">
        <v>1760.51</v>
      </c>
      <c r="C13" s="44">
        <v>0</v>
      </c>
      <c r="D13" s="43">
        <v>1760.51</v>
      </c>
      <c r="E13" s="44">
        <v>0</v>
      </c>
      <c r="F13" s="43">
        <v>-1760.51</v>
      </c>
      <c r="G13" s="42"/>
    </row>
    <row r="14" spans="1:7">
      <c r="A14" s="3" t="s">
        <v>214</v>
      </c>
      <c r="B14" s="4">
        <v>75.97</v>
      </c>
      <c r="C14" s="5">
        <v>0</v>
      </c>
      <c r="D14" s="4">
        <v>75.97</v>
      </c>
      <c r="E14" s="5">
        <v>0</v>
      </c>
      <c r="F14" s="4">
        <v>-75.97</v>
      </c>
      <c r="G14" s="3"/>
    </row>
    <row r="15" spans="1:7">
      <c r="A15" s="42" t="s">
        <v>215</v>
      </c>
      <c r="B15" s="43">
        <v>75.97</v>
      </c>
      <c r="C15" s="44">
        <v>0</v>
      </c>
      <c r="D15" s="43">
        <v>75.97</v>
      </c>
      <c r="E15" s="44">
        <v>0</v>
      </c>
      <c r="F15" s="43">
        <v>-75.97</v>
      </c>
      <c r="G15" s="42"/>
    </row>
    <row r="16" spans="1:7">
      <c r="A16" s="3" t="s">
        <v>176</v>
      </c>
      <c r="B16" s="4">
        <v>4773.47</v>
      </c>
      <c r="C16" s="4">
        <v>2154.4699999999998</v>
      </c>
      <c r="D16" s="4">
        <v>6927.94</v>
      </c>
      <c r="E16" s="4">
        <v>10924.64</v>
      </c>
      <c r="F16" s="4">
        <v>3996.7</v>
      </c>
      <c r="G16" s="3"/>
    </row>
    <row r="17" spans="1:7">
      <c r="A17" s="42" t="s">
        <v>177</v>
      </c>
      <c r="B17" s="43">
        <v>4773.47</v>
      </c>
      <c r="C17" s="43">
        <v>2154.4699999999998</v>
      </c>
      <c r="D17" s="43">
        <v>6927.94</v>
      </c>
      <c r="E17" s="43">
        <v>10924.64</v>
      </c>
      <c r="F17" s="43">
        <v>3996.7</v>
      </c>
      <c r="G17" s="42"/>
    </row>
    <row r="18" spans="1:7">
      <c r="A18" s="42" t="s">
        <v>178</v>
      </c>
      <c r="B18" s="43">
        <v>274999.25</v>
      </c>
      <c r="C18" s="43">
        <v>2154.4699999999998</v>
      </c>
      <c r="D18" s="43">
        <v>277153.71999999997</v>
      </c>
      <c r="E18" s="43">
        <v>470809.92</v>
      </c>
      <c r="F18" s="43">
        <v>193656.2</v>
      </c>
      <c r="G18" s="42"/>
    </row>
    <row r="19" spans="1:7">
      <c r="A19" s="3" t="s">
        <v>179</v>
      </c>
      <c r="B19" s="4">
        <v>158903.73000000001</v>
      </c>
      <c r="C19" s="4">
        <v>28915.78</v>
      </c>
      <c r="D19" s="4">
        <v>187819.51</v>
      </c>
      <c r="E19" s="4">
        <v>427886.52</v>
      </c>
      <c r="F19" s="4">
        <v>240067.01</v>
      </c>
      <c r="G19" s="3"/>
    </row>
    <row r="20" spans="1:7">
      <c r="A20" s="42" t="s">
        <v>180</v>
      </c>
      <c r="B20" s="43">
        <v>158903.73000000001</v>
      </c>
      <c r="C20" s="43">
        <v>28915.78</v>
      </c>
      <c r="D20" s="43">
        <v>187819.51</v>
      </c>
      <c r="E20" s="43">
        <v>427886.52</v>
      </c>
      <c r="F20" s="43">
        <v>240067.01</v>
      </c>
      <c r="G20" s="42"/>
    </row>
    <row r="21" spans="1:7">
      <c r="A21" s="42" t="s">
        <v>181</v>
      </c>
      <c r="B21" s="43">
        <v>158903.73000000001</v>
      </c>
      <c r="C21" s="43">
        <v>28915.78</v>
      </c>
      <c r="D21" s="43">
        <v>187819.51</v>
      </c>
      <c r="E21" s="43">
        <v>427886.52</v>
      </c>
      <c r="F21" s="43">
        <v>240067.01</v>
      </c>
      <c r="G21" s="42"/>
    </row>
    <row r="22" spans="1:7">
      <c r="A22" s="3" t="s">
        <v>182</v>
      </c>
      <c r="B22" s="4">
        <v>17675.04</v>
      </c>
      <c r="C22" s="4">
        <v>3731.09</v>
      </c>
      <c r="D22" s="4">
        <v>21406.13</v>
      </c>
      <c r="E22" s="4">
        <v>21882.44</v>
      </c>
      <c r="F22" s="4">
        <v>476.31</v>
      </c>
      <c r="G22" s="3"/>
    </row>
    <row r="23" spans="1:7">
      <c r="A23" s="42" t="s">
        <v>183</v>
      </c>
      <c r="B23" s="43">
        <v>17675.04</v>
      </c>
      <c r="C23" s="43">
        <v>3731.09</v>
      </c>
      <c r="D23" s="43">
        <v>21406.13</v>
      </c>
      <c r="E23" s="43">
        <v>21882.44</v>
      </c>
      <c r="F23" s="43">
        <v>476.31</v>
      </c>
      <c r="G23" s="42"/>
    </row>
    <row r="24" spans="1:7">
      <c r="A24" s="3" t="s">
        <v>184</v>
      </c>
      <c r="B24" s="4">
        <v>5666.18</v>
      </c>
      <c r="C24" s="4">
        <v>4831.05</v>
      </c>
      <c r="D24" s="4">
        <v>10497.23</v>
      </c>
      <c r="E24" s="4">
        <v>13059.6</v>
      </c>
      <c r="F24" s="4">
        <v>2562.37</v>
      </c>
      <c r="G24" s="3"/>
    </row>
    <row r="25" spans="1:7">
      <c r="A25" s="3" t="s">
        <v>185</v>
      </c>
      <c r="B25" s="4">
        <v>139816.38</v>
      </c>
      <c r="C25" s="4">
        <v>115854.26</v>
      </c>
      <c r="D25" s="4">
        <v>255670.64</v>
      </c>
      <c r="E25" s="4">
        <v>292465.36</v>
      </c>
      <c r="F25" s="4">
        <v>36794.720000000001</v>
      </c>
      <c r="G25" s="3"/>
    </row>
    <row r="26" spans="1:7">
      <c r="A26" s="42" t="s">
        <v>186</v>
      </c>
      <c r="B26" s="43">
        <v>145482.56</v>
      </c>
      <c r="C26" s="43">
        <v>120685.31</v>
      </c>
      <c r="D26" s="43">
        <v>266167.87</v>
      </c>
      <c r="E26" s="43">
        <v>305524.96000000002</v>
      </c>
      <c r="F26" s="43">
        <v>39357.089999999997</v>
      </c>
      <c r="G26" s="42"/>
    </row>
    <row r="27" spans="1:7">
      <c r="A27" s="42" t="s">
        <v>187</v>
      </c>
      <c r="B27" s="43">
        <v>163157.6</v>
      </c>
      <c r="C27" s="43">
        <v>124416.4</v>
      </c>
      <c r="D27" s="43">
        <v>287574</v>
      </c>
      <c r="E27" s="43">
        <v>327407.40000000002</v>
      </c>
      <c r="F27" s="43">
        <v>39833.4</v>
      </c>
      <c r="G27" s="42"/>
    </row>
    <row r="28" spans="1:7">
      <c r="A28" s="3" t="s">
        <v>188</v>
      </c>
      <c r="B28" s="4">
        <v>6219.45</v>
      </c>
      <c r="C28" s="4">
        <v>0</v>
      </c>
      <c r="D28" s="4">
        <v>6219.45</v>
      </c>
      <c r="E28" s="4">
        <v>8257.2000000000007</v>
      </c>
      <c r="F28" s="4">
        <v>2037.75</v>
      </c>
      <c r="G28" s="3"/>
    </row>
    <row r="29" spans="1:7">
      <c r="A29" s="42" t="s">
        <v>189</v>
      </c>
      <c r="B29" s="43">
        <v>6219.45</v>
      </c>
      <c r="C29" s="43">
        <v>0</v>
      </c>
      <c r="D29" s="43">
        <v>6219.45</v>
      </c>
      <c r="E29" s="43">
        <v>8257.2000000000007</v>
      </c>
      <c r="F29" s="43">
        <v>2037.75</v>
      </c>
      <c r="G29" s="42"/>
    </row>
    <row r="30" spans="1:7">
      <c r="A30" s="3" t="s">
        <v>190</v>
      </c>
      <c r="B30" s="4">
        <v>9937.08</v>
      </c>
      <c r="C30" s="4">
        <v>34363.97</v>
      </c>
      <c r="D30" s="4">
        <v>44301.05</v>
      </c>
      <c r="E30" s="4">
        <v>48806.8</v>
      </c>
      <c r="F30" s="4">
        <v>4505.75</v>
      </c>
      <c r="G30" s="3"/>
    </row>
    <row r="31" spans="1:7">
      <c r="A31" s="3" t="s">
        <v>191</v>
      </c>
      <c r="B31" s="4">
        <v>1891.43</v>
      </c>
      <c r="C31" s="4">
        <v>8030.27</v>
      </c>
      <c r="D31" s="4">
        <v>9921.7000000000007</v>
      </c>
      <c r="E31" s="4">
        <v>25459.119999999999</v>
      </c>
      <c r="F31" s="4">
        <v>15537.42</v>
      </c>
      <c r="G31" s="3"/>
    </row>
    <row r="32" spans="1:7">
      <c r="A32" s="42" t="s">
        <v>192</v>
      </c>
      <c r="B32" s="43">
        <v>11828.51</v>
      </c>
      <c r="C32" s="43">
        <v>42394.239999999998</v>
      </c>
      <c r="D32" s="43">
        <v>54222.75</v>
      </c>
      <c r="E32" s="43">
        <v>74265.919999999998</v>
      </c>
      <c r="F32" s="43">
        <v>20043.169999999998</v>
      </c>
      <c r="G32" s="42"/>
    </row>
    <row r="33" spans="1:7">
      <c r="A33" s="42" t="s">
        <v>193</v>
      </c>
      <c r="B33" s="43">
        <v>18047.96</v>
      </c>
      <c r="C33" s="43">
        <v>42394.239999999998</v>
      </c>
      <c r="D33" s="43">
        <v>60442.2</v>
      </c>
      <c r="E33" s="43">
        <v>82523.12</v>
      </c>
      <c r="F33" s="43">
        <v>22080.92</v>
      </c>
      <c r="G33" s="42"/>
    </row>
    <row r="34" spans="1:7">
      <c r="A34" s="3" t="s">
        <v>234</v>
      </c>
      <c r="B34" s="4">
        <v>415.52</v>
      </c>
      <c r="C34" s="4">
        <v>0</v>
      </c>
      <c r="D34" s="4">
        <v>415.52</v>
      </c>
      <c r="E34" s="4">
        <v>3358.2</v>
      </c>
      <c r="F34" s="4">
        <v>2942.68</v>
      </c>
      <c r="G34" s="3"/>
    </row>
    <row r="35" spans="1:7">
      <c r="A35" s="42" t="s">
        <v>194</v>
      </c>
      <c r="B35" s="43">
        <v>415.52</v>
      </c>
      <c r="C35" s="43">
        <v>0</v>
      </c>
      <c r="D35" s="43">
        <v>415.52</v>
      </c>
      <c r="E35" s="43">
        <v>3358.2</v>
      </c>
      <c r="F35" s="43">
        <v>2942.68</v>
      </c>
      <c r="G35" s="42"/>
    </row>
    <row r="36" spans="1:7">
      <c r="A36" s="3" t="s">
        <v>195</v>
      </c>
      <c r="B36" s="4">
        <v>76028.78</v>
      </c>
      <c r="C36" s="4">
        <v>89193.06</v>
      </c>
      <c r="D36" s="4">
        <v>165221.84</v>
      </c>
      <c r="E36" s="4">
        <v>167318.79999999999</v>
      </c>
      <c r="F36" s="4">
        <v>2096.96</v>
      </c>
      <c r="G36" s="3"/>
    </row>
    <row r="37" spans="1:7">
      <c r="A37" s="42" t="s">
        <v>196</v>
      </c>
      <c r="B37" s="43">
        <v>76028.78</v>
      </c>
      <c r="C37" s="43">
        <v>89193.06</v>
      </c>
      <c r="D37" s="43">
        <v>165221.84</v>
      </c>
      <c r="E37" s="43">
        <v>167318.79999999999</v>
      </c>
      <c r="F37" s="43">
        <v>2096.96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7413.15</v>
      </c>
      <c r="C40" s="4">
        <v>8384.9599999999991</v>
      </c>
      <c r="D40" s="4">
        <v>15798.11</v>
      </c>
      <c r="E40" s="4">
        <v>20910.72</v>
      </c>
      <c r="F40" s="4">
        <v>5112.6099999999997</v>
      </c>
      <c r="G40" s="3"/>
    </row>
    <row r="41" spans="1:7">
      <c r="A41" s="3" t="s">
        <v>200</v>
      </c>
      <c r="B41" s="5">
        <v>0</v>
      </c>
      <c r="C41" s="4">
        <v>0</v>
      </c>
      <c r="D41" s="4">
        <v>0</v>
      </c>
      <c r="E41" s="4">
        <v>3813.6</v>
      </c>
      <c r="F41" s="4">
        <v>3813.6</v>
      </c>
      <c r="G41" s="3"/>
    </row>
    <row r="42" spans="1:7">
      <c r="A42" s="3" t="s">
        <v>201</v>
      </c>
      <c r="B42" s="4">
        <v>952.28</v>
      </c>
      <c r="C42" s="4">
        <v>1495.23</v>
      </c>
      <c r="D42" s="4">
        <v>2447.5100000000002</v>
      </c>
      <c r="E42" s="4">
        <v>4612.3999999999996</v>
      </c>
      <c r="F42" s="4">
        <v>2164.89</v>
      </c>
      <c r="G42" s="3"/>
    </row>
    <row r="43" spans="1:7">
      <c r="A43" s="42" t="s">
        <v>202</v>
      </c>
      <c r="B43" s="43">
        <v>8365.43</v>
      </c>
      <c r="C43" s="43">
        <v>9880.19</v>
      </c>
      <c r="D43" s="43">
        <v>18245.62</v>
      </c>
      <c r="E43" s="43">
        <v>29336.720000000001</v>
      </c>
      <c r="F43" s="43">
        <v>11091.1</v>
      </c>
      <c r="G43" s="42"/>
    </row>
    <row r="44" spans="1:7">
      <c r="A44" s="3" t="s">
        <v>235</v>
      </c>
      <c r="B44" s="4">
        <v>82558.960000000006</v>
      </c>
      <c r="C44" s="4">
        <v>8912.24</v>
      </c>
      <c r="D44" s="4">
        <v>91471.2</v>
      </c>
      <c r="E44" s="4">
        <v>102681.5</v>
      </c>
      <c r="F44" s="4">
        <v>11210.3</v>
      </c>
      <c r="G44" s="3"/>
    </row>
    <row r="45" spans="1:7">
      <c r="A45" s="42" t="s">
        <v>203</v>
      </c>
      <c r="B45" s="43">
        <v>82558.960000000006</v>
      </c>
      <c r="C45" s="43">
        <v>8912.24</v>
      </c>
      <c r="D45" s="43">
        <v>91471.2</v>
      </c>
      <c r="E45" s="43">
        <v>102681.5</v>
      </c>
      <c r="F45" s="43">
        <v>11210.3</v>
      </c>
      <c r="G45" s="42"/>
    </row>
    <row r="46" spans="1:7">
      <c r="A46" s="42" t="s">
        <v>204</v>
      </c>
      <c r="B46" s="43">
        <v>167368.69</v>
      </c>
      <c r="C46" s="43">
        <v>107985.49</v>
      </c>
      <c r="D46" s="43">
        <v>275354.18</v>
      </c>
      <c r="E46" s="43">
        <v>302720.59000000003</v>
      </c>
      <c r="F46" s="43">
        <v>27366.41</v>
      </c>
      <c r="G46" s="42"/>
    </row>
    <row r="47" spans="1:7">
      <c r="A47" s="3" t="s">
        <v>205</v>
      </c>
      <c r="B47" s="4">
        <v>22140.62</v>
      </c>
      <c r="C47" s="4">
        <v>514.30999999999995</v>
      </c>
      <c r="D47" s="4">
        <v>22654.93</v>
      </c>
      <c r="E47" s="4">
        <v>84797.64</v>
      </c>
      <c r="F47" s="4">
        <v>62142.71</v>
      </c>
      <c r="G47" s="3"/>
    </row>
    <row r="48" spans="1:7">
      <c r="A48" s="42" t="s">
        <v>206</v>
      </c>
      <c r="B48" s="43">
        <v>22140.62</v>
      </c>
      <c r="C48" s="43">
        <v>514.30999999999995</v>
      </c>
      <c r="D48" s="43">
        <v>22654.93</v>
      </c>
      <c r="E48" s="43">
        <v>84797.64</v>
      </c>
      <c r="F48" s="43">
        <v>62142.71</v>
      </c>
      <c r="G48" s="42"/>
    </row>
    <row r="49" spans="1:7">
      <c r="A49" s="42" t="s">
        <v>207</v>
      </c>
      <c r="B49" s="43">
        <v>22140.62</v>
      </c>
      <c r="C49" s="43">
        <v>514.30999999999995</v>
      </c>
      <c r="D49" s="43">
        <v>22654.93</v>
      </c>
      <c r="E49" s="43">
        <v>84797.64</v>
      </c>
      <c r="F49" s="43">
        <v>62142.71</v>
      </c>
      <c r="G49" s="42"/>
    </row>
    <row r="50" spans="1:7">
      <c r="A50" s="3" t="s">
        <v>208</v>
      </c>
      <c r="B50" s="4">
        <v>30286.02</v>
      </c>
      <c r="C50" s="4">
        <v>0</v>
      </c>
      <c r="D50" s="4">
        <v>30286.02</v>
      </c>
      <c r="E50" s="4">
        <v>86551.56</v>
      </c>
      <c r="F50" s="4">
        <v>56265.54</v>
      </c>
      <c r="G50" s="3"/>
    </row>
    <row r="51" spans="1:7">
      <c r="A51" s="42" t="s">
        <v>209</v>
      </c>
      <c r="B51" s="43">
        <v>30286.02</v>
      </c>
      <c r="C51" s="43">
        <v>0</v>
      </c>
      <c r="D51" s="43">
        <v>30286.02</v>
      </c>
      <c r="E51" s="43">
        <v>86551.56</v>
      </c>
      <c r="F51" s="43">
        <v>56265.54</v>
      </c>
      <c r="G51" s="42"/>
    </row>
    <row r="52" spans="1:7">
      <c r="A52" s="42" t="s">
        <v>210</v>
      </c>
      <c r="B52" s="43">
        <v>30286.02</v>
      </c>
      <c r="C52" s="43">
        <v>0</v>
      </c>
      <c r="D52" s="43">
        <v>30286.02</v>
      </c>
      <c r="E52" s="43">
        <v>86551.56</v>
      </c>
      <c r="F52" s="43">
        <v>56265.54</v>
      </c>
      <c r="G52" s="42"/>
    </row>
    <row r="53" spans="1:7">
      <c r="A53" s="3" t="s">
        <v>216</v>
      </c>
      <c r="B53" s="4">
        <v>11678.98</v>
      </c>
      <c r="C53" s="5">
        <v>0</v>
      </c>
      <c r="D53" s="4">
        <v>11678.98</v>
      </c>
      <c r="E53" s="4">
        <v>15182.76</v>
      </c>
      <c r="F53" s="4">
        <v>3503.78</v>
      </c>
      <c r="G53" s="3"/>
    </row>
    <row r="54" spans="1:7">
      <c r="A54" s="3" t="s">
        <v>211</v>
      </c>
      <c r="B54" s="4">
        <v>237733.69</v>
      </c>
      <c r="C54" s="5">
        <v>0</v>
      </c>
      <c r="D54" s="4">
        <v>237733.69</v>
      </c>
      <c r="E54" s="4">
        <v>191240.4</v>
      </c>
      <c r="F54" s="4">
        <v>-46493.29</v>
      </c>
      <c r="G54" s="3"/>
    </row>
    <row r="55" spans="1:7">
      <c r="A55" s="3" t="s">
        <v>229</v>
      </c>
      <c r="B55" s="4">
        <v>226564.2</v>
      </c>
      <c r="C55" s="5">
        <v>0</v>
      </c>
      <c r="D55" s="4">
        <v>226564.2</v>
      </c>
      <c r="E55" s="5">
        <v>0</v>
      </c>
      <c r="F55" s="4">
        <v>-226564.2</v>
      </c>
      <c r="G55" s="3"/>
    </row>
    <row r="56" spans="1:7">
      <c r="A56" s="42" t="s">
        <v>212</v>
      </c>
      <c r="B56" s="43">
        <v>475976.87</v>
      </c>
      <c r="C56" s="44">
        <v>0</v>
      </c>
      <c r="D56" s="43">
        <v>475976.87</v>
      </c>
      <c r="E56" s="43">
        <v>206423.16</v>
      </c>
      <c r="F56" s="43">
        <v>-269553.71000000002</v>
      </c>
      <c r="G56" s="42"/>
    </row>
    <row r="57" spans="1:7">
      <c r="A57" s="6" t="s">
        <v>213</v>
      </c>
      <c r="B57" s="7">
        <v>1310880.74</v>
      </c>
      <c r="C57" s="7">
        <v>306380.69</v>
      </c>
      <c r="D57" s="7">
        <v>1617261.43</v>
      </c>
      <c r="E57" s="7">
        <v>1989119.91</v>
      </c>
      <c r="F57" s="7">
        <v>371858.48</v>
      </c>
      <c r="G57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7"/>
    </sheetView>
  </sheetViews>
  <sheetFormatPr defaultColWidth="9.1796875" defaultRowHeight="14.5"/>
  <cols>
    <col min="1" max="1" width="32.26953125" style="21" bestFit="1" customWidth="1"/>
    <col min="2" max="2" width="15.81640625" style="21" customWidth="1"/>
    <col min="3" max="3" width="13.7265625" style="21" bestFit="1" customWidth="1"/>
    <col min="4" max="4" width="10.7265625" style="21" bestFit="1" customWidth="1"/>
    <col min="5" max="6" width="12.26953125" style="21" bestFit="1" customWidth="1"/>
    <col min="7" max="7" width="32.26953125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113237.15</v>
      </c>
      <c r="C2" s="5">
        <v>0</v>
      </c>
      <c r="D2" s="4">
        <v>113237.15</v>
      </c>
      <c r="E2" s="4">
        <v>135996.24</v>
      </c>
      <c r="F2" s="4">
        <v>22759.09</v>
      </c>
      <c r="G2" s="3"/>
    </row>
    <row r="3" spans="1:7">
      <c r="A3" s="3" t="s">
        <v>165</v>
      </c>
      <c r="B3" s="4">
        <v>14636.95</v>
      </c>
      <c r="C3" s="5">
        <v>0</v>
      </c>
      <c r="D3" s="4">
        <v>14636.95</v>
      </c>
      <c r="E3" s="4">
        <v>36951.599999999999</v>
      </c>
      <c r="F3" s="4">
        <v>22314.65</v>
      </c>
      <c r="G3" s="3"/>
    </row>
    <row r="4" spans="1:7">
      <c r="A4" s="3" t="s">
        <v>166</v>
      </c>
      <c r="B4" s="4">
        <v>3127.39</v>
      </c>
      <c r="C4" s="5">
        <v>0</v>
      </c>
      <c r="D4" s="4">
        <v>3127.39</v>
      </c>
      <c r="E4" s="4">
        <v>34046.11</v>
      </c>
      <c r="F4" s="4">
        <v>30918.720000000001</v>
      </c>
      <c r="G4" s="3"/>
    </row>
    <row r="5" spans="1:7">
      <c r="A5" s="3" t="s">
        <v>167</v>
      </c>
      <c r="B5" s="4">
        <v>117118.57</v>
      </c>
      <c r="C5" s="5">
        <v>0</v>
      </c>
      <c r="D5" s="4">
        <v>117118.57</v>
      </c>
      <c r="E5" s="4">
        <v>201005.64</v>
      </c>
      <c r="F5" s="4">
        <v>83887.07</v>
      </c>
      <c r="G5" s="3"/>
    </row>
    <row r="6" spans="1:7">
      <c r="A6" s="3" t="s">
        <v>168</v>
      </c>
      <c r="B6" s="4">
        <v>798.83</v>
      </c>
      <c r="C6" s="5">
        <v>0</v>
      </c>
      <c r="D6" s="4">
        <v>798.83</v>
      </c>
      <c r="E6" s="4">
        <v>16183.68</v>
      </c>
      <c r="F6" s="4">
        <v>15384.85</v>
      </c>
      <c r="G6" s="3"/>
    </row>
    <row r="7" spans="1:7">
      <c r="A7" s="3" t="s">
        <v>169</v>
      </c>
      <c r="B7" s="4">
        <v>3839.51</v>
      </c>
      <c r="C7" s="5">
        <v>0</v>
      </c>
      <c r="D7" s="4">
        <v>3839.51</v>
      </c>
      <c r="E7" s="4">
        <v>0</v>
      </c>
      <c r="F7" s="4">
        <v>-3839.51</v>
      </c>
      <c r="G7" s="3"/>
    </row>
    <row r="8" spans="1:7">
      <c r="A8" s="3" t="s">
        <v>170</v>
      </c>
      <c r="B8" s="4">
        <v>755.64</v>
      </c>
      <c r="C8" s="5">
        <v>0</v>
      </c>
      <c r="D8" s="4">
        <v>755.64</v>
      </c>
      <c r="E8" s="4">
        <v>0</v>
      </c>
      <c r="F8" s="4">
        <v>-755.64</v>
      </c>
      <c r="G8" s="3"/>
    </row>
    <row r="9" spans="1:7">
      <c r="A9" s="3" t="s">
        <v>171</v>
      </c>
      <c r="B9" s="4">
        <v>-1727.99</v>
      </c>
      <c r="C9" s="5">
        <v>0</v>
      </c>
      <c r="D9" s="4">
        <v>-1727.99</v>
      </c>
      <c r="E9" s="4">
        <v>0</v>
      </c>
      <c r="F9" s="4">
        <v>1727.99</v>
      </c>
      <c r="G9" s="3"/>
    </row>
    <row r="10" spans="1:7">
      <c r="A10" s="3" t="s">
        <v>172</v>
      </c>
      <c r="B10" s="4">
        <v>-4252.71</v>
      </c>
      <c r="C10" s="5">
        <v>0</v>
      </c>
      <c r="D10" s="4">
        <v>-4252.71</v>
      </c>
      <c r="E10" s="4">
        <v>0</v>
      </c>
      <c r="F10" s="4">
        <v>4252.71</v>
      </c>
      <c r="G10" s="3"/>
    </row>
    <row r="11" spans="1:7">
      <c r="A11" s="42" t="s">
        <v>173</v>
      </c>
      <c r="B11" s="43">
        <v>247533.34</v>
      </c>
      <c r="C11" s="44">
        <v>0</v>
      </c>
      <c r="D11" s="43">
        <v>247533.34</v>
      </c>
      <c r="E11" s="43">
        <v>424183.27</v>
      </c>
      <c r="F11" s="43">
        <v>176649.93</v>
      </c>
      <c r="G11" s="42"/>
    </row>
    <row r="12" spans="1:7">
      <c r="A12" s="3" t="s">
        <v>174</v>
      </c>
      <c r="B12" s="4">
        <v>1528.1</v>
      </c>
      <c r="C12" s="5">
        <v>0</v>
      </c>
      <c r="D12" s="4">
        <v>1528.1</v>
      </c>
      <c r="E12" s="5">
        <v>0</v>
      </c>
      <c r="F12" s="4">
        <v>-1528.1</v>
      </c>
      <c r="G12" s="3"/>
    </row>
    <row r="13" spans="1:7">
      <c r="A13" s="42" t="s">
        <v>175</v>
      </c>
      <c r="B13" s="43">
        <v>1528.1</v>
      </c>
      <c r="C13" s="44">
        <v>0</v>
      </c>
      <c r="D13" s="43">
        <v>1528.1</v>
      </c>
      <c r="E13" s="44">
        <v>0</v>
      </c>
      <c r="F13" s="43">
        <v>-1528.1</v>
      </c>
      <c r="G13" s="42"/>
    </row>
    <row r="14" spans="1:7">
      <c r="A14" s="3" t="s">
        <v>214</v>
      </c>
      <c r="B14" s="4">
        <v>1132.6600000000001</v>
      </c>
      <c r="C14" s="5">
        <v>0</v>
      </c>
      <c r="D14" s="4">
        <v>1132.6600000000001</v>
      </c>
      <c r="E14" s="5">
        <v>0</v>
      </c>
      <c r="F14" s="4">
        <v>-1132.6600000000001</v>
      </c>
      <c r="G14" s="3"/>
    </row>
    <row r="15" spans="1:7">
      <c r="A15" s="42" t="s">
        <v>215</v>
      </c>
      <c r="B15" s="43">
        <v>1132.6600000000001</v>
      </c>
      <c r="C15" s="44">
        <v>0</v>
      </c>
      <c r="D15" s="43">
        <v>1132.6600000000001</v>
      </c>
      <c r="E15" s="44">
        <v>0</v>
      </c>
      <c r="F15" s="43">
        <v>-1132.6600000000001</v>
      </c>
      <c r="G15" s="42"/>
    </row>
    <row r="16" spans="1:7">
      <c r="A16" s="3" t="s">
        <v>176</v>
      </c>
      <c r="B16" s="4">
        <v>10986.35</v>
      </c>
      <c r="C16" s="4">
        <v>2387.1799999999998</v>
      </c>
      <c r="D16" s="4">
        <v>13373.53</v>
      </c>
      <c r="E16" s="4">
        <v>16843.52</v>
      </c>
      <c r="F16" s="4">
        <v>3469.99</v>
      </c>
      <c r="G16" s="3"/>
    </row>
    <row r="17" spans="1:7">
      <c r="A17" s="42" t="s">
        <v>177</v>
      </c>
      <c r="B17" s="43">
        <v>10986.35</v>
      </c>
      <c r="C17" s="43">
        <v>2387.1799999999998</v>
      </c>
      <c r="D17" s="43">
        <v>13373.53</v>
      </c>
      <c r="E17" s="43">
        <v>16843.52</v>
      </c>
      <c r="F17" s="43">
        <v>3469.99</v>
      </c>
      <c r="G17" s="42"/>
    </row>
    <row r="18" spans="1:7">
      <c r="A18" s="42" t="s">
        <v>178</v>
      </c>
      <c r="B18" s="43">
        <v>261180.45</v>
      </c>
      <c r="C18" s="43">
        <v>2387.1799999999998</v>
      </c>
      <c r="D18" s="43">
        <v>263567.63</v>
      </c>
      <c r="E18" s="43">
        <v>441026.79</v>
      </c>
      <c r="F18" s="43">
        <v>177459.16</v>
      </c>
      <c r="G18" s="42"/>
    </row>
    <row r="19" spans="1:7">
      <c r="A19" s="3" t="s">
        <v>179</v>
      </c>
      <c r="B19" s="4">
        <v>386764.91</v>
      </c>
      <c r="C19" s="4">
        <v>305.62</v>
      </c>
      <c r="D19" s="4">
        <v>387070.53</v>
      </c>
      <c r="E19" s="4">
        <v>442736.52</v>
      </c>
      <c r="F19" s="4">
        <v>55665.99</v>
      </c>
      <c r="G19" s="3"/>
    </row>
    <row r="20" spans="1:7">
      <c r="A20" s="42" t="s">
        <v>180</v>
      </c>
      <c r="B20" s="43">
        <v>386764.91</v>
      </c>
      <c r="C20" s="43">
        <v>305.62</v>
      </c>
      <c r="D20" s="43">
        <v>387070.53</v>
      </c>
      <c r="E20" s="43">
        <v>442736.52</v>
      </c>
      <c r="F20" s="43">
        <v>55665.99</v>
      </c>
      <c r="G20" s="42"/>
    </row>
    <row r="21" spans="1:7">
      <c r="A21" s="42" t="s">
        <v>181</v>
      </c>
      <c r="B21" s="43">
        <v>386764.91</v>
      </c>
      <c r="C21" s="43">
        <v>305.62</v>
      </c>
      <c r="D21" s="43">
        <v>387070.53</v>
      </c>
      <c r="E21" s="43">
        <v>442736.52</v>
      </c>
      <c r="F21" s="43">
        <v>55665.99</v>
      </c>
      <c r="G21" s="42"/>
    </row>
    <row r="22" spans="1:7">
      <c r="A22" s="3" t="s">
        <v>182</v>
      </c>
      <c r="B22" s="4">
        <v>19231.650000000001</v>
      </c>
      <c r="C22" s="4">
        <v>2008.1</v>
      </c>
      <c r="D22" s="4">
        <v>21239.75</v>
      </c>
      <c r="E22" s="4">
        <v>21882.44</v>
      </c>
      <c r="F22" s="4">
        <v>642.69000000000005</v>
      </c>
      <c r="G22" s="3"/>
    </row>
    <row r="23" spans="1:7">
      <c r="A23" s="42" t="s">
        <v>183</v>
      </c>
      <c r="B23" s="43">
        <v>19231.650000000001</v>
      </c>
      <c r="C23" s="43">
        <v>2008.1</v>
      </c>
      <c r="D23" s="43">
        <v>21239.75</v>
      </c>
      <c r="E23" s="43">
        <v>21882.44</v>
      </c>
      <c r="F23" s="43">
        <v>642.69000000000005</v>
      </c>
      <c r="G23" s="42"/>
    </row>
    <row r="24" spans="1:7">
      <c r="A24" s="3" t="s">
        <v>184</v>
      </c>
      <c r="B24" s="4">
        <v>9428.5300000000007</v>
      </c>
      <c r="C24" s="4">
        <v>872.16</v>
      </c>
      <c r="D24" s="4">
        <v>10300.69</v>
      </c>
      <c r="E24" s="4">
        <v>12059.6</v>
      </c>
      <c r="F24" s="4">
        <v>1758.91</v>
      </c>
      <c r="G24" s="3"/>
    </row>
    <row r="25" spans="1:7">
      <c r="A25" s="3" t="s">
        <v>185</v>
      </c>
      <c r="B25" s="4">
        <v>180278.01</v>
      </c>
      <c r="C25" s="4">
        <v>6893.13</v>
      </c>
      <c r="D25" s="4">
        <v>187171.14</v>
      </c>
      <c r="E25" s="4">
        <v>189204.76</v>
      </c>
      <c r="F25" s="4">
        <v>2033.62</v>
      </c>
      <c r="G25" s="3"/>
    </row>
    <row r="26" spans="1:7">
      <c r="A26" s="42" t="s">
        <v>186</v>
      </c>
      <c r="B26" s="43">
        <v>189706.54</v>
      </c>
      <c r="C26" s="43">
        <v>7765.29</v>
      </c>
      <c r="D26" s="43">
        <v>197471.83</v>
      </c>
      <c r="E26" s="43">
        <v>201264.36</v>
      </c>
      <c r="F26" s="43">
        <v>3792.53</v>
      </c>
      <c r="G26" s="42"/>
    </row>
    <row r="27" spans="1:7">
      <c r="A27" s="42" t="s">
        <v>187</v>
      </c>
      <c r="B27" s="43">
        <v>208938.19</v>
      </c>
      <c r="C27" s="43">
        <v>9773.39</v>
      </c>
      <c r="D27" s="43">
        <v>218711.58</v>
      </c>
      <c r="E27" s="43">
        <v>223146.8</v>
      </c>
      <c r="F27" s="43">
        <v>4435.22</v>
      </c>
      <c r="G27" s="42"/>
    </row>
    <row r="28" spans="1:7">
      <c r="A28" s="3" t="s">
        <v>188</v>
      </c>
      <c r="B28" s="4">
        <v>6676.31</v>
      </c>
      <c r="C28" s="4">
        <v>0</v>
      </c>
      <c r="D28" s="4">
        <v>6676.31</v>
      </c>
      <c r="E28" s="4">
        <v>8257.2000000000007</v>
      </c>
      <c r="F28" s="4">
        <v>1580.89</v>
      </c>
      <c r="G28" s="3"/>
    </row>
    <row r="29" spans="1:7">
      <c r="A29" s="42" t="s">
        <v>189</v>
      </c>
      <c r="B29" s="43">
        <v>6676.31</v>
      </c>
      <c r="C29" s="43">
        <v>0</v>
      </c>
      <c r="D29" s="43">
        <v>6676.31</v>
      </c>
      <c r="E29" s="43">
        <v>8257.2000000000007</v>
      </c>
      <c r="F29" s="43">
        <v>1580.89</v>
      </c>
      <c r="G29" s="42"/>
    </row>
    <row r="30" spans="1:7">
      <c r="A30" s="3" t="s">
        <v>190</v>
      </c>
      <c r="B30" s="4">
        <v>14434.03</v>
      </c>
      <c r="C30" s="4">
        <v>35729.730000000003</v>
      </c>
      <c r="D30" s="4">
        <v>50163.76</v>
      </c>
      <c r="E30" s="4">
        <v>54763.6</v>
      </c>
      <c r="F30" s="4">
        <v>4599.84</v>
      </c>
      <c r="G30" s="3"/>
    </row>
    <row r="31" spans="1:7">
      <c r="A31" s="3" t="s">
        <v>191</v>
      </c>
      <c r="B31" s="4">
        <v>1891.43</v>
      </c>
      <c r="C31" s="4">
        <v>6438.24</v>
      </c>
      <c r="D31" s="4">
        <v>8329.67</v>
      </c>
      <c r="E31" s="4">
        <v>25459.119999999999</v>
      </c>
      <c r="F31" s="4">
        <v>17129.45</v>
      </c>
      <c r="G31" s="3"/>
    </row>
    <row r="32" spans="1:7">
      <c r="A32" s="42" t="s">
        <v>192</v>
      </c>
      <c r="B32" s="43">
        <v>16325.46</v>
      </c>
      <c r="C32" s="43">
        <v>42167.97</v>
      </c>
      <c r="D32" s="43">
        <v>58493.43</v>
      </c>
      <c r="E32" s="43">
        <v>80222.720000000001</v>
      </c>
      <c r="F32" s="43">
        <v>21729.29</v>
      </c>
      <c r="G32" s="42"/>
    </row>
    <row r="33" spans="1:7">
      <c r="A33" s="42" t="s">
        <v>193</v>
      </c>
      <c r="B33" s="43">
        <v>23001.77</v>
      </c>
      <c r="C33" s="43">
        <v>42167.97</v>
      </c>
      <c r="D33" s="43">
        <v>65169.74</v>
      </c>
      <c r="E33" s="43">
        <v>88479.92</v>
      </c>
      <c r="F33" s="43">
        <v>23310.18</v>
      </c>
      <c r="G33" s="42"/>
    </row>
    <row r="34" spans="1:7">
      <c r="A34" s="3" t="s">
        <v>234</v>
      </c>
      <c r="B34" s="4">
        <v>596.23</v>
      </c>
      <c r="C34" s="4">
        <v>2508.5700000000002</v>
      </c>
      <c r="D34" s="4">
        <v>3104.8</v>
      </c>
      <c r="E34" s="4">
        <v>3358.2</v>
      </c>
      <c r="F34" s="4">
        <v>253.4</v>
      </c>
      <c r="G34" s="3"/>
    </row>
    <row r="35" spans="1:7">
      <c r="A35" s="42" t="s">
        <v>194</v>
      </c>
      <c r="B35" s="43">
        <v>596.23</v>
      </c>
      <c r="C35" s="43">
        <v>2508.5700000000002</v>
      </c>
      <c r="D35" s="43">
        <v>3104.8</v>
      </c>
      <c r="E35" s="43">
        <v>3358.2</v>
      </c>
      <c r="F35" s="43">
        <v>253.4</v>
      </c>
      <c r="G35" s="42"/>
    </row>
    <row r="36" spans="1:7">
      <c r="A36" s="3" t="s">
        <v>195</v>
      </c>
      <c r="B36" s="4">
        <v>39624.33</v>
      </c>
      <c r="C36" s="4">
        <v>24749.94</v>
      </c>
      <c r="D36" s="4">
        <v>64374.27</v>
      </c>
      <c r="E36" s="4">
        <v>66362.8</v>
      </c>
      <c r="F36" s="4">
        <v>1988.53</v>
      </c>
      <c r="G36" s="3"/>
    </row>
    <row r="37" spans="1:7">
      <c r="A37" s="42" t="s">
        <v>196</v>
      </c>
      <c r="B37" s="43">
        <v>39624.33</v>
      </c>
      <c r="C37" s="43">
        <v>24749.94</v>
      </c>
      <c r="D37" s="43">
        <v>64374.27</v>
      </c>
      <c r="E37" s="43">
        <v>66362.8</v>
      </c>
      <c r="F37" s="43">
        <v>1988.53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14394.71</v>
      </c>
      <c r="C40" s="4">
        <v>7931.41</v>
      </c>
      <c r="D40" s="4">
        <v>22326.12</v>
      </c>
      <c r="E40" s="4">
        <v>28074.720000000001</v>
      </c>
      <c r="F40" s="4">
        <v>5748.6</v>
      </c>
      <c r="G40" s="3"/>
    </row>
    <row r="41" spans="1:7">
      <c r="A41" s="3" t="s">
        <v>200</v>
      </c>
      <c r="B41" s="4">
        <v>899.66</v>
      </c>
      <c r="C41" s="4">
        <v>0</v>
      </c>
      <c r="D41" s="4">
        <v>899.66</v>
      </c>
      <c r="E41" s="4">
        <v>5812</v>
      </c>
      <c r="F41" s="4">
        <v>4912.34</v>
      </c>
      <c r="G41" s="3"/>
    </row>
    <row r="42" spans="1:7">
      <c r="A42" s="3" t="s">
        <v>201</v>
      </c>
      <c r="B42" s="4">
        <v>3823.39</v>
      </c>
      <c r="C42" s="4">
        <v>1078.1500000000001</v>
      </c>
      <c r="D42" s="4">
        <v>4901.54</v>
      </c>
      <c r="E42" s="4">
        <v>6483.2</v>
      </c>
      <c r="F42" s="4">
        <v>1581.66</v>
      </c>
      <c r="G42" s="3"/>
    </row>
    <row r="43" spans="1:7">
      <c r="A43" s="42" t="s">
        <v>202</v>
      </c>
      <c r="B43" s="43">
        <v>19117.759999999998</v>
      </c>
      <c r="C43" s="43">
        <v>9009.56</v>
      </c>
      <c r="D43" s="43">
        <v>28127.32</v>
      </c>
      <c r="E43" s="43">
        <v>40369.919999999998</v>
      </c>
      <c r="F43" s="43">
        <v>12242.6</v>
      </c>
      <c r="G43" s="42"/>
    </row>
    <row r="44" spans="1:7">
      <c r="A44" s="3" t="s">
        <v>235</v>
      </c>
      <c r="B44" s="4">
        <v>80271.47</v>
      </c>
      <c r="C44" s="4">
        <v>8606.2000000000007</v>
      </c>
      <c r="D44" s="4">
        <v>88877.67</v>
      </c>
      <c r="E44" s="4">
        <v>102681.5</v>
      </c>
      <c r="F44" s="4">
        <v>13803.83</v>
      </c>
      <c r="G44" s="3"/>
    </row>
    <row r="45" spans="1:7">
      <c r="A45" s="42" t="s">
        <v>203</v>
      </c>
      <c r="B45" s="43">
        <v>80271.47</v>
      </c>
      <c r="C45" s="43">
        <v>8606.2000000000007</v>
      </c>
      <c r="D45" s="43">
        <v>88877.67</v>
      </c>
      <c r="E45" s="43">
        <v>102681.5</v>
      </c>
      <c r="F45" s="43">
        <v>13803.83</v>
      </c>
      <c r="G45" s="42"/>
    </row>
    <row r="46" spans="1:7">
      <c r="A46" s="42" t="s">
        <v>204</v>
      </c>
      <c r="B46" s="43">
        <v>139609.79</v>
      </c>
      <c r="C46" s="43">
        <v>44874.27</v>
      </c>
      <c r="D46" s="43">
        <v>184484.06</v>
      </c>
      <c r="E46" s="43">
        <v>212797.79</v>
      </c>
      <c r="F46" s="43">
        <v>28313.73</v>
      </c>
      <c r="G46" s="42"/>
    </row>
    <row r="47" spans="1:7">
      <c r="A47" s="3" t="s">
        <v>205</v>
      </c>
      <c r="B47" s="4">
        <v>44621.05</v>
      </c>
      <c r="C47" s="4">
        <v>1649.22</v>
      </c>
      <c r="D47" s="4">
        <v>46270.27</v>
      </c>
      <c r="E47" s="4">
        <v>79476.12</v>
      </c>
      <c r="F47" s="4">
        <v>33205.85</v>
      </c>
      <c r="G47" s="3"/>
    </row>
    <row r="48" spans="1:7">
      <c r="A48" s="42" t="s">
        <v>206</v>
      </c>
      <c r="B48" s="43">
        <v>44621.05</v>
      </c>
      <c r="C48" s="43">
        <v>1649.22</v>
      </c>
      <c r="D48" s="43">
        <v>46270.27</v>
      </c>
      <c r="E48" s="43">
        <v>79476.12</v>
      </c>
      <c r="F48" s="43">
        <v>33205.85</v>
      </c>
      <c r="G48" s="42"/>
    </row>
    <row r="49" spans="1:7">
      <c r="A49" s="42" t="s">
        <v>207</v>
      </c>
      <c r="B49" s="43">
        <v>44621.05</v>
      </c>
      <c r="C49" s="43">
        <v>1649.22</v>
      </c>
      <c r="D49" s="43">
        <v>46270.27</v>
      </c>
      <c r="E49" s="43">
        <v>79476.12</v>
      </c>
      <c r="F49" s="43">
        <v>33205.85</v>
      </c>
      <c r="G49" s="42"/>
    </row>
    <row r="50" spans="1:7">
      <c r="A50" s="3" t="s">
        <v>208</v>
      </c>
      <c r="B50" s="4">
        <v>32700.32</v>
      </c>
      <c r="C50" s="4">
        <v>0</v>
      </c>
      <c r="D50" s="4">
        <v>32700.32</v>
      </c>
      <c r="E50" s="4">
        <v>40268.04</v>
      </c>
      <c r="F50" s="4">
        <v>7567.72</v>
      </c>
      <c r="G50" s="3"/>
    </row>
    <row r="51" spans="1:7">
      <c r="A51" s="42" t="s">
        <v>209</v>
      </c>
      <c r="B51" s="43">
        <v>32700.32</v>
      </c>
      <c r="C51" s="43">
        <v>0</v>
      </c>
      <c r="D51" s="43">
        <v>32700.32</v>
      </c>
      <c r="E51" s="43">
        <v>40268.04</v>
      </c>
      <c r="F51" s="43">
        <v>7567.72</v>
      </c>
      <c r="G51" s="42"/>
    </row>
    <row r="52" spans="1:7">
      <c r="A52" s="42" t="s">
        <v>210</v>
      </c>
      <c r="B52" s="43">
        <v>32700.32</v>
      </c>
      <c r="C52" s="43">
        <v>0</v>
      </c>
      <c r="D52" s="43">
        <v>32700.32</v>
      </c>
      <c r="E52" s="43">
        <v>40268.04</v>
      </c>
      <c r="F52" s="43">
        <v>7567.72</v>
      </c>
      <c r="G52" s="42"/>
    </row>
    <row r="53" spans="1:7">
      <c r="A53" s="3" t="s">
        <v>216</v>
      </c>
      <c r="B53" s="4">
        <v>230554.66</v>
      </c>
      <c r="C53" s="5">
        <v>0</v>
      </c>
      <c r="D53" s="4">
        <v>230554.66</v>
      </c>
      <c r="E53" s="4">
        <v>299721.12</v>
      </c>
      <c r="F53" s="4">
        <v>69166.460000000006</v>
      </c>
      <c r="G53" s="3"/>
    </row>
    <row r="54" spans="1:7">
      <c r="A54" s="3" t="s">
        <v>211</v>
      </c>
      <c r="B54" s="4">
        <v>95605.38</v>
      </c>
      <c r="C54" s="5">
        <v>0</v>
      </c>
      <c r="D54" s="4">
        <v>95605.38</v>
      </c>
      <c r="E54" s="4">
        <v>128369.04</v>
      </c>
      <c r="F54" s="4">
        <v>32763.66</v>
      </c>
      <c r="G54" s="3"/>
    </row>
    <row r="55" spans="1:7">
      <c r="A55" s="3" t="s">
        <v>229</v>
      </c>
      <c r="B55" s="4">
        <v>37928.14</v>
      </c>
      <c r="C55" s="5">
        <v>0</v>
      </c>
      <c r="D55" s="4">
        <v>37928.14</v>
      </c>
      <c r="E55" s="5">
        <v>0</v>
      </c>
      <c r="F55" s="4">
        <v>-37928.14</v>
      </c>
      <c r="G55" s="3"/>
    </row>
    <row r="56" spans="1:7">
      <c r="A56" s="42" t="s">
        <v>212</v>
      </c>
      <c r="B56" s="43">
        <v>364088.18</v>
      </c>
      <c r="C56" s="44">
        <v>0</v>
      </c>
      <c r="D56" s="43">
        <v>364088.18</v>
      </c>
      <c r="E56" s="43">
        <v>428090.16</v>
      </c>
      <c r="F56" s="43">
        <v>64001.98</v>
      </c>
      <c r="G56" s="42"/>
    </row>
    <row r="57" spans="1:7">
      <c r="A57" s="6" t="s">
        <v>213</v>
      </c>
      <c r="B57" s="7">
        <v>1460904.66</v>
      </c>
      <c r="C57" s="7">
        <v>101157.65</v>
      </c>
      <c r="D57" s="7">
        <v>1562062.31</v>
      </c>
      <c r="E57" s="7">
        <v>1956022.14</v>
      </c>
      <c r="F57" s="7">
        <v>393959.83</v>
      </c>
      <c r="G57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7"/>
    </sheetView>
  </sheetViews>
  <sheetFormatPr defaultRowHeight="14.5"/>
  <cols>
    <col min="1" max="1" width="32.26953125" bestFit="1" customWidth="1"/>
    <col min="2" max="2" width="13.1796875" customWidth="1"/>
    <col min="3" max="3" width="13.7265625" bestFit="1" customWidth="1"/>
    <col min="4" max="4" width="10.7265625" bestFit="1" customWidth="1"/>
    <col min="5" max="5" width="14.26953125" customWidth="1"/>
    <col min="6" max="6" width="13.453125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124187.56</v>
      </c>
      <c r="C2" s="5">
        <v>0</v>
      </c>
      <c r="D2" s="4">
        <v>124187.56</v>
      </c>
      <c r="E2" s="4">
        <v>111805.44</v>
      </c>
      <c r="F2" s="4">
        <v>-12382.12</v>
      </c>
      <c r="G2" s="3"/>
    </row>
    <row r="3" spans="1:7">
      <c r="A3" s="3" t="s">
        <v>165</v>
      </c>
      <c r="B3" s="4">
        <v>27419.38</v>
      </c>
      <c r="C3" s="5">
        <v>0</v>
      </c>
      <c r="D3" s="4">
        <v>27419.38</v>
      </c>
      <c r="E3" s="4">
        <v>24066.65</v>
      </c>
      <c r="F3" s="4">
        <v>-3352.73</v>
      </c>
      <c r="G3" s="3"/>
    </row>
    <row r="4" spans="1:7">
      <c r="A4" s="3" t="s">
        <v>166</v>
      </c>
      <c r="B4" s="4">
        <v>2251</v>
      </c>
      <c r="C4" s="5">
        <v>0</v>
      </c>
      <c r="D4" s="4">
        <v>2251</v>
      </c>
      <c r="E4" s="4">
        <v>29688.7</v>
      </c>
      <c r="F4" s="4">
        <v>27437.7</v>
      </c>
      <c r="G4" s="3"/>
    </row>
    <row r="5" spans="1:7">
      <c r="A5" s="3" t="s">
        <v>167</v>
      </c>
      <c r="B5" s="4">
        <v>137001.98000000001</v>
      </c>
      <c r="C5" s="5">
        <v>0</v>
      </c>
      <c r="D5" s="4">
        <v>137001.98000000001</v>
      </c>
      <c r="E5" s="4">
        <v>151394.04</v>
      </c>
      <c r="F5" s="4">
        <v>14392.06</v>
      </c>
      <c r="G5" s="3"/>
    </row>
    <row r="6" spans="1:7">
      <c r="A6" s="3" t="s">
        <v>168</v>
      </c>
      <c r="B6" s="4">
        <v>832.28</v>
      </c>
      <c r="C6" s="5">
        <v>0</v>
      </c>
      <c r="D6" s="4">
        <v>832.28</v>
      </c>
      <c r="E6" s="4">
        <v>13496.4</v>
      </c>
      <c r="F6" s="4">
        <v>12664.12</v>
      </c>
      <c r="G6" s="3"/>
    </row>
    <row r="7" spans="1:7">
      <c r="A7" s="3" t="s">
        <v>169</v>
      </c>
      <c r="B7" s="4">
        <v>4045.38</v>
      </c>
      <c r="C7" s="5">
        <v>0</v>
      </c>
      <c r="D7" s="4">
        <v>4045.38</v>
      </c>
      <c r="E7" s="4">
        <v>740.4</v>
      </c>
      <c r="F7" s="4">
        <v>-3304.98</v>
      </c>
      <c r="G7" s="3"/>
    </row>
    <row r="8" spans="1:7">
      <c r="A8" s="3" t="s">
        <v>170</v>
      </c>
      <c r="B8" s="4">
        <v>654.6</v>
      </c>
      <c r="C8" s="5">
        <v>0</v>
      </c>
      <c r="D8" s="4">
        <v>654.6</v>
      </c>
      <c r="E8" s="4">
        <v>822.6</v>
      </c>
      <c r="F8" s="4">
        <v>168</v>
      </c>
      <c r="G8" s="3"/>
    </row>
    <row r="9" spans="1:7">
      <c r="A9" s="3" t="s">
        <v>171</v>
      </c>
      <c r="B9" s="4">
        <v>502.95</v>
      </c>
      <c r="C9" s="5">
        <v>0</v>
      </c>
      <c r="D9" s="4">
        <v>502.95</v>
      </c>
      <c r="E9" s="4">
        <v>13956.24</v>
      </c>
      <c r="F9" s="4">
        <v>13453.29</v>
      </c>
      <c r="G9" s="3"/>
    </row>
    <row r="10" spans="1:7">
      <c r="A10" s="3" t="s">
        <v>172</v>
      </c>
      <c r="B10" s="4">
        <v>-2185.94</v>
      </c>
      <c r="C10" s="5">
        <v>0</v>
      </c>
      <c r="D10" s="4">
        <v>-2185.94</v>
      </c>
      <c r="E10" s="4">
        <v>5004.18</v>
      </c>
      <c r="F10" s="4">
        <v>7190.12</v>
      </c>
      <c r="G10" s="3"/>
    </row>
    <row r="11" spans="1:7">
      <c r="A11" s="42" t="s">
        <v>173</v>
      </c>
      <c r="B11" s="43">
        <v>294709.19</v>
      </c>
      <c r="C11" s="44">
        <v>0</v>
      </c>
      <c r="D11" s="43">
        <v>294709.19</v>
      </c>
      <c r="E11" s="43">
        <v>350974.65</v>
      </c>
      <c r="F11" s="43">
        <v>56265.46</v>
      </c>
      <c r="G11" s="42"/>
    </row>
    <row r="12" spans="1:7">
      <c r="A12" s="3" t="s">
        <v>174</v>
      </c>
      <c r="B12" s="4">
        <v>1933.63</v>
      </c>
      <c r="C12" s="5">
        <v>0</v>
      </c>
      <c r="D12" s="4">
        <v>1933.63</v>
      </c>
      <c r="E12" s="5">
        <v>0</v>
      </c>
      <c r="F12" s="4">
        <v>-1933.63</v>
      </c>
      <c r="G12" s="3"/>
    </row>
    <row r="13" spans="1:7">
      <c r="A13" s="42" t="s">
        <v>175</v>
      </c>
      <c r="B13" s="43">
        <v>1933.63</v>
      </c>
      <c r="C13" s="44">
        <v>0</v>
      </c>
      <c r="D13" s="43">
        <v>1933.63</v>
      </c>
      <c r="E13" s="44">
        <v>0</v>
      </c>
      <c r="F13" s="43">
        <v>-1933.63</v>
      </c>
      <c r="G13" s="42"/>
    </row>
    <row r="14" spans="1:7">
      <c r="A14" s="3" t="s">
        <v>214</v>
      </c>
      <c r="B14" s="4">
        <v>1063.25</v>
      </c>
      <c r="C14" s="5">
        <v>0</v>
      </c>
      <c r="D14" s="4">
        <v>1063.25</v>
      </c>
      <c r="E14" s="5">
        <v>0</v>
      </c>
      <c r="F14" s="4">
        <v>-1063.25</v>
      </c>
      <c r="G14" s="3"/>
    </row>
    <row r="15" spans="1:7">
      <c r="A15" s="42" t="s">
        <v>215</v>
      </c>
      <c r="B15" s="43">
        <v>1063.25</v>
      </c>
      <c r="C15" s="44">
        <v>0</v>
      </c>
      <c r="D15" s="43">
        <v>1063.25</v>
      </c>
      <c r="E15" s="44">
        <v>0</v>
      </c>
      <c r="F15" s="43">
        <v>-1063.25</v>
      </c>
      <c r="G15" s="42"/>
    </row>
    <row r="16" spans="1:7">
      <c r="A16" s="3" t="s">
        <v>176</v>
      </c>
      <c r="B16" s="4">
        <v>7248.43</v>
      </c>
      <c r="C16" s="4">
        <v>3567.26</v>
      </c>
      <c r="D16" s="4">
        <v>10815.69</v>
      </c>
      <c r="E16" s="4">
        <v>12224.64</v>
      </c>
      <c r="F16" s="4">
        <v>1408.95</v>
      </c>
      <c r="G16" s="3"/>
    </row>
    <row r="17" spans="1:7">
      <c r="A17" s="42" t="s">
        <v>177</v>
      </c>
      <c r="B17" s="43">
        <v>7248.43</v>
      </c>
      <c r="C17" s="43">
        <v>3567.26</v>
      </c>
      <c r="D17" s="43">
        <v>10815.69</v>
      </c>
      <c r="E17" s="43">
        <v>12224.64</v>
      </c>
      <c r="F17" s="43">
        <v>1408.95</v>
      </c>
      <c r="G17" s="42"/>
    </row>
    <row r="18" spans="1:7">
      <c r="A18" s="42" t="s">
        <v>178</v>
      </c>
      <c r="B18" s="43">
        <v>304954.5</v>
      </c>
      <c r="C18" s="43">
        <v>3567.26</v>
      </c>
      <c r="D18" s="43">
        <v>308521.76</v>
      </c>
      <c r="E18" s="43">
        <v>363199.29</v>
      </c>
      <c r="F18" s="43">
        <v>54677.53</v>
      </c>
      <c r="G18" s="42"/>
    </row>
    <row r="19" spans="1:7">
      <c r="A19" s="3" t="s">
        <v>179</v>
      </c>
      <c r="B19" s="4">
        <v>490494.02</v>
      </c>
      <c r="C19" s="4">
        <v>1262.82</v>
      </c>
      <c r="D19" s="4">
        <v>491756.84</v>
      </c>
      <c r="E19" s="4">
        <v>607736.52</v>
      </c>
      <c r="F19" s="4">
        <v>115979.68</v>
      </c>
      <c r="G19" s="3"/>
    </row>
    <row r="20" spans="1:7">
      <c r="A20" s="42" t="s">
        <v>180</v>
      </c>
      <c r="B20" s="43">
        <v>490494.02</v>
      </c>
      <c r="C20" s="43">
        <v>1262.82</v>
      </c>
      <c r="D20" s="43">
        <v>491756.84</v>
      </c>
      <c r="E20" s="43">
        <v>607736.52</v>
      </c>
      <c r="F20" s="43">
        <v>115979.68</v>
      </c>
      <c r="G20" s="42"/>
    </row>
    <row r="21" spans="1:7">
      <c r="A21" s="42" t="s">
        <v>181</v>
      </c>
      <c r="B21" s="43">
        <v>490494.02</v>
      </c>
      <c r="C21" s="43">
        <v>1262.82</v>
      </c>
      <c r="D21" s="43">
        <v>491756.84</v>
      </c>
      <c r="E21" s="43">
        <v>607736.52</v>
      </c>
      <c r="F21" s="43">
        <v>115979.68</v>
      </c>
      <c r="G21" s="42"/>
    </row>
    <row r="22" spans="1:7">
      <c r="A22" s="3" t="s">
        <v>182</v>
      </c>
      <c r="B22" s="4">
        <v>17698.919999999998</v>
      </c>
      <c r="C22" s="4">
        <v>3692.97</v>
      </c>
      <c r="D22" s="4">
        <v>21391.89</v>
      </c>
      <c r="E22" s="4">
        <v>21882.44</v>
      </c>
      <c r="F22" s="4">
        <v>490.55</v>
      </c>
      <c r="G22" s="3"/>
    </row>
    <row r="23" spans="1:7">
      <c r="A23" s="42" t="s">
        <v>183</v>
      </c>
      <c r="B23" s="43">
        <v>17698.919999999998</v>
      </c>
      <c r="C23" s="43">
        <v>3692.97</v>
      </c>
      <c r="D23" s="43">
        <v>21391.89</v>
      </c>
      <c r="E23" s="43">
        <v>21882.44</v>
      </c>
      <c r="F23" s="43">
        <v>490.55</v>
      </c>
      <c r="G23" s="42"/>
    </row>
    <row r="24" spans="1:7">
      <c r="A24" s="3" t="s">
        <v>184</v>
      </c>
      <c r="B24" s="4">
        <v>6869.74</v>
      </c>
      <c r="C24" s="4">
        <v>0</v>
      </c>
      <c r="D24" s="4">
        <v>6869.74</v>
      </c>
      <c r="E24" s="4">
        <v>9059.6</v>
      </c>
      <c r="F24" s="4">
        <v>2189.86</v>
      </c>
      <c r="G24" s="3"/>
    </row>
    <row r="25" spans="1:7">
      <c r="A25" s="3" t="s">
        <v>185</v>
      </c>
      <c r="B25" s="4">
        <v>121597.84</v>
      </c>
      <c r="C25" s="4">
        <v>1002.48</v>
      </c>
      <c r="D25" s="4">
        <v>122600.32000000001</v>
      </c>
      <c r="E25" s="4">
        <v>124475.08</v>
      </c>
      <c r="F25" s="4">
        <v>1874.76</v>
      </c>
      <c r="G25" s="3"/>
    </row>
    <row r="26" spans="1:7">
      <c r="A26" s="42" t="s">
        <v>186</v>
      </c>
      <c r="B26" s="43">
        <v>128467.58</v>
      </c>
      <c r="C26" s="43">
        <v>1002.48</v>
      </c>
      <c r="D26" s="43">
        <v>129470.06</v>
      </c>
      <c r="E26" s="43">
        <v>133534.68</v>
      </c>
      <c r="F26" s="43">
        <v>4064.62</v>
      </c>
      <c r="G26" s="42"/>
    </row>
    <row r="27" spans="1:7">
      <c r="A27" s="42" t="s">
        <v>187</v>
      </c>
      <c r="B27" s="43">
        <v>146166.5</v>
      </c>
      <c r="C27" s="43">
        <v>4695.45</v>
      </c>
      <c r="D27" s="43">
        <v>150861.95000000001</v>
      </c>
      <c r="E27" s="43">
        <v>155417.12</v>
      </c>
      <c r="F27" s="43">
        <v>4555.17</v>
      </c>
      <c r="G27" s="42"/>
    </row>
    <row r="28" spans="1:7">
      <c r="A28" s="3" t="s">
        <v>188</v>
      </c>
      <c r="B28" s="4">
        <v>6280.88</v>
      </c>
      <c r="C28" s="4">
        <v>0</v>
      </c>
      <c r="D28" s="4">
        <v>6280.88</v>
      </c>
      <c r="E28" s="4">
        <v>11057.2</v>
      </c>
      <c r="F28" s="4">
        <v>4776.32</v>
      </c>
      <c r="G28" s="3"/>
    </row>
    <row r="29" spans="1:7">
      <c r="A29" s="42" t="s">
        <v>189</v>
      </c>
      <c r="B29" s="43">
        <v>6280.88</v>
      </c>
      <c r="C29" s="43">
        <v>0</v>
      </c>
      <c r="D29" s="43">
        <v>6280.88</v>
      </c>
      <c r="E29" s="43">
        <v>11057.2</v>
      </c>
      <c r="F29" s="43">
        <v>4776.32</v>
      </c>
      <c r="G29" s="42"/>
    </row>
    <row r="30" spans="1:7">
      <c r="A30" s="3" t="s">
        <v>190</v>
      </c>
      <c r="B30" s="4">
        <v>33292.1</v>
      </c>
      <c r="C30" s="4">
        <v>8158.61</v>
      </c>
      <c r="D30" s="4">
        <v>41450.71</v>
      </c>
      <c r="E30" s="4">
        <v>45997.2</v>
      </c>
      <c r="F30" s="4">
        <v>4546.49</v>
      </c>
      <c r="G30" s="3"/>
    </row>
    <row r="31" spans="1:7">
      <c r="A31" s="3" t="s">
        <v>191</v>
      </c>
      <c r="B31" s="5">
        <v>0</v>
      </c>
      <c r="C31" s="4">
        <v>7206.25</v>
      </c>
      <c r="D31" s="4">
        <v>7206.25</v>
      </c>
      <c r="E31" s="4">
        <v>12277.12</v>
      </c>
      <c r="F31" s="4">
        <v>5070.87</v>
      </c>
      <c r="G31" s="3"/>
    </row>
    <row r="32" spans="1:7">
      <c r="A32" s="42" t="s">
        <v>192</v>
      </c>
      <c r="B32" s="43">
        <v>33292.1</v>
      </c>
      <c r="C32" s="43">
        <v>15364.86</v>
      </c>
      <c r="D32" s="43">
        <v>48656.959999999999</v>
      </c>
      <c r="E32" s="43">
        <v>58274.32</v>
      </c>
      <c r="F32" s="43">
        <v>9617.36</v>
      </c>
      <c r="G32" s="42"/>
    </row>
    <row r="33" spans="1:7">
      <c r="A33" s="42" t="s">
        <v>193</v>
      </c>
      <c r="B33" s="43">
        <v>39572.980000000003</v>
      </c>
      <c r="C33" s="43">
        <v>15364.86</v>
      </c>
      <c r="D33" s="43">
        <v>54937.84</v>
      </c>
      <c r="E33" s="43">
        <v>69331.520000000004</v>
      </c>
      <c r="F33" s="43">
        <v>14393.68</v>
      </c>
      <c r="G33" s="42"/>
    </row>
    <row r="34" spans="1:7">
      <c r="A34" s="3" t="s">
        <v>234</v>
      </c>
      <c r="B34" s="4">
        <v>1731.16</v>
      </c>
      <c r="C34" s="4">
        <v>0</v>
      </c>
      <c r="D34" s="4">
        <v>1731.16</v>
      </c>
      <c r="E34" s="4">
        <v>3358.2</v>
      </c>
      <c r="F34" s="4">
        <v>1627.04</v>
      </c>
      <c r="G34" s="3"/>
    </row>
    <row r="35" spans="1:7">
      <c r="A35" s="42" t="s">
        <v>194</v>
      </c>
      <c r="B35" s="43">
        <v>1731.16</v>
      </c>
      <c r="C35" s="43">
        <v>0</v>
      </c>
      <c r="D35" s="43">
        <v>1731.16</v>
      </c>
      <c r="E35" s="43">
        <v>3358.2</v>
      </c>
      <c r="F35" s="43">
        <v>1627.04</v>
      </c>
      <c r="G35" s="42"/>
    </row>
    <row r="36" spans="1:7">
      <c r="A36" s="3" t="s">
        <v>195</v>
      </c>
      <c r="B36" s="4">
        <v>17823.78</v>
      </c>
      <c r="C36" s="4">
        <v>15543.5</v>
      </c>
      <c r="D36" s="4">
        <v>33367.279999999999</v>
      </c>
      <c r="E36" s="4">
        <v>35362.800000000003</v>
      </c>
      <c r="F36" s="4">
        <v>1995.52</v>
      </c>
      <c r="G36" s="3"/>
    </row>
    <row r="37" spans="1:7">
      <c r="A37" s="42" t="s">
        <v>196</v>
      </c>
      <c r="B37" s="43">
        <v>17823.78</v>
      </c>
      <c r="C37" s="43">
        <v>15543.5</v>
      </c>
      <c r="D37" s="43">
        <v>33367.279999999999</v>
      </c>
      <c r="E37" s="43">
        <v>35362.800000000003</v>
      </c>
      <c r="F37" s="43">
        <v>1995.52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7546.34</v>
      </c>
      <c r="C40" s="4">
        <v>8343.01</v>
      </c>
      <c r="D40" s="4">
        <v>15889.35</v>
      </c>
      <c r="E40" s="4">
        <v>25046.720000000001</v>
      </c>
      <c r="F40" s="4">
        <v>9157.3700000000008</v>
      </c>
      <c r="G40" s="3"/>
    </row>
    <row r="41" spans="1:7">
      <c r="A41" s="3" t="s">
        <v>200</v>
      </c>
      <c r="B41" s="4">
        <v>2954.42</v>
      </c>
      <c r="C41" s="4">
        <v>0</v>
      </c>
      <c r="D41" s="4">
        <v>2954.42</v>
      </c>
      <c r="E41" s="4">
        <v>6114.4</v>
      </c>
      <c r="F41" s="4">
        <v>3159.98</v>
      </c>
      <c r="G41" s="3"/>
    </row>
    <row r="42" spans="1:7">
      <c r="A42" s="3" t="s">
        <v>201</v>
      </c>
      <c r="B42" s="4">
        <v>3355.35</v>
      </c>
      <c r="C42" s="4">
        <v>1532.83</v>
      </c>
      <c r="D42" s="4">
        <v>4888.18</v>
      </c>
      <c r="E42" s="4">
        <v>9383.2000000000007</v>
      </c>
      <c r="F42" s="4">
        <v>4495.0200000000004</v>
      </c>
      <c r="G42" s="3"/>
    </row>
    <row r="43" spans="1:7">
      <c r="A43" s="42" t="s">
        <v>202</v>
      </c>
      <c r="B43" s="43">
        <v>13856.11</v>
      </c>
      <c r="C43" s="43">
        <v>9875.84</v>
      </c>
      <c r="D43" s="43">
        <v>23731.95</v>
      </c>
      <c r="E43" s="43">
        <v>40544.32</v>
      </c>
      <c r="F43" s="43">
        <v>16812.37</v>
      </c>
      <c r="G43" s="42"/>
    </row>
    <row r="44" spans="1:7">
      <c r="A44" s="3" t="s">
        <v>235</v>
      </c>
      <c r="B44" s="4">
        <v>79666.75</v>
      </c>
      <c r="C44" s="4">
        <v>9127.9500000000007</v>
      </c>
      <c r="D44" s="4">
        <v>88794.7</v>
      </c>
      <c r="E44" s="4">
        <v>102681.5</v>
      </c>
      <c r="F44" s="4">
        <v>13886.8</v>
      </c>
      <c r="G44" s="3"/>
    </row>
    <row r="45" spans="1:7">
      <c r="A45" s="42" t="s">
        <v>203</v>
      </c>
      <c r="B45" s="43">
        <v>79666.75</v>
      </c>
      <c r="C45" s="43">
        <v>9127.9500000000007</v>
      </c>
      <c r="D45" s="43">
        <v>88794.7</v>
      </c>
      <c r="E45" s="43">
        <v>102681.5</v>
      </c>
      <c r="F45" s="43">
        <v>13886.8</v>
      </c>
      <c r="G45" s="42"/>
    </row>
    <row r="46" spans="1:7">
      <c r="A46" s="42" t="s">
        <v>204</v>
      </c>
      <c r="B46" s="43">
        <v>113077.8</v>
      </c>
      <c r="C46" s="43">
        <v>34547.29</v>
      </c>
      <c r="D46" s="43">
        <v>147625.09</v>
      </c>
      <c r="E46" s="43">
        <v>181972.19</v>
      </c>
      <c r="F46" s="43">
        <v>34347.1</v>
      </c>
      <c r="G46" s="42"/>
    </row>
    <row r="47" spans="1:7">
      <c r="A47" s="3" t="s">
        <v>205</v>
      </c>
      <c r="B47" s="4">
        <v>25774.92</v>
      </c>
      <c r="C47" s="4">
        <v>2510.1799999999998</v>
      </c>
      <c r="D47" s="4">
        <v>28285.1</v>
      </c>
      <c r="E47" s="4">
        <v>75804.12</v>
      </c>
      <c r="F47" s="4">
        <v>47519.02</v>
      </c>
      <c r="G47" s="3"/>
    </row>
    <row r="48" spans="1:7">
      <c r="A48" s="42" t="s">
        <v>206</v>
      </c>
      <c r="B48" s="43">
        <v>25774.92</v>
      </c>
      <c r="C48" s="43">
        <v>2510.1799999999998</v>
      </c>
      <c r="D48" s="43">
        <v>28285.1</v>
      </c>
      <c r="E48" s="43">
        <v>75804.12</v>
      </c>
      <c r="F48" s="43">
        <v>47519.02</v>
      </c>
      <c r="G48" s="42"/>
    </row>
    <row r="49" spans="1:7">
      <c r="A49" s="42" t="s">
        <v>207</v>
      </c>
      <c r="B49" s="43">
        <v>25774.92</v>
      </c>
      <c r="C49" s="43">
        <v>2510.1799999999998</v>
      </c>
      <c r="D49" s="43">
        <v>28285.1</v>
      </c>
      <c r="E49" s="43">
        <v>75804.12</v>
      </c>
      <c r="F49" s="43">
        <v>47519.02</v>
      </c>
      <c r="G49" s="42"/>
    </row>
    <row r="50" spans="1:7">
      <c r="A50" s="3" t="s">
        <v>208</v>
      </c>
      <c r="B50" s="4">
        <v>32206.1</v>
      </c>
      <c r="C50" s="4">
        <v>0</v>
      </c>
      <c r="D50" s="4">
        <v>32206.1</v>
      </c>
      <c r="E50" s="4">
        <v>41677.919999999998</v>
      </c>
      <c r="F50" s="4">
        <v>9471.82</v>
      </c>
      <c r="G50" s="3"/>
    </row>
    <row r="51" spans="1:7">
      <c r="A51" s="42" t="s">
        <v>209</v>
      </c>
      <c r="B51" s="43">
        <v>32206.1</v>
      </c>
      <c r="C51" s="43">
        <v>0</v>
      </c>
      <c r="D51" s="43">
        <v>32206.1</v>
      </c>
      <c r="E51" s="43">
        <v>41677.919999999998</v>
      </c>
      <c r="F51" s="43">
        <v>9471.82</v>
      </c>
      <c r="G51" s="42"/>
    </row>
    <row r="52" spans="1:7">
      <c r="A52" s="42" t="s">
        <v>210</v>
      </c>
      <c r="B52" s="43">
        <v>32206.1</v>
      </c>
      <c r="C52" s="43">
        <v>0</v>
      </c>
      <c r="D52" s="43">
        <v>32206.1</v>
      </c>
      <c r="E52" s="43">
        <v>41677.919999999998</v>
      </c>
      <c r="F52" s="43">
        <v>9471.82</v>
      </c>
      <c r="G52" s="42"/>
    </row>
    <row r="53" spans="1:7">
      <c r="A53" s="3" t="s">
        <v>216</v>
      </c>
      <c r="B53" s="4">
        <v>375326.46</v>
      </c>
      <c r="C53" s="5">
        <v>0</v>
      </c>
      <c r="D53" s="4">
        <v>375326.46</v>
      </c>
      <c r="E53" s="4">
        <v>487924.44</v>
      </c>
      <c r="F53" s="4">
        <v>112597.98</v>
      </c>
      <c r="G53" s="3"/>
    </row>
    <row r="54" spans="1:7">
      <c r="A54" s="3" t="s">
        <v>211</v>
      </c>
      <c r="B54" s="4">
        <v>73057.100000000006</v>
      </c>
      <c r="C54" s="5">
        <v>0</v>
      </c>
      <c r="D54" s="4">
        <v>73057.100000000006</v>
      </c>
      <c r="E54" s="4">
        <v>34637.519999999997</v>
      </c>
      <c r="F54" s="4">
        <v>-38419.58</v>
      </c>
      <c r="G54" s="3"/>
    </row>
    <row r="55" spans="1:7">
      <c r="A55" s="3" t="s">
        <v>229</v>
      </c>
      <c r="B55" s="4">
        <v>81273.89</v>
      </c>
      <c r="C55" s="5">
        <v>0</v>
      </c>
      <c r="D55" s="4">
        <v>81273.89</v>
      </c>
      <c r="E55" s="5">
        <v>0</v>
      </c>
      <c r="F55" s="4">
        <v>-81273.89</v>
      </c>
      <c r="G55" s="3"/>
    </row>
    <row r="56" spans="1:7">
      <c r="A56" s="42" t="s">
        <v>212</v>
      </c>
      <c r="B56" s="43">
        <v>529657.44999999995</v>
      </c>
      <c r="C56" s="44">
        <v>0</v>
      </c>
      <c r="D56" s="43">
        <v>529657.44999999995</v>
      </c>
      <c r="E56" s="43">
        <v>522561.96</v>
      </c>
      <c r="F56" s="43">
        <v>-7095.49</v>
      </c>
      <c r="G56" s="42"/>
    </row>
    <row r="57" spans="1:7">
      <c r="A57" s="6" t="s">
        <v>213</v>
      </c>
      <c r="B57" s="7">
        <v>1681904.27</v>
      </c>
      <c r="C57" s="7">
        <v>61947.86</v>
      </c>
      <c r="D57" s="7">
        <v>1743852.13</v>
      </c>
      <c r="E57" s="7">
        <v>2017700.64</v>
      </c>
      <c r="F57" s="7">
        <v>273848.51</v>
      </c>
      <c r="G57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7"/>
    </sheetView>
  </sheetViews>
  <sheetFormatPr defaultRowHeight="14.5"/>
  <cols>
    <col min="1" max="1" width="32.26953125" bestFit="1" customWidth="1"/>
    <col min="2" max="2" width="15.81640625" customWidth="1"/>
    <col min="3" max="3" width="13.7265625" bestFit="1" customWidth="1"/>
    <col min="4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113359.37</v>
      </c>
      <c r="C2" s="5">
        <v>0</v>
      </c>
      <c r="D2" s="4">
        <v>113359.37</v>
      </c>
      <c r="E2" s="4">
        <v>142829.51999999999</v>
      </c>
      <c r="F2" s="4">
        <v>29470.15</v>
      </c>
      <c r="G2" s="3"/>
    </row>
    <row r="3" spans="1:7">
      <c r="A3" s="3" t="s">
        <v>165</v>
      </c>
      <c r="B3" s="4">
        <v>16358.78</v>
      </c>
      <c r="C3" s="5">
        <v>0</v>
      </c>
      <c r="D3" s="4">
        <v>16358.78</v>
      </c>
      <c r="E3" s="4">
        <v>47427.360000000001</v>
      </c>
      <c r="F3" s="4">
        <v>31068.58</v>
      </c>
      <c r="G3" s="3"/>
    </row>
    <row r="4" spans="1:7">
      <c r="A4" s="3" t="s">
        <v>166</v>
      </c>
      <c r="B4" s="4">
        <v>-340.69</v>
      </c>
      <c r="C4" s="5">
        <v>0</v>
      </c>
      <c r="D4" s="4">
        <v>-340.69</v>
      </c>
      <c r="E4" s="4">
        <v>36128.07</v>
      </c>
      <c r="F4" s="4">
        <v>36468.76</v>
      </c>
      <c r="G4" s="3"/>
    </row>
    <row r="5" spans="1:7">
      <c r="A5" s="3" t="s">
        <v>167</v>
      </c>
      <c r="B5" s="4">
        <v>136691.62</v>
      </c>
      <c r="C5" s="5">
        <v>0</v>
      </c>
      <c r="D5" s="4">
        <v>136691.62</v>
      </c>
      <c r="E5" s="4">
        <v>196327.44</v>
      </c>
      <c r="F5" s="4">
        <v>59635.82</v>
      </c>
      <c r="G5" s="3"/>
    </row>
    <row r="6" spans="1:7">
      <c r="A6" s="3" t="s">
        <v>168</v>
      </c>
      <c r="B6" s="4">
        <v>778.49</v>
      </c>
      <c r="C6" s="5">
        <v>0</v>
      </c>
      <c r="D6" s="4">
        <v>778.49</v>
      </c>
      <c r="E6" s="4">
        <v>16102.68</v>
      </c>
      <c r="F6" s="4">
        <v>15324.19</v>
      </c>
      <c r="G6" s="3"/>
    </row>
    <row r="7" spans="1:7">
      <c r="A7" s="3" t="s">
        <v>169</v>
      </c>
      <c r="B7" s="4">
        <v>3477.6</v>
      </c>
      <c r="C7" s="5">
        <v>0</v>
      </c>
      <c r="D7" s="4">
        <v>3477.6</v>
      </c>
      <c r="E7" s="4">
        <v>1210.68</v>
      </c>
      <c r="F7" s="4">
        <v>-2266.92</v>
      </c>
      <c r="G7" s="3"/>
    </row>
    <row r="8" spans="1:7">
      <c r="A8" s="3" t="s">
        <v>170</v>
      </c>
      <c r="B8" s="4">
        <v>501.1</v>
      </c>
      <c r="C8" s="5">
        <v>0</v>
      </c>
      <c r="D8" s="4">
        <v>501.1</v>
      </c>
      <c r="E8" s="4">
        <v>1345.2</v>
      </c>
      <c r="F8" s="4">
        <v>844.1</v>
      </c>
      <c r="G8" s="3"/>
    </row>
    <row r="9" spans="1:7">
      <c r="A9" s="3" t="s">
        <v>171</v>
      </c>
      <c r="B9" s="4">
        <v>-5612.92</v>
      </c>
      <c r="C9" s="5">
        <v>0</v>
      </c>
      <c r="D9" s="4">
        <v>-5612.92</v>
      </c>
      <c r="E9" s="4">
        <v>21052.560000000001</v>
      </c>
      <c r="F9" s="4">
        <v>26665.48</v>
      </c>
      <c r="G9" s="3"/>
    </row>
    <row r="10" spans="1:7">
      <c r="A10" s="3" t="s">
        <v>172</v>
      </c>
      <c r="B10" s="4">
        <v>-6170.88</v>
      </c>
      <c r="C10" s="5">
        <v>0</v>
      </c>
      <c r="D10" s="4">
        <v>-6170.88</v>
      </c>
      <c r="E10" s="4">
        <v>8592.4</v>
      </c>
      <c r="F10" s="4">
        <v>14763.28</v>
      </c>
      <c r="G10" s="3"/>
    </row>
    <row r="11" spans="1:7">
      <c r="A11" s="42" t="s">
        <v>173</v>
      </c>
      <c r="B11" s="43">
        <v>259042.47</v>
      </c>
      <c r="C11" s="44">
        <v>0</v>
      </c>
      <c r="D11" s="43">
        <v>259042.47</v>
      </c>
      <c r="E11" s="43">
        <v>471015.91</v>
      </c>
      <c r="F11" s="43">
        <v>211973.44</v>
      </c>
      <c r="G11" s="42"/>
    </row>
    <row r="12" spans="1:7">
      <c r="A12" s="3" t="s">
        <v>174</v>
      </c>
      <c r="B12" s="4">
        <v>1690.11</v>
      </c>
      <c r="C12" s="5">
        <v>0</v>
      </c>
      <c r="D12" s="4">
        <v>1690.11</v>
      </c>
      <c r="E12" s="5">
        <v>0</v>
      </c>
      <c r="F12" s="4">
        <v>-1690.11</v>
      </c>
      <c r="G12" s="3"/>
    </row>
    <row r="13" spans="1:7">
      <c r="A13" s="42" t="s">
        <v>175</v>
      </c>
      <c r="B13" s="43">
        <v>1690.11</v>
      </c>
      <c r="C13" s="44">
        <v>0</v>
      </c>
      <c r="D13" s="43">
        <v>1690.11</v>
      </c>
      <c r="E13" s="44">
        <v>0</v>
      </c>
      <c r="F13" s="43">
        <v>-1690.11</v>
      </c>
      <c r="G13" s="42"/>
    </row>
    <row r="14" spans="1:7">
      <c r="A14" s="3" t="s">
        <v>214</v>
      </c>
      <c r="B14" s="4">
        <v>739.09</v>
      </c>
      <c r="C14" s="5">
        <v>0</v>
      </c>
      <c r="D14" s="4">
        <v>739.09</v>
      </c>
      <c r="E14" s="5">
        <v>0</v>
      </c>
      <c r="F14" s="4">
        <v>-739.09</v>
      </c>
      <c r="G14" s="3"/>
    </row>
    <row r="15" spans="1:7">
      <c r="A15" s="42" t="s">
        <v>215</v>
      </c>
      <c r="B15" s="43">
        <v>739.09</v>
      </c>
      <c r="C15" s="44">
        <v>0</v>
      </c>
      <c r="D15" s="43">
        <v>739.09</v>
      </c>
      <c r="E15" s="44">
        <v>0</v>
      </c>
      <c r="F15" s="43">
        <v>-739.09</v>
      </c>
      <c r="G15" s="42"/>
    </row>
    <row r="16" spans="1:7">
      <c r="A16" s="3" t="s">
        <v>176</v>
      </c>
      <c r="B16" s="4">
        <v>11251.17</v>
      </c>
      <c r="C16" s="4">
        <v>3828.82</v>
      </c>
      <c r="D16" s="4">
        <v>15079.99</v>
      </c>
      <c r="E16" s="4">
        <v>19252.52</v>
      </c>
      <c r="F16" s="4">
        <v>4172.53</v>
      </c>
      <c r="G16" s="3"/>
    </row>
    <row r="17" spans="1:7">
      <c r="A17" s="42" t="s">
        <v>177</v>
      </c>
      <c r="B17" s="43">
        <v>11251.17</v>
      </c>
      <c r="C17" s="43">
        <v>3828.82</v>
      </c>
      <c r="D17" s="43">
        <v>15079.99</v>
      </c>
      <c r="E17" s="43">
        <v>19252.52</v>
      </c>
      <c r="F17" s="43">
        <v>4172.53</v>
      </c>
      <c r="G17" s="42"/>
    </row>
    <row r="18" spans="1:7">
      <c r="A18" s="42" t="s">
        <v>178</v>
      </c>
      <c r="B18" s="43">
        <v>272722.84000000003</v>
      </c>
      <c r="C18" s="43">
        <v>3828.82</v>
      </c>
      <c r="D18" s="43">
        <v>276551.65999999997</v>
      </c>
      <c r="E18" s="43">
        <v>490268.43</v>
      </c>
      <c r="F18" s="43">
        <v>213716.77</v>
      </c>
      <c r="G18" s="42"/>
    </row>
    <row r="19" spans="1:7">
      <c r="A19" s="3" t="s">
        <v>179</v>
      </c>
      <c r="B19" s="4">
        <v>430853.6</v>
      </c>
      <c r="C19" s="4">
        <v>853.24</v>
      </c>
      <c r="D19" s="4">
        <v>431706.84</v>
      </c>
      <c r="E19" s="4">
        <v>442736.52</v>
      </c>
      <c r="F19" s="4">
        <v>11029.68</v>
      </c>
      <c r="G19" s="3"/>
    </row>
    <row r="20" spans="1:7">
      <c r="A20" s="42" t="s">
        <v>180</v>
      </c>
      <c r="B20" s="43">
        <v>430853.6</v>
      </c>
      <c r="C20" s="43">
        <v>853.24</v>
      </c>
      <c r="D20" s="43">
        <v>431706.84</v>
      </c>
      <c r="E20" s="43">
        <v>442736.52</v>
      </c>
      <c r="F20" s="43">
        <v>11029.68</v>
      </c>
      <c r="G20" s="42"/>
    </row>
    <row r="21" spans="1:7">
      <c r="A21" s="42" t="s">
        <v>181</v>
      </c>
      <c r="B21" s="43">
        <v>430853.6</v>
      </c>
      <c r="C21" s="43">
        <v>853.24</v>
      </c>
      <c r="D21" s="43">
        <v>431706.84</v>
      </c>
      <c r="E21" s="43">
        <v>442736.52</v>
      </c>
      <c r="F21" s="43">
        <v>11029.68</v>
      </c>
      <c r="G21" s="42"/>
    </row>
    <row r="22" spans="1:7">
      <c r="A22" s="3" t="s">
        <v>182</v>
      </c>
      <c r="B22" s="4">
        <v>17507.13</v>
      </c>
      <c r="C22" s="4">
        <v>3864.7</v>
      </c>
      <c r="D22" s="4">
        <v>21371.83</v>
      </c>
      <c r="E22" s="4">
        <v>25522.44</v>
      </c>
      <c r="F22" s="4">
        <v>4150.6099999999997</v>
      </c>
      <c r="G22" s="3"/>
    </row>
    <row r="23" spans="1:7">
      <c r="A23" s="42" t="s">
        <v>183</v>
      </c>
      <c r="B23" s="43">
        <v>17507.13</v>
      </c>
      <c r="C23" s="43">
        <v>3864.7</v>
      </c>
      <c r="D23" s="43">
        <v>21371.83</v>
      </c>
      <c r="E23" s="43">
        <v>25522.44</v>
      </c>
      <c r="F23" s="43">
        <v>4150.6099999999997</v>
      </c>
      <c r="G23" s="42"/>
    </row>
    <row r="24" spans="1:7">
      <c r="A24" s="3" t="s">
        <v>184</v>
      </c>
      <c r="B24" s="4">
        <v>4609.01</v>
      </c>
      <c r="C24" s="4">
        <v>8023.12</v>
      </c>
      <c r="D24" s="4">
        <v>12632.13</v>
      </c>
      <c r="E24" s="4">
        <v>14159.6</v>
      </c>
      <c r="F24" s="4">
        <v>1527.47</v>
      </c>
      <c r="G24" s="3"/>
    </row>
    <row r="25" spans="1:7">
      <c r="A25" s="3" t="s">
        <v>185</v>
      </c>
      <c r="B25" s="4">
        <v>27179.31</v>
      </c>
      <c r="C25" s="4">
        <v>96404.09</v>
      </c>
      <c r="D25" s="4">
        <v>123583.4</v>
      </c>
      <c r="E25" s="4">
        <v>124388.92</v>
      </c>
      <c r="F25" s="4">
        <v>805.52</v>
      </c>
      <c r="G25" s="3"/>
    </row>
    <row r="26" spans="1:7">
      <c r="A26" s="42" t="s">
        <v>186</v>
      </c>
      <c r="B26" s="43">
        <v>31788.32</v>
      </c>
      <c r="C26" s="43">
        <v>104427.21</v>
      </c>
      <c r="D26" s="43">
        <v>136215.53</v>
      </c>
      <c r="E26" s="43">
        <v>138548.51999999999</v>
      </c>
      <c r="F26" s="43">
        <v>2332.9899999999998</v>
      </c>
      <c r="G26" s="42"/>
    </row>
    <row r="27" spans="1:7">
      <c r="A27" s="42" t="s">
        <v>187</v>
      </c>
      <c r="B27" s="43">
        <v>49295.45</v>
      </c>
      <c r="C27" s="43">
        <v>108291.91</v>
      </c>
      <c r="D27" s="43">
        <v>157587.35999999999</v>
      </c>
      <c r="E27" s="43">
        <v>164070.96</v>
      </c>
      <c r="F27" s="43">
        <v>6483.6</v>
      </c>
      <c r="G27" s="42"/>
    </row>
    <row r="28" spans="1:7">
      <c r="A28" s="3" t="s">
        <v>188</v>
      </c>
      <c r="B28" s="5">
        <v>0</v>
      </c>
      <c r="C28" s="5">
        <v>0</v>
      </c>
      <c r="D28" s="4">
        <v>0</v>
      </c>
      <c r="E28" s="4">
        <v>4757.2</v>
      </c>
      <c r="F28" s="4">
        <v>4757.2</v>
      </c>
      <c r="G28" s="3"/>
    </row>
    <row r="29" spans="1:7">
      <c r="A29" s="42" t="s">
        <v>189</v>
      </c>
      <c r="B29" s="44">
        <v>0</v>
      </c>
      <c r="C29" s="44">
        <v>0</v>
      </c>
      <c r="D29" s="43">
        <v>0</v>
      </c>
      <c r="E29" s="43">
        <v>4757.2</v>
      </c>
      <c r="F29" s="43">
        <v>4757.2</v>
      </c>
      <c r="G29" s="42"/>
    </row>
    <row r="30" spans="1:7">
      <c r="A30" s="3" t="s">
        <v>190</v>
      </c>
      <c r="B30" s="4">
        <v>18347.5</v>
      </c>
      <c r="C30" s="4">
        <v>11139.43</v>
      </c>
      <c r="D30" s="4">
        <v>29486.93</v>
      </c>
      <c r="E30" s="4">
        <v>34031.199999999997</v>
      </c>
      <c r="F30" s="4">
        <v>4544.2700000000004</v>
      </c>
      <c r="G30" s="3"/>
    </row>
    <row r="31" spans="1:7">
      <c r="A31" s="3" t="s">
        <v>191</v>
      </c>
      <c r="B31" s="4">
        <v>1891.43</v>
      </c>
      <c r="C31" s="4">
        <v>8030.27</v>
      </c>
      <c r="D31" s="4">
        <v>9921.7000000000007</v>
      </c>
      <c r="E31" s="4">
        <v>12277.12</v>
      </c>
      <c r="F31" s="4">
        <v>2355.42</v>
      </c>
      <c r="G31" s="3"/>
    </row>
    <row r="32" spans="1:7">
      <c r="A32" s="42" t="s">
        <v>192</v>
      </c>
      <c r="B32" s="43">
        <v>20238.93</v>
      </c>
      <c r="C32" s="43">
        <v>19169.7</v>
      </c>
      <c r="D32" s="43">
        <v>39408.629999999997</v>
      </c>
      <c r="E32" s="43">
        <v>46308.32</v>
      </c>
      <c r="F32" s="43">
        <v>6899.69</v>
      </c>
      <c r="G32" s="42"/>
    </row>
    <row r="33" spans="1:7">
      <c r="A33" s="42" t="s">
        <v>193</v>
      </c>
      <c r="B33" s="43">
        <v>20238.93</v>
      </c>
      <c r="C33" s="43">
        <v>19169.7</v>
      </c>
      <c r="D33" s="43">
        <v>39408.629999999997</v>
      </c>
      <c r="E33" s="43">
        <v>51065.52</v>
      </c>
      <c r="F33" s="43">
        <v>11656.89</v>
      </c>
      <c r="G33" s="42"/>
    </row>
    <row r="34" spans="1:7">
      <c r="A34" s="3" t="s">
        <v>234</v>
      </c>
      <c r="B34" s="4">
        <v>2128.59</v>
      </c>
      <c r="C34" s="4">
        <v>0</v>
      </c>
      <c r="D34" s="4">
        <v>2128.59</v>
      </c>
      <c r="E34" s="4">
        <v>3358.2</v>
      </c>
      <c r="F34" s="4">
        <v>1229.6099999999999</v>
      </c>
      <c r="G34" s="3"/>
    </row>
    <row r="35" spans="1:7">
      <c r="A35" s="42" t="s">
        <v>194</v>
      </c>
      <c r="B35" s="43">
        <v>2128.59</v>
      </c>
      <c r="C35" s="43">
        <v>0</v>
      </c>
      <c r="D35" s="43">
        <v>2128.59</v>
      </c>
      <c r="E35" s="43">
        <v>3358.2</v>
      </c>
      <c r="F35" s="43">
        <v>1229.6099999999999</v>
      </c>
      <c r="G35" s="42"/>
    </row>
    <row r="36" spans="1:7">
      <c r="A36" s="3" t="s">
        <v>195</v>
      </c>
      <c r="B36" s="4">
        <v>37533.82</v>
      </c>
      <c r="C36" s="4">
        <v>12634.53</v>
      </c>
      <c r="D36" s="4">
        <v>50168.35</v>
      </c>
      <c r="E36" s="4">
        <v>54520</v>
      </c>
      <c r="F36" s="4">
        <v>4351.6499999999996</v>
      </c>
      <c r="G36" s="3"/>
    </row>
    <row r="37" spans="1:7">
      <c r="A37" s="42" t="s">
        <v>196</v>
      </c>
      <c r="B37" s="43">
        <v>37533.82</v>
      </c>
      <c r="C37" s="43">
        <v>12634.53</v>
      </c>
      <c r="D37" s="43">
        <v>50168.35</v>
      </c>
      <c r="E37" s="43">
        <v>54520</v>
      </c>
      <c r="F37" s="43">
        <v>4351.6499999999996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15330.12</v>
      </c>
      <c r="C40" s="4">
        <v>7263.58</v>
      </c>
      <c r="D40" s="4">
        <v>22593.7</v>
      </c>
      <c r="E40" s="4">
        <v>28074.720000000001</v>
      </c>
      <c r="F40" s="4">
        <v>5481.02</v>
      </c>
      <c r="G40" s="3"/>
    </row>
    <row r="41" spans="1:7">
      <c r="A41" s="3" t="s">
        <v>200</v>
      </c>
      <c r="B41" s="4">
        <v>7305.65</v>
      </c>
      <c r="C41" s="4">
        <v>3869.3</v>
      </c>
      <c r="D41" s="4">
        <v>11174.95</v>
      </c>
      <c r="E41" s="4">
        <v>16153.6</v>
      </c>
      <c r="F41" s="4">
        <v>4978.6499999999996</v>
      </c>
      <c r="G41" s="3"/>
    </row>
    <row r="42" spans="1:7">
      <c r="A42" s="3" t="s">
        <v>201</v>
      </c>
      <c r="B42" s="4">
        <v>4210.8599999999997</v>
      </c>
      <c r="C42" s="4">
        <v>1487.91</v>
      </c>
      <c r="D42" s="4">
        <v>5698.77</v>
      </c>
      <c r="E42" s="4">
        <v>6612.4</v>
      </c>
      <c r="F42" s="4">
        <v>913.63</v>
      </c>
      <c r="G42" s="3"/>
    </row>
    <row r="43" spans="1:7">
      <c r="A43" s="42" t="s">
        <v>202</v>
      </c>
      <c r="B43" s="43">
        <v>26846.63</v>
      </c>
      <c r="C43" s="43">
        <v>12620.79</v>
      </c>
      <c r="D43" s="43">
        <v>39467.42</v>
      </c>
      <c r="E43" s="43">
        <v>50840.72</v>
      </c>
      <c r="F43" s="43">
        <v>11373.3</v>
      </c>
      <c r="G43" s="42"/>
    </row>
    <row r="44" spans="1:7">
      <c r="A44" s="3" t="s">
        <v>235</v>
      </c>
      <c r="B44" s="4">
        <v>79519.02</v>
      </c>
      <c r="C44" s="4">
        <v>9389.75</v>
      </c>
      <c r="D44" s="4">
        <v>88908.77</v>
      </c>
      <c r="E44" s="4">
        <v>102681.5</v>
      </c>
      <c r="F44" s="4">
        <v>13772.73</v>
      </c>
      <c r="G44" s="3"/>
    </row>
    <row r="45" spans="1:7">
      <c r="A45" s="42" t="s">
        <v>203</v>
      </c>
      <c r="B45" s="43">
        <v>79519.02</v>
      </c>
      <c r="C45" s="43">
        <v>9389.75</v>
      </c>
      <c r="D45" s="43">
        <v>88908.77</v>
      </c>
      <c r="E45" s="43">
        <v>102681.5</v>
      </c>
      <c r="F45" s="43">
        <v>13772.73</v>
      </c>
      <c r="G45" s="42"/>
    </row>
    <row r="46" spans="1:7">
      <c r="A46" s="42" t="s">
        <v>204</v>
      </c>
      <c r="B46" s="43">
        <v>146028.06</v>
      </c>
      <c r="C46" s="43">
        <v>34645.07</v>
      </c>
      <c r="D46" s="43">
        <v>180673.13</v>
      </c>
      <c r="E46" s="43">
        <v>211425.79</v>
      </c>
      <c r="F46" s="43">
        <v>30752.66</v>
      </c>
      <c r="G46" s="42"/>
    </row>
    <row r="47" spans="1:7">
      <c r="A47" s="3" t="s">
        <v>205</v>
      </c>
      <c r="B47" s="4">
        <v>51646.720000000001</v>
      </c>
      <c r="C47" s="4">
        <v>2585.5500000000002</v>
      </c>
      <c r="D47" s="4">
        <v>54232.27</v>
      </c>
      <c r="E47" s="4">
        <v>75804.12</v>
      </c>
      <c r="F47" s="4">
        <v>21571.85</v>
      </c>
      <c r="G47" s="3"/>
    </row>
    <row r="48" spans="1:7">
      <c r="A48" s="42" t="s">
        <v>206</v>
      </c>
      <c r="B48" s="43">
        <v>51646.720000000001</v>
      </c>
      <c r="C48" s="43">
        <v>2585.5500000000002</v>
      </c>
      <c r="D48" s="43">
        <v>54232.27</v>
      </c>
      <c r="E48" s="43">
        <v>75804.12</v>
      </c>
      <c r="F48" s="43">
        <v>21571.85</v>
      </c>
      <c r="G48" s="42"/>
    </row>
    <row r="49" spans="1:7">
      <c r="A49" s="42" t="s">
        <v>207</v>
      </c>
      <c r="B49" s="43">
        <v>51646.720000000001</v>
      </c>
      <c r="C49" s="43">
        <v>2585.5500000000002</v>
      </c>
      <c r="D49" s="43">
        <v>54232.27</v>
      </c>
      <c r="E49" s="43">
        <v>75804.12</v>
      </c>
      <c r="F49" s="43">
        <v>21571.85</v>
      </c>
      <c r="G49" s="42"/>
    </row>
    <row r="50" spans="1:7">
      <c r="A50" s="3" t="s">
        <v>208</v>
      </c>
      <c r="B50" s="4">
        <v>35219.14</v>
      </c>
      <c r="C50" s="4">
        <v>0</v>
      </c>
      <c r="D50" s="4">
        <v>35219.14</v>
      </c>
      <c r="E50" s="4">
        <v>42657.48</v>
      </c>
      <c r="F50" s="4">
        <v>7438.34</v>
      </c>
      <c r="G50" s="3"/>
    </row>
    <row r="51" spans="1:7">
      <c r="A51" s="42" t="s">
        <v>209</v>
      </c>
      <c r="B51" s="43">
        <v>35219.14</v>
      </c>
      <c r="C51" s="43">
        <v>0</v>
      </c>
      <c r="D51" s="43">
        <v>35219.14</v>
      </c>
      <c r="E51" s="43">
        <v>42657.48</v>
      </c>
      <c r="F51" s="43">
        <v>7438.34</v>
      </c>
      <c r="G51" s="42"/>
    </row>
    <row r="52" spans="1:7">
      <c r="A52" s="42" t="s">
        <v>210</v>
      </c>
      <c r="B52" s="43">
        <v>35219.14</v>
      </c>
      <c r="C52" s="43">
        <v>0</v>
      </c>
      <c r="D52" s="43">
        <v>35219.14</v>
      </c>
      <c r="E52" s="43">
        <v>42657.48</v>
      </c>
      <c r="F52" s="43">
        <v>7438.34</v>
      </c>
      <c r="G52" s="42"/>
    </row>
    <row r="53" spans="1:7">
      <c r="A53" s="3" t="s">
        <v>216</v>
      </c>
      <c r="B53" s="4">
        <v>385294.25</v>
      </c>
      <c r="C53" s="5">
        <v>0</v>
      </c>
      <c r="D53" s="4">
        <v>385294.25</v>
      </c>
      <c r="E53" s="4">
        <v>500882.64</v>
      </c>
      <c r="F53" s="4">
        <v>115588.39</v>
      </c>
      <c r="G53" s="3"/>
    </row>
    <row r="54" spans="1:7">
      <c r="A54" s="3" t="s">
        <v>211</v>
      </c>
      <c r="B54" s="4">
        <v>95405.93</v>
      </c>
      <c r="C54" s="5">
        <v>0</v>
      </c>
      <c r="D54" s="4">
        <v>95405.93</v>
      </c>
      <c r="E54" s="4">
        <v>51726.12</v>
      </c>
      <c r="F54" s="4">
        <v>-43679.81</v>
      </c>
      <c r="G54" s="3"/>
    </row>
    <row r="55" spans="1:7">
      <c r="A55" s="3" t="s">
        <v>229</v>
      </c>
      <c r="B55" s="4">
        <v>27428.1</v>
      </c>
      <c r="C55" s="5">
        <v>0</v>
      </c>
      <c r="D55" s="4">
        <v>27428.1</v>
      </c>
      <c r="E55" s="5">
        <v>0</v>
      </c>
      <c r="F55" s="4">
        <v>-27428.1</v>
      </c>
      <c r="G55" s="3"/>
    </row>
    <row r="56" spans="1:7">
      <c r="A56" s="42" t="s">
        <v>212</v>
      </c>
      <c r="B56" s="43">
        <v>508128.28</v>
      </c>
      <c r="C56" s="44">
        <v>0</v>
      </c>
      <c r="D56" s="43">
        <v>508128.28</v>
      </c>
      <c r="E56" s="43">
        <v>552608.76</v>
      </c>
      <c r="F56" s="43">
        <v>44480.480000000003</v>
      </c>
      <c r="G56" s="42"/>
    </row>
    <row r="57" spans="1:7">
      <c r="A57" s="6" t="s">
        <v>213</v>
      </c>
      <c r="B57" s="7">
        <v>1514133.02</v>
      </c>
      <c r="C57" s="7">
        <v>169374.29</v>
      </c>
      <c r="D57" s="7">
        <v>1683507.31</v>
      </c>
      <c r="E57" s="7">
        <v>2030637.58</v>
      </c>
      <c r="F57" s="7">
        <v>347130.27</v>
      </c>
      <c r="G5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B1:K37"/>
  <sheetViews>
    <sheetView topLeftCell="A4" workbookViewId="0">
      <selection activeCell="H18" sqref="H18"/>
    </sheetView>
  </sheetViews>
  <sheetFormatPr defaultRowHeight="14.5"/>
  <cols>
    <col min="1" max="1" width="2.81640625" customWidth="1"/>
    <col min="2" max="2" width="16" bestFit="1" customWidth="1"/>
    <col min="3" max="3" width="41.26953125" bestFit="1" customWidth="1"/>
    <col min="4" max="4" width="13.54296875" style="9" customWidth="1"/>
    <col min="5" max="7" width="13.26953125" style="9" bestFit="1" customWidth="1"/>
    <col min="8" max="8" width="11.54296875" style="9" bestFit="1" customWidth="1"/>
    <col min="9" max="9" width="11.54296875" customWidth="1"/>
    <col min="11" max="11" width="16.81640625" bestFit="1" customWidth="1"/>
  </cols>
  <sheetData>
    <row r="1" spans="2:9">
      <c r="D1" s="9" t="s">
        <v>123</v>
      </c>
    </row>
    <row r="2" spans="2:9">
      <c r="B2" s="121" t="s">
        <v>50</v>
      </c>
      <c r="C2" s="121" t="s">
        <v>49</v>
      </c>
      <c r="D2" s="115" t="s">
        <v>83</v>
      </c>
      <c r="E2" s="115" t="s">
        <v>84</v>
      </c>
      <c r="F2" s="115" t="s">
        <v>85</v>
      </c>
      <c r="G2" s="115" t="s">
        <v>86</v>
      </c>
      <c r="H2" s="115" t="s">
        <v>87</v>
      </c>
      <c r="I2" s="115" t="s">
        <v>89</v>
      </c>
    </row>
    <row r="3" spans="2:9">
      <c r="B3" s="122"/>
      <c r="C3" s="122"/>
      <c r="D3" s="116"/>
      <c r="E3" s="116"/>
      <c r="F3" s="116"/>
      <c r="G3" s="116"/>
      <c r="H3" s="116"/>
      <c r="I3" s="116"/>
    </row>
    <row r="4" spans="2:9">
      <c r="B4" s="13" t="s">
        <v>51</v>
      </c>
      <c r="C4" s="13" t="s">
        <v>52</v>
      </c>
      <c r="D4" s="15">
        <v>990000</v>
      </c>
      <c r="E4" s="15">
        <v>279703.74</v>
      </c>
      <c r="F4" s="15">
        <v>0</v>
      </c>
      <c r="G4" s="15">
        <v>278135.31</v>
      </c>
      <c r="H4" s="15">
        <v>1568.43</v>
      </c>
      <c r="I4" s="18">
        <f>(G4+F4)/D4</f>
        <v>0.2809447575757576</v>
      </c>
    </row>
    <row r="5" spans="2:9">
      <c r="B5" s="16" t="s">
        <v>53</v>
      </c>
      <c r="C5" s="16" t="s">
        <v>54</v>
      </c>
      <c r="D5" s="14"/>
      <c r="E5" s="14">
        <v>279703.74</v>
      </c>
      <c r="F5" s="14">
        <v>0</v>
      </c>
      <c r="G5" s="14">
        <v>278135.31</v>
      </c>
      <c r="H5" s="14">
        <v>0</v>
      </c>
      <c r="I5" s="14"/>
    </row>
    <row r="6" spans="2:9">
      <c r="B6" s="13" t="s">
        <v>55</v>
      </c>
      <c r="C6" s="13" t="s">
        <v>57</v>
      </c>
      <c r="D6" s="15">
        <v>861000</v>
      </c>
      <c r="E6" s="15">
        <v>1050409.1399999999</v>
      </c>
      <c r="F6" s="15">
        <v>595416.78</v>
      </c>
      <c r="G6" s="15">
        <v>370728.35</v>
      </c>
      <c r="H6" s="15">
        <v>84264.01</v>
      </c>
      <c r="I6" s="18">
        <f>(G6+F6)/D6</f>
        <v>1.1221197793263646</v>
      </c>
    </row>
    <row r="7" spans="2:9">
      <c r="B7" s="16" t="s">
        <v>115</v>
      </c>
      <c r="C7" s="13" t="s">
        <v>116</v>
      </c>
      <c r="D7" s="14"/>
      <c r="E7" s="14">
        <v>996692.17</v>
      </c>
      <c r="F7" s="14">
        <v>550882.46</v>
      </c>
      <c r="G7" s="14">
        <v>361980.9</v>
      </c>
      <c r="H7" s="14">
        <v>0</v>
      </c>
      <c r="I7" s="14"/>
    </row>
    <row r="8" spans="2:9">
      <c r="B8" s="16" t="s">
        <v>118</v>
      </c>
      <c r="C8" s="13" t="s">
        <v>117</v>
      </c>
      <c r="D8" s="14"/>
      <c r="E8" s="14">
        <v>9022.7199999999993</v>
      </c>
      <c r="F8" s="14">
        <v>0</v>
      </c>
      <c r="G8" s="14">
        <v>8747.4500000000007</v>
      </c>
      <c r="H8" s="14">
        <v>0</v>
      </c>
      <c r="I8" s="14"/>
    </row>
    <row r="9" spans="2:9">
      <c r="B9" s="16" t="s">
        <v>119</v>
      </c>
      <c r="C9" s="13" t="s">
        <v>120</v>
      </c>
      <c r="D9" s="14"/>
      <c r="E9" s="14">
        <v>8492.19</v>
      </c>
      <c r="F9" s="14">
        <v>8470.5300000000007</v>
      </c>
      <c r="G9" s="14">
        <v>0</v>
      </c>
      <c r="H9" s="14">
        <v>0</v>
      </c>
      <c r="I9" s="14"/>
    </row>
    <row r="10" spans="2:9">
      <c r="B10" s="16" t="s">
        <v>122</v>
      </c>
      <c r="C10" s="13" t="s">
        <v>121</v>
      </c>
      <c r="D10" s="14"/>
      <c r="E10" s="14">
        <v>36202.06</v>
      </c>
      <c r="F10" s="14">
        <v>36063.79</v>
      </c>
      <c r="G10" s="14">
        <v>0</v>
      </c>
      <c r="H10" s="14">
        <v>0</v>
      </c>
      <c r="I10" s="14"/>
    </row>
    <row r="11" spans="2:9">
      <c r="B11" s="13" t="s">
        <v>56</v>
      </c>
      <c r="C11" s="13" t="s">
        <v>58</v>
      </c>
      <c r="D11" s="15">
        <v>843000</v>
      </c>
      <c r="E11" s="15">
        <v>1118769.33</v>
      </c>
      <c r="F11" s="15">
        <v>640279.5</v>
      </c>
      <c r="G11" s="15">
        <v>384586.49</v>
      </c>
      <c r="H11" s="15">
        <v>93903.34</v>
      </c>
      <c r="I11" s="18">
        <f>(G11+F11)/D11</f>
        <v>1.2157366429418743</v>
      </c>
    </row>
    <row r="12" spans="2:9">
      <c r="B12" s="16" t="s">
        <v>60</v>
      </c>
      <c r="C12" s="16" t="s">
        <v>59</v>
      </c>
      <c r="D12" s="14"/>
      <c r="E12" s="14">
        <v>1036584.1</v>
      </c>
      <c r="F12" s="14">
        <v>576576.57999999996</v>
      </c>
      <c r="G12" s="14">
        <v>384586.49</v>
      </c>
      <c r="H12" s="14">
        <v>0</v>
      </c>
      <c r="I12" s="14"/>
    </row>
    <row r="13" spans="2:9">
      <c r="B13" s="16" t="s">
        <v>61</v>
      </c>
      <c r="C13" s="16" t="s">
        <v>62</v>
      </c>
      <c r="D13" s="14"/>
      <c r="E13" s="14">
        <v>54663.92</v>
      </c>
      <c r="F13" s="14">
        <v>41138.050000000003</v>
      </c>
      <c r="G13" s="14">
        <v>0</v>
      </c>
      <c r="H13" s="14">
        <v>0</v>
      </c>
      <c r="I13" s="14"/>
    </row>
    <row r="14" spans="2:9">
      <c r="B14" s="16" t="s">
        <v>90</v>
      </c>
      <c r="C14" s="16" t="s">
        <v>91</v>
      </c>
      <c r="D14" s="14"/>
      <c r="E14" s="14">
        <v>27521.31</v>
      </c>
      <c r="F14" s="14">
        <v>22564.87</v>
      </c>
      <c r="G14" s="14">
        <v>0</v>
      </c>
      <c r="H14" s="14">
        <v>0</v>
      </c>
      <c r="I14" s="14"/>
    </row>
    <row r="15" spans="2:9">
      <c r="B15" s="13" t="s">
        <v>66</v>
      </c>
      <c r="C15" s="13" t="s">
        <v>63</v>
      </c>
      <c r="D15" s="15">
        <v>963000</v>
      </c>
      <c r="E15" s="15">
        <v>1119959.33</v>
      </c>
      <c r="F15" s="15">
        <v>557614.1</v>
      </c>
      <c r="G15" s="15">
        <v>446562.79</v>
      </c>
      <c r="H15" s="15">
        <v>115782.44</v>
      </c>
      <c r="I15" s="18">
        <f>(G15+F15)/D15</f>
        <v>1.0427589719626167</v>
      </c>
    </row>
    <row r="16" spans="2:9">
      <c r="B16" s="16" t="s">
        <v>92</v>
      </c>
      <c r="C16" s="13" t="s">
        <v>93</v>
      </c>
      <c r="D16" s="14"/>
      <c r="E16" s="14">
        <v>41287.96</v>
      </c>
      <c r="F16" s="14">
        <v>0</v>
      </c>
      <c r="G16" s="14">
        <v>35601.86</v>
      </c>
      <c r="H16" s="14">
        <v>0</v>
      </c>
      <c r="I16" s="14"/>
    </row>
    <row r="17" spans="2:11">
      <c r="B17" s="16" t="s">
        <v>95</v>
      </c>
      <c r="C17" s="13" t="s">
        <v>94</v>
      </c>
      <c r="D17" s="14"/>
      <c r="E17" s="14">
        <v>42727.09</v>
      </c>
      <c r="F17" s="14">
        <v>0</v>
      </c>
      <c r="G17" s="14">
        <v>41610.44</v>
      </c>
      <c r="H17" s="14">
        <v>0</v>
      </c>
      <c r="I17" s="14"/>
    </row>
    <row r="18" spans="2:11">
      <c r="B18" s="16" t="s">
        <v>99</v>
      </c>
      <c r="C18" s="13" t="s">
        <v>100</v>
      </c>
      <c r="D18" s="14"/>
      <c r="E18" s="14">
        <v>1035944.28</v>
      </c>
      <c r="F18" s="14">
        <v>557614.1</v>
      </c>
      <c r="G18" s="14">
        <v>369350.49</v>
      </c>
      <c r="H18" s="14">
        <v>0</v>
      </c>
      <c r="I18" s="14"/>
    </row>
    <row r="19" spans="2:11">
      <c r="B19" s="13" t="s">
        <v>67</v>
      </c>
      <c r="C19" s="13" t="s">
        <v>64</v>
      </c>
      <c r="D19" s="15">
        <v>388000</v>
      </c>
      <c r="E19" s="15">
        <v>673115.9</v>
      </c>
      <c r="F19" s="15">
        <v>628499.39</v>
      </c>
      <c r="G19" s="15">
        <v>0</v>
      </c>
      <c r="H19" s="15">
        <v>44860.11</v>
      </c>
      <c r="I19" s="18">
        <f>(G19+F19)/D19</f>
        <v>1.6198437886597938</v>
      </c>
    </row>
    <row r="20" spans="2:11">
      <c r="B20" s="13" t="s">
        <v>68</v>
      </c>
      <c r="C20" s="13" t="s">
        <v>65</v>
      </c>
      <c r="D20" s="15">
        <v>345000</v>
      </c>
      <c r="E20" s="15">
        <v>263235.34999999998</v>
      </c>
      <c r="F20" s="15">
        <v>0</v>
      </c>
      <c r="G20" s="15">
        <v>243821.68</v>
      </c>
      <c r="H20" s="15">
        <v>19413.669999999998</v>
      </c>
      <c r="I20" s="18">
        <f>(G20+F20)/D20</f>
        <v>0.70672950724637684</v>
      </c>
      <c r="K20" s="10"/>
    </row>
    <row r="21" spans="2:11">
      <c r="B21" s="16" t="s">
        <v>69</v>
      </c>
      <c r="C21" s="16" t="s">
        <v>72</v>
      </c>
      <c r="D21" s="14"/>
      <c r="E21" s="14">
        <v>229696.32</v>
      </c>
      <c r="F21" s="14">
        <v>0</v>
      </c>
      <c r="G21" s="14">
        <v>211151.19</v>
      </c>
      <c r="H21" s="14">
        <v>0</v>
      </c>
      <c r="I21" s="14"/>
    </row>
    <row r="22" spans="2:11">
      <c r="B22" s="16" t="s">
        <v>70</v>
      </c>
      <c r="C22" s="16" t="s">
        <v>73</v>
      </c>
      <c r="D22" s="14"/>
      <c r="E22" s="14">
        <v>8623.68</v>
      </c>
      <c r="F22" s="14">
        <v>0</v>
      </c>
      <c r="G22" s="14">
        <v>8257.02</v>
      </c>
      <c r="H22" s="14">
        <v>0</v>
      </c>
      <c r="I22" s="14"/>
    </row>
    <row r="23" spans="2:11">
      <c r="B23" s="16" t="s">
        <v>71</v>
      </c>
      <c r="C23" s="16" t="s">
        <v>74</v>
      </c>
      <c r="D23" s="14"/>
      <c r="E23" s="14">
        <v>13775.5</v>
      </c>
      <c r="F23" s="14">
        <v>0</v>
      </c>
      <c r="G23" s="14">
        <v>13280.31</v>
      </c>
      <c r="H23" s="14">
        <v>0</v>
      </c>
      <c r="I23" s="14"/>
    </row>
    <row r="24" spans="2:11">
      <c r="B24" s="16" t="s">
        <v>96</v>
      </c>
      <c r="C24" s="16" t="s">
        <v>97</v>
      </c>
      <c r="D24" s="14"/>
      <c r="E24" s="14">
        <v>11139.85</v>
      </c>
      <c r="F24" s="14">
        <v>0</v>
      </c>
      <c r="G24" s="14">
        <v>11133.16</v>
      </c>
      <c r="H24" s="14">
        <v>0</v>
      </c>
      <c r="I24" s="14"/>
    </row>
    <row r="25" spans="2:11">
      <c r="B25" s="13" t="s">
        <v>79</v>
      </c>
      <c r="C25" s="13" t="s">
        <v>75</v>
      </c>
      <c r="D25" s="15">
        <v>567000</v>
      </c>
      <c r="E25" s="15">
        <v>28764.39</v>
      </c>
      <c r="F25" s="15">
        <v>28457.65</v>
      </c>
      <c r="G25" s="15">
        <v>0</v>
      </c>
      <c r="H25" s="15">
        <v>344.17</v>
      </c>
      <c r="I25" s="18">
        <f>(G25+F25)/D25</f>
        <v>5.0189858906525574E-2</v>
      </c>
    </row>
    <row r="26" spans="2:11">
      <c r="B26" s="13" t="s">
        <v>80</v>
      </c>
      <c r="C26" s="13" t="s">
        <v>76</v>
      </c>
      <c r="D26" s="15">
        <v>523000</v>
      </c>
      <c r="E26" s="15">
        <v>406867.24</v>
      </c>
      <c r="F26" s="15">
        <v>0</v>
      </c>
      <c r="G26" s="15">
        <v>385246.56</v>
      </c>
      <c r="H26" s="15">
        <v>21620.68</v>
      </c>
      <c r="I26" s="18">
        <f>(G26+F26)/D26</f>
        <v>0.73660910133843216</v>
      </c>
    </row>
    <row r="27" spans="2:11">
      <c r="B27" s="16" t="s">
        <v>102</v>
      </c>
      <c r="C27" s="13" t="s">
        <v>101</v>
      </c>
      <c r="D27" s="14"/>
      <c r="E27" s="14">
        <v>350916.98</v>
      </c>
      <c r="F27" s="14">
        <v>0</v>
      </c>
      <c r="G27" s="14">
        <v>331289.68</v>
      </c>
      <c r="H27" s="14">
        <v>0</v>
      </c>
      <c r="I27" s="14"/>
    </row>
    <row r="28" spans="2:11">
      <c r="B28" s="16" t="s">
        <v>113</v>
      </c>
      <c r="C28" s="13" t="s">
        <v>114</v>
      </c>
      <c r="D28" s="14"/>
      <c r="E28" s="14">
        <v>55950.26</v>
      </c>
      <c r="F28" s="14">
        <v>0</v>
      </c>
      <c r="G28" s="14">
        <v>53956.88</v>
      </c>
      <c r="H28" s="14">
        <v>0</v>
      </c>
      <c r="I28" s="14"/>
    </row>
    <row r="29" spans="2:11">
      <c r="B29" s="13" t="s">
        <v>81</v>
      </c>
      <c r="C29" s="13" t="s">
        <v>77</v>
      </c>
      <c r="D29" s="15">
        <v>388000</v>
      </c>
      <c r="E29" s="15">
        <v>335780.81</v>
      </c>
      <c r="F29" s="15">
        <v>292513.65999999997</v>
      </c>
      <c r="G29" s="15">
        <v>1093.68</v>
      </c>
      <c r="H29" s="15">
        <v>42289.22</v>
      </c>
      <c r="I29" s="18">
        <f>(G29+F29)/D29</f>
        <v>0.75671994845360813</v>
      </c>
    </row>
    <row r="30" spans="2:11">
      <c r="B30" s="13" t="s">
        <v>82</v>
      </c>
      <c r="C30" s="13" t="s">
        <v>78</v>
      </c>
      <c r="D30" s="15">
        <v>465000</v>
      </c>
      <c r="E30" s="15">
        <v>278097.57</v>
      </c>
      <c r="F30" s="15">
        <v>45133.88</v>
      </c>
      <c r="G30" s="15">
        <v>225454.49</v>
      </c>
      <c r="H30" s="15">
        <v>7509.7</v>
      </c>
      <c r="I30" s="18">
        <f>(G30+F30)/D30</f>
        <v>0.58191047311827959</v>
      </c>
      <c r="K30" s="10"/>
    </row>
    <row r="31" spans="2:11">
      <c r="B31" s="16" t="s">
        <v>103</v>
      </c>
      <c r="C31" s="13" t="s">
        <v>109</v>
      </c>
      <c r="D31" s="14"/>
      <c r="E31" s="14">
        <v>7167.29</v>
      </c>
      <c r="F31" s="14">
        <v>0</v>
      </c>
      <c r="G31" s="14">
        <v>6754.73</v>
      </c>
      <c r="H31" s="14">
        <v>0</v>
      </c>
      <c r="I31" s="14"/>
    </row>
    <row r="32" spans="2:11">
      <c r="B32" s="16" t="s">
        <v>104</v>
      </c>
      <c r="C32" s="13" t="s">
        <v>110</v>
      </c>
      <c r="D32" s="14"/>
      <c r="E32" s="14">
        <v>14893.98</v>
      </c>
      <c r="F32" s="14">
        <v>0</v>
      </c>
      <c r="G32" s="14">
        <v>14259.98</v>
      </c>
      <c r="H32" s="14">
        <v>0</v>
      </c>
      <c r="I32" s="14"/>
    </row>
    <row r="33" spans="2:9">
      <c r="B33" s="16" t="s">
        <v>105</v>
      </c>
      <c r="C33" s="13" t="s">
        <v>111</v>
      </c>
      <c r="D33" s="14"/>
      <c r="E33" s="14">
        <v>7239</v>
      </c>
      <c r="F33" s="14">
        <v>7235.74</v>
      </c>
      <c r="G33" s="14">
        <v>0</v>
      </c>
      <c r="H33" s="14">
        <v>0</v>
      </c>
      <c r="I33" s="14"/>
    </row>
    <row r="34" spans="2:9">
      <c r="B34" s="16" t="s">
        <v>107</v>
      </c>
      <c r="C34" s="13" t="s">
        <v>108</v>
      </c>
      <c r="D34" s="14"/>
      <c r="E34" s="14">
        <v>246188.27</v>
      </c>
      <c r="F34" s="14">
        <v>37898.14</v>
      </c>
      <c r="G34" s="14">
        <v>201840.03</v>
      </c>
      <c r="H34" s="14">
        <v>0</v>
      </c>
      <c r="I34" s="14"/>
    </row>
    <row r="35" spans="2:9">
      <c r="B35" s="16" t="s">
        <v>106</v>
      </c>
      <c r="C35" s="13" t="s">
        <v>112</v>
      </c>
      <c r="D35" s="14"/>
      <c r="E35" s="14">
        <v>842.11</v>
      </c>
      <c r="F35" s="14">
        <v>0</v>
      </c>
      <c r="G35" s="14">
        <v>842.61</v>
      </c>
      <c r="H35" s="14">
        <v>0</v>
      </c>
      <c r="I35" s="14"/>
    </row>
    <row r="36" spans="2:9">
      <c r="B36" s="117" t="s">
        <v>34</v>
      </c>
      <c r="C36" s="118"/>
      <c r="D36" s="17">
        <f>SUM(D4,D6,D11,D15,D19,D20,D25,D26,D29,D30)</f>
        <v>6333000</v>
      </c>
      <c r="E36" s="17">
        <f>SUM(E4,E6,E11,E15,E19,E20,E25,E26,E29,E30)</f>
        <v>5554702.7999999998</v>
      </c>
      <c r="F36" s="17">
        <f>SUM(F4,F6,F11,F15,F19,F20,F25,F26,F29,F30)</f>
        <v>2787914.96</v>
      </c>
      <c r="G36" s="17">
        <f>SUM(G4,G6,G11,G15,G19,G20,G25,G26,G29,G30)</f>
        <v>2335629.3499999996</v>
      </c>
      <c r="H36" s="17">
        <f>SUM(H4,H6,H11,H15,H19,H20,H25,H26,H29,H30)</f>
        <v>431555.76999999996</v>
      </c>
      <c r="I36" s="20"/>
    </row>
    <row r="37" spans="2:9" ht="21">
      <c r="B37" s="117" t="s">
        <v>88</v>
      </c>
      <c r="C37" s="118"/>
      <c r="D37" s="119">
        <f>D36-F36-G36</f>
        <v>1209455.6900000004</v>
      </c>
      <c r="E37" s="120"/>
      <c r="F37" s="120"/>
      <c r="G37" s="120"/>
      <c r="H37" s="120"/>
      <c r="I37" s="19">
        <f>D37/D36</f>
        <v>0.1909767393020686</v>
      </c>
    </row>
  </sheetData>
  <mergeCells count="11">
    <mergeCell ref="I2:I3"/>
    <mergeCell ref="F2:F3"/>
    <mergeCell ref="G2:G3"/>
    <mergeCell ref="H2:H3"/>
    <mergeCell ref="B37:C37"/>
    <mergeCell ref="D37:H37"/>
    <mergeCell ref="B36:C36"/>
    <mergeCell ref="B2:B3"/>
    <mergeCell ref="C2:C3"/>
    <mergeCell ref="D2:D3"/>
    <mergeCell ref="E2:E3"/>
  </mergeCells>
  <conditionalFormatting sqref="I4">
    <cfRule type="cellIs" dxfId="13" priority="19" operator="greaterThan">
      <formula>100%</formula>
    </cfRule>
  </conditionalFormatting>
  <conditionalFormatting sqref="I6">
    <cfRule type="cellIs" dxfId="12" priority="9" operator="greaterThan">
      <formula>100%</formula>
    </cfRule>
  </conditionalFormatting>
  <conditionalFormatting sqref="I11">
    <cfRule type="cellIs" dxfId="11" priority="8" operator="greaterThan">
      <formula>100%</formula>
    </cfRule>
  </conditionalFormatting>
  <conditionalFormatting sqref="I15">
    <cfRule type="cellIs" dxfId="10" priority="7" operator="greaterThan">
      <formula>100%</formula>
    </cfRule>
  </conditionalFormatting>
  <conditionalFormatting sqref="I19">
    <cfRule type="cellIs" dxfId="9" priority="6" operator="greaterThan">
      <formula>100%</formula>
    </cfRule>
  </conditionalFormatting>
  <conditionalFormatting sqref="I20">
    <cfRule type="cellIs" dxfId="8" priority="5" operator="greaterThan">
      <formula>100%</formula>
    </cfRule>
  </conditionalFormatting>
  <conditionalFormatting sqref="I25">
    <cfRule type="cellIs" dxfId="7" priority="4" operator="greaterThan">
      <formula>100%</formula>
    </cfRule>
  </conditionalFormatting>
  <conditionalFormatting sqref="I26">
    <cfRule type="cellIs" dxfId="6" priority="3" operator="greaterThan">
      <formula>100%</formula>
    </cfRule>
  </conditionalFormatting>
  <conditionalFormatting sqref="I29">
    <cfRule type="cellIs" dxfId="5" priority="2" operator="greaterThan">
      <formula>100%</formula>
    </cfRule>
  </conditionalFormatting>
  <conditionalFormatting sqref="I30">
    <cfRule type="cellIs" dxfId="4" priority="1" operator="greaterThan">
      <formula>100%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9"/>
    </sheetView>
  </sheetViews>
  <sheetFormatPr defaultRowHeight="14.5"/>
  <cols>
    <col min="1" max="1" width="32.26953125" bestFit="1" customWidth="1"/>
    <col min="2" max="2" width="12.81640625" customWidth="1"/>
    <col min="3" max="3" width="13.7265625" bestFit="1" customWidth="1"/>
    <col min="4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127148.88</v>
      </c>
      <c r="C2" s="5">
        <v>0</v>
      </c>
      <c r="D2" s="4">
        <v>127148.88</v>
      </c>
      <c r="E2" s="4">
        <v>159957.24</v>
      </c>
      <c r="F2" s="4">
        <v>32808.36</v>
      </c>
      <c r="G2" s="3"/>
    </row>
    <row r="3" spans="1:7">
      <c r="A3" s="3" t="s">
        <v>165</v>
      </c>
      <c r="B3" s="4">
        <v>32108.46</v>
      </c>
      <c r="C3" s="5">
        <v>0</v>
      </c>
      <c r="D3" s="4">
        <v>32108.46</v>
      </c>
      <c r="E3" s="4">
        <v>48830.29</v>
      </c>
      <c r="F3" s="4">
        <v>16721.830000000002</v>
      </c>
      <c r="G3" s="3"/>
    </row>
    <row r="4" spans="1:7">
      <c r="A4" s="3" t="s">
        <v>166</v>
      </c>
      <c r="B4" s="4">
        <v>2273.44</v>
      </c>
      <c r="C4" s="5">
        <v>0</v>
      </c>
      <c r="D4" s="4">
        <v>2273.44</v>
      </c>
      <c r="E4" s="4">
        <v>41724.86</v>
      </c>
      <c r="F4" s="4">
        <v>39451.42</v>
      </c>
      <c r="G4" s="3"/>
    </row>
    <row r="5" spans="1:7">
      <c r="A5" s="3" t="s">
        <v>167</v>
      </c>
      <c r="B5" s="4">
        <v>155115.19</v>
      </c>
      <c r="C5" s="5">
        <v>0</v>
      </c>
      <c r="D5" s="4">
        <v>155115.19</v>
      </c>
      <c r="E5" s="4">
        <v>218725.2</v>
      </c>
      <c r="F5" s="4">
        <v>63610.01</v>
      </c>
      <c r="G5" s="3"/>
    </row>
    <row r="6" spans="1:7">
      <c r="A6" s="3" t="s">
        <v>168</v>
      </c>
      <c r="B6" s="4">
        <v>881.09</v>
      </c>
      <c r="C6" s="5">
        <v>0</v>
      </c>
      <c r="D6" s="4">
        <v>881.09</v>
      </c>
      <c r="E6" s="4">
        <v>18273</v>
      </c>
      <c r="F6" s="4">
        <v>17391.91</v>
      </c>
      <c r="G6" s="3"/>
    </row>
    <row r="7" spans="1:7">
      <c r="A7" s="3" t="s">
        <v>169</v>
      </c>
      <c r="B7" s="4">
        <v>4163.67</v>
      </c>
      <c r="C7" s="5">
        <v>0</v>
      </c>
      <c r="D7" s="4">
        <v>4163.67</v>
      </c>
      <c r="E7" s="4">
        <v>1270.56</v>
      </c>
      <c r="F7" s="4">
        <v>-2893.11</v>
      </c>
      <c r="G7" s="3"/>
    </row>
    <row r="8" spans="1:7">
      <c r="A8" s="3" t="s">
        <v>170</v>
      </c>
      <c r="B8" s="4">
        <v>815.87</v>
      </c>
      <c r="C8" s="5">
        <v>0</v>
      </c>
      <c r="D8" s="4">
        <v>815.87</v>
      </c>
      <c r="E8" s="4">
        <v>1411.68</v>
      </c>
      <c r="F8" s="4">
        <v>595.80999999999995</v>
      </c>
      <c r="G8" s="3"/>
    </row>
    <row r="9" spans="1:7">
      <c r="A9" s="3" t="s">
        <v>171</v>
      </c>
      <c r="B9" s="4">
        <v>12355.96</v>
      </c>
      <c r="C9" s="5">
        <v>0</v>
      </c>
      <c r="D9" s="4">
        <v>12355.96</v>
      </c>
      <c r="E9" s="4">
        <v>22836.84</v>
      </c>
      <c r="F9" s="4">
        <v>10480.879999999999</v>
      </c>
      <c r="G9" s="3"/>
    </row>
    <row r="10" spans="1:7">
      <c r="A10" s="3" t="s">
        <v>172</v>
      </c>
      <c r="B10" s="4">
        <v>3202.27</v>
      </c>
      <c r="C10" s="5">
        <v>0</v>
      </c>
      <c r="D10" s="4">
        <v>3202.27</v>
      </c>
      <c r="E10" s="4">
        <v>8587.91</v>
      </c>
      <c r="F10" s="4">
        <v>5385.64</v>
      </c>
      <c r="G10" s="3"/>
    </row>
    <row r="11" spans="1:7">
      <c r="A11" s="42" t="s">
        <v>173</v>
      </c>
      <c r="B11" s="43">
        <v>338064.83</v>
      </c>
      <c r="C11" s="44">
        <v>0</v>
      </c>
      <c r="D11" s="43">
        <v>338064.83</v>
      </c>
      <c r="E11" s="43">
        <v>521617.58</v>
      </c>
      <c r="F11" s="43">
        <v>183552.75</v>
      </c>
      <c r="G11" s="42"/>
    </row>
    <row r="12" spans="1:7">
      <c r="A12" s="3" t="s">
        <v>174</v>
      </c>
      <c r="B12" s="4">
        <v>1855.29</v>
      </c>
      <c r="C12" s="5">
        <v>0</v>
      </c>
      <c r="D12" s="4">
        <v>1855.29</v>
      </c>
      <c r="E12" s="5">
        <v>0</v>
      </c>
      <c r="F12" s="4">
        <v>-1855.29</v>
      </c>
      <c r="G12" s="3"/>
    </row>
    <row r="13" spans="1:7">
      <c r="A13" s="42" t="s">
        <v>175</v>
      </c>
      <c r="B13" s="43">
        <v>1855.29</v>
      </c>
      <c r="C13" s="44">
        <v>0</v>
      </c>
      <c r="D13" s="43">
        <v>1855.29</v>
      </c>
      <c r="E13" s="44">
        <v>0</v>
      </c>
      <c r="F13" s="43">
        <v>-1855.29</v>
      </c>
      <c r="G13" s="42"/>
    </row>
    <row r="14" spans="1:7">
      <c r="A14" s="3" t="s">
        <v>214</v>
      </c>
      <c r="B14" s="4">
        <v>786.39</v>
      </c>
      <c r="C14" s="5">
        <v>0</v>
      </c>
      <c r="D14" s="4">
        <v>786.39</v>
      </c>
      <c r="E14" s="5">
        <v>0</v>
      </c>
      <c r="F14" s="4">
        <v>-786.39</v>
      </c>
      <c r="G14" s="3"/>
    </row>
    <row r="15" spans="1:7">
      <c r="A15" s="42" t="s">
        <v>215</v>
      </c>
      <c r="B15" s="43">
        <v>786.39</v>
      </c>
      <c r="C15" s="44">
        <v>0</v>
      </c>
      <c r="D15" s="43">
        <v>786.39</v>
      </c>
      <c r="E15" s="44">
        <v>0</v>
      </c>
      <c r="F15" s="43">
        <v>-786.39</v>
      </c>
      <c r="G15" s="42"/>
    </row>
    <row r="16" spans="1:7">
      <c r="A16" s="3" t="s">
        <v>176</v>
      </c>
      <c r="B16" s="4">
        <v>4045.12</v>
      </c>
      <c r="C16" s="4">
        <v>3509.53</v>
      </c>
      <c r="D16" s="4">
        <v>7554.65</v>
      </c>
      <c r="E16" s="4">
        <v>10669.52</v>
      </c>
      <c r="F16" s="4">
        <v>3114.87</v>
      </c>
      <c r="G16" s="3"/>
    </row>
    <row r="17" spans="1:7">
      <c r="A17" s="42" t="s">
        <v>177</v>
      </c>
      <c r="B17" s="43">
        <v>4045.12</v>
      </c>
      <c r="C17" s="43">
        <v>3509.53</v>
      </c>
      <c r="D17" s="43">
        <v>7554.65</v>
      </c>
      <c r="E17" s="43">
        <v>10669.52</v>
      </c>
      <c r="F17" s="43">
        <v>3114.87</v>
      </c>
      <c r="G17" s="42"/>
    </row>
    <row r="18" spans="1:7">
      <c r="A18" s="42" t="s">
        <v>178</v>
      </c>
      <c r="B18" s="43">
        <v>344751.63</v>
      </c>
      <c r="C18" s="43">
        <v>3509.53</v>
      </c>
      <c r="D18" s="43">
        <v>348261.16</v>
      </c>
      <c r="E18" s="43">
        <v>532287.1</v>
      </c>
      <c r="F18" s="43">
        <v>184025.94</v>
      </c>
      <c r="G18" s="42"/>
    </row>
    <row r="19" spans="1:7">
      <c r="A19" s="3" t="s">
        <v>179</v>
      </c>
      <c r="B19" s="4">
        <v>334459.34999999998</v>
      </c>
      <c r="C19" s="4">
        <v>1249.54</v>
      </c>
      <c r="D19" s="4">
        <v>335708.89</v>
      </c>
      <c r="E19" s="4">
        <v>498078.6</v>
      </c>
      <c r="F19" s="4">
        <v>162369.71</v>
      </c>
      <c r="G19" s="3"/>
    </row>
    <row r="20" spans="1:7">
      <c r="A20" s="42" t="s">
        <v>180</v>
      </c>
      <c r="B20" s="43">
        <v>334459.34999999998</v>
      </c>
      <c r="C20" s="43">
        <v>1249.54</v>
      </c>
      <c r="D20" s="43">
        <v>335708.89</v>
      </c>
      <c r="E20" s="43">
        <v>498078.6</v>
      </c>
      <c r="F20" s="43">
        <v>162369.71</v>
      </c>
      <c r="G20" s="42"/>
    </row>
    <row r="21" spans="1:7">
      <c r="A21" s="42" t="s">
        <v>181</v>
      </c>
      <c r="B21" s="43">
        <v>334459.34999999998</v>
      </c>
      <c r="C21" s="43">
        <v>1249.54</v>
      </c>
      <c r="D21" s="43">
        <v>335708.89</v>
      </c>
      <c r="E21" s="43">
        <v>498078.6</v>
      </c>
      <c r="F21" s="43">
        <v>162369.71</v>
      </c>
      <c r="G21" s="42"/>
    </row>
    <row r="22" spans="1:7">
      <c r="A22" s="3" t="s">
        <v>182</v>
      </c>
      <c r="B22" s="4">
        <v>19327.96</v>
      </c>
      <c r="C22" s="4">
        <v>1903.89</v>
      </c>
      <c r="D22" s="4">
        <v>21231.85</v>
      </c>
      <c r="E22" s="4">
        <v>21882.44</v>
      </c>
      <c r="F22" s="4">
        <v>650.59</v>
      </c>
      <c r="G22" s="3"/>
    </row>
    <row r="23" spans="1:7">
      <c r="A23" s="42" t="s">
        <v>183</v>
      </c>
      <c r="B23" s="43">
        <v>19327.96</v>
      </c>
      <c r="C23" s="43">
        <v>1903.89</v>
      </c>
      <c r="D23" s="43">
        <v>21231.85</v>
      </c>
      <c r="E23" s="43">
        <v>21882.44</v>
      </c>
      <c r="F23" s="43">
        <v>650.59</v>
      </c>
      <c r="G23" s="42"/>
    </row>
    <row r="24" spans="1:7">
      <c r="A24" s="3" t="s">
        <v>184</v>
      </c>
      <c r="B24" s="4">
        <v>7557.82</v>
      </c>
      <c r="C24" s="4">
        <v>5124.8900000000003</v>
      </c>
      <c r="D24" s="4">
        <v>12682.71</v>
      </c>
      <c r="E24" s="4">
        <v>13959.6</v>
      </c>
      <c r="F24" s="4">
        <v>1276.8900000000001</v>
      </c>
      <c r="G24" s="3"/>
    </row>
    <row r="25" spans="1:7">
      <c r="A25" s="3" t="s">
        <v>185</v>
      </c>
      <c r="B25" s="4">
        <v>216626.23</v>
      </c>
      <c r="C25" s="4">
        <v>182380.26</v>
      </c>
      <c r="D25" s="4">
        <v>399006.49</v>
      </c>
      <c r="E25" s="4">
        <v>400060.44</v>
      </c>
      <c r="F25" s="4">
        <v>1053.95</v>
      </c>
      <c r="G25" s="3"/>
    </row>
    <row r="26" spans="1:7">
      <c r="A26" s="42" t="s">
        <v>186</v>
      </c>
      <c r="B26" s="43">
        <v>224184.05</v>
      </c>
      <c r="C26" s="43">
        <v>187505.15</v>
      </c>
      <c r="D26" s="43">
        <v>411689.2</v>
      </c>
      <c r="E26" s="43">
        <v>414020.04</v>
      </c>
      <c r="F26" s="43">
        <v>2330.84</v>
      </c>
      <c r="G26" s="42"/>
    </row>
    <row r="27" spans="1:7">
      <c r="A27" s="42" t="s">
        <v>187</v>
      </c>
      <c r="B27" s="43">
        <v>243512.01</v>
      </c>
      <c r="C27" s="43">
        <v>189409.04</v>
      </c>
      <c r="D27" s="43">
        <v>432921.05</v>
      </c>
      <c r="E27" s="43">
        <v>435902.48</v>
      </c>
      <c r="F27" s="43">
        <v>2981.43</v>
      </c>
      <c r="G27" s="42"/>
    </row>
    <row r="28" spans="1:7">
      <c r="A28" s="3" t="s">
        <v>188</v>
      </c>
      <c r="B28" s="4">
        <v>15855.97</v>
      </c>
      <c r="C28" s="4">
        <v>2939.17</v>
      </c>
      <c r="D28" s="4">
        <v>18795.14</v>
      </c>
      <c r="E28" s="4">
        <v>22257.200000000001</v>
      </c>
      <c r="F28" s="4">
        <v>3462.06</v>
      </c>
      <c r="G28" s="3"/>
    </row>
    <row r="29" spans="1:7">
      <c r="A29" s="42" t="s">
        <v>189</v>
      </c>
      <c r="B29" s="43">
        <v>15855.97</v>
      </c>
      <c r="C29" s="43">
        <v>2939.17</v>
      </c>
      <c r="D29" s="43">
        <v>18795.14</v>
      </c>
      <c r="E29" s="43">
        <v>22257.200000000001</v>
      </c>
      <c r="F29" s="43">
        <v>3462.06</v>
      </c>
      <c r="G29" s="42"/>
    </row>
    <row r="30" spans="1:7">
      <c r="A30" s="3" t="s">
        <v>190</v>
      </c>
      <c r="B30" s="4">
        <v>52400.75</v>
      </c>
      <c r="C30" s="4">
        <v>5516.33</v>
      </c>
      <c r="D30" s="4">
        <v>57917.08</v>
      </c>
      <c r="E30" s="4">
        <v>60240.4</v>
      </c>
      <c r="F30" s="4">
        <v>2323.3200000000002</v>
      </c>
      <c r="G30" s="3"/>
    </row>
    <row r="31" spans="1:7">
      <c r="A31" s="3" t="s">
        <v>191</v>
      </c>
      <c r="B31" s="5">
        <v>0</v>
      </c>
      <c r="C31" s="4">
        <v>8030.27</v>
      </c>
      <c r="D31" s="4">
        <v>8030.27</v>
      </c>
      <c r="E31" s="4">
        <v>12277.12</v>
      </c>
      <c r="F31" s="4">
        <v>4246.8500000000004</v>
      </c>
      <c r="G31" s="3"/>
    </row>
    <row r="32" spans="1:7">
      <c r="A32" s="42" t="s">
        <v>192</v>
      </c>
      <c r="B32" s="43">
        <v>52400.75</v>
      </c>
      <c r="C32" s="43">
        <v>13546.6</v>
      </c>
      <c r="D32" s="43">
        <v>65947.350000000006</v>
      </c>
      <c r="E32" s="43">
        <v>72517.52</v>
      </c>
      <c r="F32" s="43">
        <v>6570.17</v>
      </c>
      <c r="G32" s="42"/>
    </row>
    <row r="33" spans="1:7">
      <c r="A33" s="42" t="s">
        <v>193</v>
      </c>
      <c r="B33" s="43">
        <v>68256.72</v>
      </c>
      <c r="C33" s="43">
        <v>16485.77</v>
      </c>
      <c r="D33" s="43">
        <v>84742.49</v>
      </c>
      <c r="E33" s="43">
        <v>94774.720000000001</v>
      </c>
      <c r="F33" s="43">
        <v>10032.23</v>
      </c>
      <c r="G33" s="42"/>
    </row>
    <row r="34" spans="1:7">
      <c r="A34" s="3" t="s">
        <v>218</v>
      </c>
      <c r="B34" s="5">
        <v>0</v>
      </c>
      <c r="C34" s="4">
        <v>0</v>
      </c>
      <c r="D34" s="4">
        <v>0</v>
      </c>
      <c r="E34" s="5">
        <v>0</v>
      </c>
      <c r="F34" s="4">
        <v>0</v>
      </c>
      <c r="G34" s="3"/>
    </row>
    <row r="35" spans="1:7">
      <c r="A35" s="42" t="s">
        <v>219</v>
      </c>
      <c r="B35" s="44">
        <v>0</v>
      </c>
      <c r="C35" s="43">
        <v>0</v>
      </c>
      <c r="D35" s="43">
        <v>0</v>
      </c>
      <c r="E35" s="44">
        <v>0</v>
      </c>
      <c r="F35" s="43">
        <v>0</v>
      </c>
      <c r="G35" s="42"/>
    </row>
    <row r="36" spans="1:7">
      <c r="A36" s="3" t="s">
        <v>234</v>
      </c>
      <c r="B36" s="4">
        <v>870.01</v>
      </c>
      <c r="C36" s="4">
        <v>0</v>
      </c>
      <c r="D36" s="4">
        <v>870.01</v>
      </c>
      <c r="E36" s="4">
        <v>3358.2</v>
      </c>
      <c r="F36" s="4">
        <v>2488.19</v>
      </c>
      <c r="G36" s="3"/>
    </row>
    <row r="37" spans="1:7">
      <c r="A37" s="42" t="s">
        <v>194</v>
      </c>
      <c r="B37" s="43">
        <v>870.01</v>
      </c>
      <c r="C37" s="43">
        <v>0</v>
      </c>
      <c r="D37" s="43">
        <v>870.01</v>
      </c>
      <c r="E37" s="43">
        <v>3358.2</v>
      </c>
      <c r="F37" s="43">
        <v>2488.19</v>
      </c>
      <c r="G37" s="42"/>
    </row>
    <row r="38" spans="1:7">
      <c r="A38" s="3" t="s">
        <v>195</v>
      </c>
      <c r="B38" s="4">
        <v>70452.25</v>
      </c>
      <c r="C38" s="4">
        <v>11775.88</v>
      </c>
      <c r="D38" s="4">
        <v>82228.13</v>
      </c>
      <c r="E38" s="4">
        <v>84201.600000000006</v>
      </c>
      <c r="F38" s="4">
        <v>1973.47</v>
      </c>
      <c r="G38" s="3"/>
    </row>
    <row r="39" spans="1:7">
      <c r="A39" s="42" t="s">
        <v>196</v>
      </c>
      <c r="B39" s="43">
        <v>70452.25</v>
      </c>
      <c r="C39" s="43">
        <v>11775.88</v>
      </c>
      <c r="D39" s="43">
        <v>82228.13</v>
      </c>
      <c r="E39" s="43">
        <v>84201.600000000006</v>
      </c>
      <c r="F39" s="43">
        <v>1973.47</v>
      </c>
      <c r="G39" s="42"/>
    </row>
    <row r="40" spans="1:7">
      <c r="A40" s="3" t="s">
        <v>197</v>
      </c>
      <c r="B40" s="5">
        <v>0</v>
      </c>
      <c r="C40" s="5">
        <v>0</v>
      </c>
      <c r="D40" s="4">
        <v>0</v>
      </c>
      <c r="E40" s="4">
        <v>25.37</v>
      </c>
      <c r="F40" s="4">
        <v>25.37</v>
      </c>
      <c r="G40" s="3"/>
    </row>
    <row r="41" spans="1:7">
      <c r="A41" s="42" t="s">
        <v>198</v>
      </c>
      <c r="B41" s="44">
        <v>0</v>
      </c>
      <c r="C41" s="44">
        <v>0</v>
      </c>
      <c r="D41" s="43">
        <v>0</v>
      </c>
      <c r="E41" s="43">
        <v>25.37</v>
      </c>
      <c r="F41" s="43">
        <v>25.37</v>
      </c>
      <c r="G41" s="42"/>
    </row>
    <row r="42" spans="1:7">
      <c r="A42" s="3" t="s">
        <v>199</v>
      </c>
      <c r="B42" s="4">
        <v>8858.77</v>
      </c>
      <c r="C42" s="4">
        <v>7763.26</v>
      </c>
      <c r="D42" s="4">
        <v>16622.03</v>
      </c>
      <c r="E42" s="4">
        <v>24824.720000000001</v>
      </c>
      <c r="F42" s="4">
        <v>8202.69</v>
      </c>
      <c r="G42" s="3"/>
    </row>
    <row r="43" spans="1:7">
      <c r="A43" s="3" t="s">
        <v>200</v>
      </c>
      <c r="B43" s="4">
        <v>582.67999999999995</v>
      </c>
      <c r="C43" s="4">
        <v>0</v>
      </c>
      <c r="D43" s="4">
        <v>582.67999999999995</v>
      </c>
      <c r="E43" s="4">
        <v>4188</v>
      </c>
      <c r="F43" s="4">
        <v>3605.32</v>
      </c>
      <c r="G43" s="3"/>
    </row>
    <row r="44" spans="1:7">
      <c r="A44" s="3" t="s">
        <v>201</v>
      </c>
      <c r="B44" s="4">
        <v>1944.12</v>
      </c>
      <c r="C44" s="4">
        <v>4370.32</v>
      </c>
      <c r="D44" s="4">
        <v>6314.44</v>
      </c>
      <c r="E44" s="4">
        <v>7876.4</v>
      </c>
      <c r="F44" s="4">
        <v>1561.96</v>
      </c>
      <c r="G44" s="3"/>
    </row>
    <row r="45" spans="1:7">
      <c r="A45" s="42" t="s">
        <v>202</v>
      </c>
      <c r="B45" s="43">
        <v>11385.57</v>
      </c>
      <c r="C45" s="43">
        <v>12133.58</v>
      </c>
      <c r="D45" s="43">
        <v>23519.15</v>
      </c>
      <c r="E45" s="43">
        <v>36889.120000000003</v>
      </c>
      <c r="F45" s="43">
        <v>13369.97</v>
      </c>
      <c r="G45" s="42"/>
    </row>
    <row r="46" spans="1:7">
      <c r="A46" s="3" t="s">
        <v>235</v>
      </c>
      <c r="B46" s="4">
        <v>83320.86</v>
      </c>
      <c r="C46" s="4">
        <v>6382.75</v>
      </c>
      <c r="D46" s="4">
        <v>89703.61</v>
      </c>
      <c r="E46" s="4">
        <v>102681.5</v>
      </c>
      <c r="F46" s="4">
        <v>12977.89</v>
      </c>
      <c r="G46" s="3"/>
    </row>
    <row r="47" spans="1:7">
      <c r="A47" s="42" t="s">
        <v>203</v>
      </c>
      <c r="B47" s="43">
        <v>83320.86</v>
      </c>
      <c r="C47" s="43">
        <v>6382.75</v>
      </c>
      <c r="D47" s="43">
        <v>89703.61</v>
      </c>
      <c r="E47" s="43">
        <v>102681.5</v>
      </c>
      <c r="F47" s="43">
        <v>12977.89</v>
      </c>
      <c r="G47" s="42"/>
    </row>
    <row r="48" spans="1:7">
      <c r="A48" s="42" t="s">
        <v>204</v>
      </c>
      <c r="B48" s="43">
        <v>166028.69</v>
      </c>
      <c r="C48" s="43">
        <v>30292.21</v>
      </c>
      <c r="D48" s="43">
        <v>196320.9</v>
      </c>
      <c r="E48" s="43">
        <v>227155.79</v>
      </c>
      <c r="F48" s="43">
        <v>30834.89</v>
      </c>
      <c r="G48" s="42"/>
    </row>
    <row r="49" spans="1:7">
      <c r="A49" s="3" t="s">
        <v>205</v>
      </c>
      <c r="B49" s="4">
        <v>48098.13</v>
      </c>
      <c r="C49" s="4">
        <v>2754.21</v>
      </c>
      <c r="D49" s="4">
        <v>50852.34</v>
      </c>
      <c r="E49" s="4">
        <v>72042.84</v>
      </c>
      <c r="F49" s="4">
        <v>21190.5</v>
      </c>
      <c r="G49" s="3"/>
    </row>
    <row r="50" spans="1:7">
      <c r="A50" s="42" t="s">
        <v>206</v>
      </c>
      <c r="B50" s="43">
        <v>48098.13</v>
      </c>
      <c r="C50" s="43">
        <v>2754.21</v>
      </c>
      <c r="D50" s="43">
        <v>50852.34</v>
      </c>
      <c r="E50" s="43">
        <v>72042.84</v>
      </c>
      <c r="F50" s="43">
        <v>21190.5</v>
      </c>
      <c r="G50" s="42"/>
    </row>
    <row r="51" spans="1:7">
      <c r="A51" s="42" t="s">
        <v>207</v>
      </c>
      <c r="B51" s="43">
        <v>48098.13</v>
      </c>
      <c r="C51" s="43">
        <v>2754.21</v>
      </c>
      <c r="D51" s="43">
        <v>50852.34</v>
      </c>
      <c r="E51" s="43">
        <v>72042.84</v>
      </c>
      <c r="F51" s="43">
        <v>21190.5</v>
      </c>
      <c r="G51" s="42"/>
    </row>
    <row r="52" spans="1:7">
      <c r="A52" s="3" t="s">
        <v>208</v>
      </c>
      <c r="B52" s="4">
        <v>32839.120000000003</v>
      </c>
      <c r="C52" s="4">
        <v>0</v>
      </c>
      <c r="D52" s="4">
        <v>32839.120000000003</v>
      </c>
      <c r="E52" s="4">
        <v>41644.199999999997</v>
      </c>
      <c r="F52" s="4">
        <v>8805.08</v>
      </c>
      <c r="G52" s="3"/>
    </row>
    <row r="53" spans="1:7">
      <c r="A53" s="42" t="s">
        <v>209</v>
      </c>
      <c r="B53" s="43">
        <v>32839.120000000003</v>
      </c>
      <c r="C53" s="43">
        <v>0</v>
      </c>
      <c r="D53" s="43">
        <v>32839.120000000003</v>
      </c>
      <c r="E53" s="43">
        <v>41644.199999999997</v>
      </c>
      <c r="F53" s="43">
        <v>8805.08</v>
      </c>
      <c r="G53" s="42"/>
    </row>
    <row r="54" spans="1:7">
      <c r="A54" s="42" t="s">
        <v>210</v>
      </c>
      <c r="B54" s="43">
        <v>32839.120000000003</v>
      </c>
      <c r="C54" s="43">
        <v>0</v>
      </c>
      <c r="D54" s="43">
        <v>32839.120000000003</v>
      </c>
      <c r="E54" s="43">
        <v>41644.199999999997</v>
      </c>
      <c r="F54" s="43">
        <v>8805.08</v>
      </c>
      <c r="G54" s="42"/>
    </row>
    <row r="55" spans="1:7">
      <c r="A55" s="3" t="s">
        <v>216</v>
      </c>
      <c r="B55" s="4">
        <v>434797.95</v>
      </c>
      <c r="C55" s="5">
        <v>0</v>
      </c>
      <c r="D55" s="4">
        <v>434797.95</v>
      </c>
      <c r="E55" s="4">
        <v>565237.43999999994</v>
      </c>
      <c r="F55" s="4">
        <v>130439.49</v>
      </c>
      <c r="G55" s="3"/>
    </row>
    <row r="56" spans="1:7">
      <c r="A56" s="3" t="s">
        <v>211</v>
      </c>
      <c r="B56" s="4">
        <v>17099.93</v>
      </c>
      <c r="C56" s="5">
        <v>0</v>
      </c>
      <c r="D56" s="4">
        <v>17099.93</v>
      </c>
      <c r="E56" s="4">
        <v>37749</v>
      </c>
      <c r="F56" s="4">
        <v>20649.07</v>
      </c>
      <c r="G56" s="3"/>
    </row>
    <row r="57" spans="1:7">
      <c r="A57" s="3" t="s">
        <v>229</v>
      </c>
      <c r="B57" s="4">
        <v>838.86</v>
      </c>
      <c r="C57" s="5">
        <v>0</v>
      </c>
      <c r="D57" s="4">
        <v>838.86</v>
      </c>
      <c r="E57" s="5">
        <v>0</v>
      </c>
      <c r="F57" s="4">
        <v>-838.86</v>
      </c>
      <c r="G57" s="3"/>
    </row>
    <row r="58" spans="1:7">
      <c r="A58" s="42" t="s">
        <v>212</v>
      </c>
      <c r="B58" s="43">
        <v>452736.74</v>
      </c>
      <c r="C58" s="44">
        <v>0</v>
      </c>
      <c r="D58" s="43">
        <v>452736.74</v>
      </c>
      <c r="E58" s="43">
        <v>602986.43999999994</v>
      </c>
      <c r="F58" s="43">
        <v>150249.70000000001</v>
      </c>
      <c r="G58" s="42"/>
    </row>
    <row r="59" spans="1:7">
      <c r="A59" s="6" t="s">
        <v>213</v>
      </c>
      <c r="B59" s="7">
        <v>1690682.39</v>
      </c>
      <c r="C59" s="7">
        <v>243700.3</v>
      </c>
      <c r="D59" s="7">
        <v>1934382.69</v>
      </c>
      <c r="E59" s="7">
        <v>2504872.17</v>
      </c>
      <c r="F59" s="7">
        <v>570489.48</v>
      </c>
      <c r="G59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7"/>
    </sheetView>
  </sheetViews>
  <sheetFormatPr defaultRowHeight="14.5"/>
  <cols>
    <col min="1" max="1" width="32.26953125" bestFit="1" customWidth="1"/>
    <col min="2" max="2" width="10.7265625" bestFit="1" customWidth="1"/>
    <col min="3" max="3" width="13.7265625" bestFit="1" customWidth="1"/>
    <col min="4" max="4" width="10.81640625" bestFit="1" customWidth="1"/>
    <col min="5" max="5" width="10.7265625" bestFit="1" customWidth="1"/>
    <col min="6" max="6" width="10.816406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124968.76</v>
      </c>
      <c r="C2" s="5">
        <v>0</v>
      </c>
      <c r="D2" s="4">
        <v>124968.76</v>
      </c>
      <c r="E2" s="4">
        <v>136580.88</v>
      </c>
      <c r="F2" s="4">
        <v>11612.12</v>
      </c>
      <c r="G2" s="3"/>
    </row>
    <row r="3" spans="1:7">
      <c r="A3" s="3" t="s">
        <v>165</v>
      </c>
      <c r="B3" s="4">
        <v>29161.19</v>
      </c>
      <c r="C3" s="5">
        <v>0</v>
      </c>
      <c r="D3" s="4">
        <v>29161.19</v>
      </c>
      <c r="E3" s="4">
        <v>31366.19</v>
      </c>
      <c r="F3" s="4">
        <v>2205</v>
      </c>
      <c r="G3" s="3"/>
    </row>
    <row r="4" spans="1:7">
      <c r="A4" s="3" t="s">
        <v>166</v>
      </c>
      <c r="B4" s="4">
        <v>3337.75</v>
      </c>
      <c r="C4" s="5">
        <v>0</v>
      </c>
      <c r="D4" s="4">
        <v>3337.75</v>
      </c>
      <c r="E4" s="4">
        <v>36699.49</v>
      </c>
      <c r="F4" s="4">
        <v>33361.74</v>
      </c>
      <c r="G4" s="3"/>
    </row>
    <row r="5" spans="1:7">
      <c r="A5" s="3" t="s">
        <v>167</v>
      </c>
      <c r="B5" s="4">
        <v>142157.43</v>
      </c>
      <c r="C5" s="5">
        <v>0</v>
      </c>
      <c r="D5" s="4">
        <v>142157.43</v>
      </c>
      <c r="E5" s="4">
        <v>178611.96</v>
      </c>
      <c r="F5" s="4">
        <v>36454.53</v>
      </c>
      <c r="G5" s="3"/>
    </row>
    <row r="6" spans="1:7">
      <c r="A6" s="3" t="s">
        <v>168</v>
      </c>
      <c r="B6" s="4">
        <v>865.42</v>
      </c>
      <c r="C6" s="5">
        <v>0</v>
      </c>
      <c r="D6" s="4">
        <v>865.42</v>
      </c>
      <c r="E6" s="4">
        <v>16340.88</v>
      </c>
      <c r="F6" s="4">
        <v>15475.46</v>
      </c>
      <c r="G6" s="3"/>
    </row>
    <row r="7" spans="1:7">
      <c r="A7" s="3" t="s">
        <v>169</v>
      </c>
      <c r="B7" s="4">
        <v>4426.55</v>
      </c>
      <c r="C7" s="5">
        <v>0</v>
      </c>
      <c r="D7" s="4">
        <v>4426.55</v>
      </c>
      <c r="E7" s="4">
        <v>871.08</v>
      </c>
      <c r="F7" s="4">
        <v>-3555.47</v>
      </c>
      <c r="G7" s="3"/>
    </row>
    <row r="8" spans="1:7">
      <c r="A8" s="3" t="s">
        <v>170</v>
      </c>
      <c r="B8" s="4">
        <v>981.58</v>
      </c>
      <c r="C8" s="5">
        <v>0</v>
      </c>
      <c r="D8" s="4">
        <v>981.58</v>
      </c>
      <c r="E8" s="4">
        <v>967.8</v>
      </c>
      <c r="F8" s="4">
        <v>-13.78</v>
      </c>
      <c r="G8" s="3"/>
    </row>
    <row r="9" spans="1:7">
      <c r="A9" s="3" t="s">
        <v>171</v>
      </c>
      <c r="B9" s="4">
        <v>1192.0999999999999</v>
      </c>
      <c r="C9" s="5">
        <v>0</v>
      </c>
      <c r="D9" s="4">
        <v>1192.0999999999999</v>
      </c>
      <c r="E9" s="4">
        <v>16828.32</v>
      </c>
      <c r="F9" s="4">
        <v>15636.22</v>
      </c>
      <c r="G9" s="3"/>
    </row>
    <row r="10" spans="1:7">
      <c r="A10" s="3" t="s">
        <v>172</v>
      </c>
      <c r="B10" s="4">
        <v>-4340.6400000000003</v>
      </c>
      <c r="C10" s="5">
        <v>0</v>
      </c>
      <c r="D10" s="4">
        <v>-4340.6400000000003</v>
      </c>
      <c r="E10" s="4">
        <v>6260.02</v>
      </c>
      <c r="F10" s="4">
        <v>10600.66</v>
      </c>
      <c r="G10" s="3"/>
    </row>
    <row r="11" spans="1:7">
      <c r="A11" s="42" t="s">
        <v>173</v>
      </c>
      <c r="B11" s="43">
        <v>302750.14</v>
      </c>
      <c r="C11" s="44">
        <v>0</v>
      </c>
      <c r="D11" s="43">
        <v>302750.14</v>
      </c>
      <c r="E11" s="43">
        <v>424526.62</v>
      </c>
      <c r="F11" s="43">
        <v>121776.48</v>
      </c>
      <c r="G11" s="42"/>
    </row>
    <row r="12" spans="1:7">
      <c r="A12" s="3" t="s">
        <v>174</v>
      </c>
      <c r="B12" s="4">
        <v>1800.54</v>
      </c>
      <c r="C12" s="5">
        <v>0</v>
      </c>
      <c r="D12" s="4">
        <v>1800.54</v>
      </c>
      <c r="E12" s="5">
        <v>0</v>
      </c>
      <c r="F12" s="4">
        <v>-1800.54</v>
      </c>
      <c r="G12" s="3"/>
    </row>
    <row r="13" spans="1:7">
      <c r="A13" s="42" t="s">
        <v>175</v>
      </c>
      <c r="B13" s="43">
        <v>1800.54</v>
      </c>
      <c r="C13" s="44">
        <v>0</v>
      </c>
      <c r="D13" s="43">
        <v>1800.54</v>
      </c>
      <c r="E13" s="44">
        <v>0</v>
      </c>
      <c r="F13" s="43">
        <v>-1800.54</v>
      </c>
      <c r="G13" s="42"/>
    </row>
    <row r="14" spans="1:7">
      <c r="A14" s="3" t="s">
        <v>214</v>
      </c>
      <c r="B14" s="4">
        <v>220.52</v>
      </c>
      <c r="C14" s="5">
        <v>0</v>
      </c>
      <c r="D14" s="4">
        <v>220.52</v>
      </c>
      <c r="E14" s="5">
        <v>0</v>
      </c>
      <c r="F14" s="4">
        <v>-220.52</v>
      </c>
      <c r="G14" s="3"/>
    </row>
    <row r="15" spans="1:7">
      <c r="A15" s="42" t="s">
        <v>215</v>
      </c>
      <c r="B15" s="43">
        <v>220.52</v>
      </c>
      <c r="C15" s="44">
        <v>0</v>
      </c>
      <c r="D15" s="43">
        <v>220.52</v>
      </c>
      <c r="E15" s="44">
        <v>0</v>
      </c>
      <c r="F15" s="43">
        <v>-220.52</v>
      </c>
      <c r="G15" s="42"/>
    </row>
    <row r="16" spans="1:7">
      <c r="A16" s="3" t="s">
        <v>176</v>
      </c>
      <c r="B16" s="4">
        <v>7685.19</v>
      </c>
      <c r="C16" s="4">
        <v>3576.85</v>
      </c>
      <c r="D16" s="4">
        <v>11262.04</v>
      </c>
      <c r="E16" s="4">
        <v>12969.52</v>
      </c>
      <c r="F16" s="4">
        <v>1707.48</v>
      </c>
      <c r="G16" s="3"/>
    </row>
    <row r="17" spans="1:7">
      <c r="A17" s="42" t="s">
        <v>177</v>
      </c>
      <c r="B17" s="43">
        <v>7685.19</v>
      </c>
      <c r="C17" s="43">
        <v>3576.85</v>
      </c>
      <c r="D17" s="43">
        <v>11262.04</v>
      </c>
      <c r="E17" s="43">
        <v>12969.52</v>
      </c>
      <c r="F17" s="43">
        <v>1707.48</v>
      </c>
      <c r="G17" s="42"/>
    </row>
    <row r="18" spans="1:7">
      <c r="A18" s="42" t="s">
        <v>178</v>
      </c>
      <c r="B18" s="43">
        <v>312456.39</v>
      </c>
      <c r="C18" s="43">
        <v>3576.85</v>
      </c>
      <c r="D18" s="43">
        <v>316033.24</v>
      </c>
      <c r="E18" s="43">
        <v>437496.14</v>
      </c>
      <c r="F18" s="43">
        <v>121462.9</v>
      </c>
      <c r="G18" s="42"/>
    </row>
    <row r="19" spans="1:7">
      <c r="A19" s="3" t="s">
        <v>179</v>
      </c>
      <c r="B19" s="4">
        <v>508960.44</v>
      </c>
      <c r="C19" s="4">
        <v>25239.919999999998</v>
      </c>
      <c r="D19" s="4">
        <v>534200.36</v>
      </c>
      <c r="E19" s="4">
        <v>642736.52</v>
      </c>
      <c r="F19" s="4">
        <v>108536.16</v>
      </c>
      <c r="G19" s="3"/>
    </row>
    <row r="20" spans="1:7">
      <c r="A20" s="42" t="s">
        <v>180</v>
      </c>
      <c r="B20" s="43">
        <v>508960.44</v>
      </c>
      <c r="C20" s="43">
        <v>25239.919999999998</v>
      </c>
      <c r="D20" s="43">
        <v>534200.36</v>
      </c>
      <c r="E20" s="43">
        <v>642736.52</v>
      </c>
      <c r="F20" s="43">
        <v>108536.16</v>
      </c>
      <c r="G20" s="42"/>
    </row>
    <row r="21" spans="1:7">
      <c r="A21" s="42" t="s">
        <v>181</v>
      </c>
      <c r="B21" s="43">
        <v>508960.44</v>
      </c>
      <c r="C21" s="43">
        <v>25239.919999999998</v>
      </c>
      <c r="D21" s="43">
        <v>534200.36</v>
      </c>
      <c r="E21" s="43">
        <v>642736.52</v>
      </c>
      <c r="F21" s="43">
        <v>108536.16</v>
      </c>
      <c r="G21" s="42"/>
    </row>
    <row r="22" spans="1:7">
      <c r="A22" s="3" t="s">
        <v>182</v>
      </c>
      <c r="B22" s="4">
        <v>17397.990000000002</v>
      </c>
      <c r="C22" s="4">
        <v>3976.33</v>
      </c>
      <c r="D22" s="4">
        <v>21374.32</v>
      </c>
      <c r="E22" s="4">
        <v>25522.44</v>
      </c>
      <c r="F22" s="4">
        <v>4148.12</v>
      </c>
      <c r="G22" s="3"/>
    </row>
    <row r="23" spans="1:7">
      <c r="A23" s="42" t="s">
        <v>183</v>
      </c>
      <c r="B23" s="43">
        <v>17397.990000000002</v>
      </c>
      <c r="C23" s="43">
        <v>3976.33</v>
      </c>
      <c r="D23" s="43">
        <v>21374.32</v>
      </c>
      <c r="E23" s="43">
        <v>25522.44</v>
      </c>
      <c r="F23" s="43">
        <v>4148.12</v>
      </c>
      <c r="G23" s="42"/>
    </row>
    <row r="24" spans="1:7">
      <c r="A24" s="3" t="s">
        <v>184</v>
      </c>
      <c r="B24" s="4">
        <v>1990.78</v>
      </c>
      <c r="C24" s="4">
        <v>1504.09</v>
      </c>
      <c r="D24" s="4">
        <v>3494.87</v>
      </c>
      <c r="E24" s="4">
        <v>6059.6</v>
      </c>
      <c r="F24" s="4">
        <v>2564.73</v>
      </c>
      <c r="G24" s="3"/>
    </row>
    <row r="25" spans="1:7">
      <c r="A25" s="3" t="s">
        <v>185</v>
      </c>
      <c r="B25" s="4">
        <v>106931.23</v>
      </c>
      <c r="C25" s="4">
        <v>22740.2</v>
      </c>
      <c r="D25" s="4">
        <v>129671.43</v>
      </c>
      <c r="E25" s="4">
        <v>156893.4</v>
      </c>
      <c r="F25" s="4">
        <v>27221.97</v>
      </c>
      <c r="G25" s="3"/>
    </row>
    <row r="26" spans="1:7">
      <c r="A26" s="42" t="s">
        <v>186</v>
      </c>
      <c r="B26" s="43">
        <v>108922.01</v>
      </c>
      <c r="C26" s="43">
        <v>24244.29</v>
      </c>
      <c r="D26" s="43">
        <v>133166.29999999999</v>
      </c>
      <c r="E26" s="43">
        <v>162953</v>
      </c>
      <c r="F26" s="43">
        <v>29786.7</v>
      </c>
      <c r="G26" s="42"/>
    </row>
    <row r="27" spans="1:7">
      <c r="A27" s="42" t="s">
        <v>187</v>
      </c>
      <c r="B27" s="43">
        <v>126320</v>
      </c>
      <c r="C27" s="43">
        <v>28220.62</v>
      </c>
      <c r="D27" s="43">
        <v>154540.62</v>
      </c>
      <c r="E27" s="43">
        <v>188475.44</v>
      </c>
      <c r="F27" s="43">
        <v>33934.82</v>
      </c>
      <c r="G27" s="42"/>
    </row>
    <row r="28" spans="1:7">
      <c r="A28" s="3" t="s">
        <v>188</v>
      </c>
      <c r="B28" s="4">
        <v>9676.49</v>
      </c>
      <c r="C28" s="4">
        <v>0</v>
      </c>
      <c r="D28" s="4">
        <v>9676.49</v>
      </c>
      <c r="E28" s="4">
        <v>14457.2</v>
      </c>
      <c r="F28" s="4">
        <v>4780.71</v>
      </c>
      <c r="G28" s="3"/>
    </row>
    <row r="29" spans="1:7">
      <c r="A29" s="42" t="s">
        <v>189</v>
      </c>
      <c r="B29" s="43">
        <v>9676.49</v>
      </c>
      <c r="C29" s="43">
        <v>0</v>
      </c>
      <c r="D29" s="43">
        <v>9676.49</v>
      </c>
      <c r="E29" s="43">
        <v>14457.2</v>
      </c>
      <c r="F29" s="43">
        <v>4780.71</v>
      </c>
      <c r="G29" s="42"/>
    </row>
    <row r="30" spans="1:7">
      <c r="A30" s="3" t="s">
        <v>190</v>
      </c>
      <c r="B30" s="4">
        <v>33388.730000000003</v>
      </c>
      <c r="C30" s="4">
        <v>3624.8</v>
      </c>
      <c r="D30" s="4">
        <v>37013.53</v>
      </c>
      <c r="E30" s="4">
        <v>41562</v>
      </c>
      <c r="F30" s="4">
        <v>4548.47</v>
      </c>
      <c r="G30" s="3"/>
    </row>
    <row r="31" spans="1:7">
      <c r="A31" s="3" t="s">
        <v>191</v>
      </c>
      <c r="B31" s="4">
        <v>1891.43</v>
      </c>
      <c r="C31" s="4">
        <v>6438.24</v>
      </c>
      <c r="D31" s="4">
        <v>8329.67</v>
      </c>
      <c r="E31" s="4">
        <v>12277.12</v>
      </c>
      <c r="F31" s="4">
        <v>3947.45</v>
      </c>
      <c r="G31" s="3"/>
    </row>
    <row r="32" spans="1:7">
      <c r="A32" s="42" t="s">
        <v>192</v>
      </c>
      <c r="B32" s="43">
        <v>35280.160000000003</v>
      </c>
      <c r="C32" s="43">
        <v>10063.040000000001</v>
      </c>
      <c r="D32" s="43">
        <v>45343.199999999997</v>
      </c>
      <c r="E32" s="43">
        <v>53839.12</v>
      </c>
      <c r="F32" s="43">
        <v>8495.92</v>
      </c>
      <c r="G32" s="42"/>
    </row>
    <row r="33" spans="1:7">
      <c r="A33" s="42" t="s">
        <v>193</v>
      </c>
      <c r="B33" s="43">
        <v>44956.65</v>
      </c>
      <c r="C33" s="43">
        <v>10063.040000000001</v>
      </c>
      <c r="D33" s="43">
        <v>55019.69</v>
      </c>
      <c r="E33" s="43">
        <v>68296.320000000007</v>
      </c>
      <c r="F33" s="43">
        <v>13276.63</v>
      </c>
      <c r="G33" s="42"/>
    </row>
    <row r="34" spans="1:7">
      <c r="A34" s="3" t="s">
        <v>234</v>
      </c>
      <c r="B34" s="4">
        <v>1172.3699999999999</v>
      </c>
      <c r="C34" s="4">
        <v>0</v>
      </c>
      <c r="D34" s="4">
        <v>1172.3699999999999</v>
      </c>
      <c r="E34" s="4">
        <v>3358.2</v>
      </c>
      <c r="F34" s="4">
        <v>2185.83</v>
      </c>
      <c r="G34" s="3"/>
    </row>
    <row r="35" spans="1:7">
      <c r="A35" s="42" t="s">
        <v>194</v>
      </c>
      <c r="B35" s="43">
        <v>1172.3699999999999</v>
      </c>
      <c r="C35" s="43">
        <v>0</v>
      </c>
      <c r="D35" s="43">
        <v>1172.3699999999999</v>
      </c>
      <c r="E35" s="43">
        <v>3358.2</v>
      </c>
      <c r="F35" s="43">
        <v>2185.83</v>
      </c>
      <c r="G35" s="42"/>
    </row>
    <row r="36" spans="1:7">
      <c r="A36" s="3" t="s">
        <v>195</v>
      </c>
      <c r="B36" s="4">
        <v>12171.91</v>
      </c>
      <c r="C36" s="4">
        <v>40109.35</v>
      </c>
      <c r="D36" s="4">
        <v>52281.26</v>
      </c>
      <c r="E36" s="4">
        <v>54525.2</v>
      </c>
      <c r="F36" s="4">
        <v>2243.94</v>
      </c>
      <c r="G36" s="3"/>
    </row>
    <row r="37" spans="1:7">
      <c r="A37" s="42" t="s">
        <v>196</v>
      </c>
      <c r="B37" s="43">
        <v>12171.91</v>
      </c>
      <c r="C37" s="43">
        <v>40109.35</v>
      </c>
      <c r="D37" s="43">
        <v>52281.26</v>
      </c>
      <c r="E37" s="43">
        <v>54525.2</v>
      </c>
      <c r="F37" s="43">
        <v>2243.94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34020.26</v>
      </c>
      <c r="C40" s="4">
        <v>8047.29</v>
      </c>
      <c r="D40" s="4">
        <v>42067.55</v>
      </c>
      <c r="E40" s="4">
        <v>48089.64</v>
      </c>
      <c r="F40" s="4">
        <v>6022.09</v>
      </c>
      <c r="G40" s="3"/>
    </row>
    <row r="41" spans="1:7">
      <c r="A41" s="3" t="s">
        <v>200</v>
      </c>
      <c r="B41" s="4">
        <v>5713.82</v>
      </c>
      <c r="C41" s="4">
        <v>0</v>
      </c>
      <c r="D41" s="4">
        <v>5713.82</v>
      </c>
      <c r="E41" s="4">
        <v>10406.4</v>
      </c>
      <c r="F41" s="4">
        <v>4692.58</v>
      </c>
      <c r="G41" s="3"/>
    </row>
    <row r="42" spans="1:7">
      <c r="A42" s="3" t="s">
        <v>201</v>
      </c>
      <c r="B42" s="4">
        <v>1991.77</v>
      </c>
      <c r="C42" s="4">
        <v>344.23</v>
      </c>
      <c r="D42" s="4">
        <v>2336</v>
      </c>
      <c r="E42" s="4">
        <v>5060</v>
      </c>
      <c r="F42" s="4">
        <v>2724</v>
      </c>
      <c r="G42" s="3"/>
    </row>
    <row r="43" spans="1:7">
      <c r="A43" s="42" t="s">
        <v>202</v>
      </c>
      <c r="B43" s="43">
        <v>41725.85</v>
      </c>
      <c r="C43" s="43">
        <v>8391.52</v>
      </c>
      <c r="D43" s="43">
        <v>50117.37</v>
      </c>
      <c r="E43" s="43">
        <v>63556.04</v>
      </c>
      <c r="F43" s="43">
        <v>13438.67</v>
      </c>
      <c r="G43" s="42"/>
    </row>
    <row r="44" spans="1:7">
      <c r="A44" s="3" t="s">
        <v>235</v>
      </c>
      <c r="B44" s="4">
        <v>79587.899999999994</v>
      </c>
      <c r="C44" s="4">
        <v>19418.189999999999</v>
      </c>
      <c r="D44" s="4">
        <v>99006.09</v>
      </c>
      <c r="E44" s="4">
        <v>102681.5</v>
      </c>
      <c r="F44" s="4">
        <v>3675.41</v>
      </c>
      <c r="G44" s="3"/>
    </row>
    <row r="45" spans="1:7">
      <c r="A45" s="42" t="s">
        <v>203</v>
      </c>
      <c r="B45" s="43">
        <v>79587.899999999994</v>
      </c>
      <c r="C45" s="43">
        <v>19418.189999999999</v>
      </c>
      <c r="D45" s="43">
        <v>99006.09</v>
      </c>
      <c r="E45" s="43">
        <v>102681.5</v>
      </c>
      <c r="F45" s="43">
        <v>3675.41</v>
      </c>
      <c r="G45" s="42"/>
    </row>
    <row r="46" spans="1:7">
      <c r="A46" s="42" t="s">
        <v>204</v>
      </c>
      <c r="B46" s="43">
        <v>134658.03</v>
      </c>
      <c r="C46" s="43">
        <v>67919.06</v>
      </c>
      <c r="D46" s="43">
        <v>202577.09</v>
      </c>
      <c r="E46" s="43">
        <v>224146.31</v>
      </c>
      <c r="F46" s="43">
        <v>21569.22</v>
      </c>
      <c r="G46" s="42"/>
    </row>
    <row r="47" spans="1:7">
      <c r="A47" s="3" t="s">
        <v>205</v>
      </c>
      <c r="B47" s="4">
        <v>26931.94</v>
      </c>
      <c r="C47" s="4">
        <v>2104.88</v>
      </c>
      <c r="D47" s="4">
        <v>29036.82</v>
      </c>
      <c r="E47" s="4">
        <v>72042.84</v>
      </c>
      <c r="F47" s="4">
        <v>43006.02</v>
      </c>
      <c r="G47" s="3"/>
    </row>
    <row r="48" spans="1:7">
      <c r="A48" s="42" t="s">
        <v>206</v>
      </c>
      <c r="B48" s="43">
        <v>26931.94</v>
      </c>
      <c r="C48" s="43">
        <v>2104.88</v>
      </c>
      <c r="D48" s="43">
        <v>29036.82</v>
      </c>
      <c r="E48" s="43">
        <v>72042.84</v>
      </c>
      <c r="F48" s="43">
        <v>43006.02</v>
      </c>
      <c r="G48" s="42"/>
    </row>
    <row r="49" spans="1:7">
      <c r="A49" s="42" t="s">
        <v>207</v>
      </c>
      <c r="B49" s="43">
        <v>26931.94</v>
      </c>
      <c r="C49" s="43">
        <v>2104.88</v>
      </c>
      <c r="D49" s="43">
        <v>29036.82</v>
      </c>
      <c r="E49" s="43">
        <v>72042.84</v>
      </c>
      <c r="F49" s="43">
        <v>43006.02</v>
      </c>
      <c r="G49" s="42"/>
    </row>
    <row r="50" spans="1:7">
      <c r="A50" s="3" t="s">
        <v>208</v>
      </c>
      <c r="B50" s="4">
        <v>33214.58</v>
      </c>
      <c r="C50" s="4">
        <v>0</v>
      </c>
      <c r="D50" s="4">
        <v>33214.58</v>
      </c>
      <c r="E50" s="4">
        <v>42255.360000000001</v>
      </c>
      <c r="F50" s="4">
        <v>9040.7800000000007</v>
      </c>
      <c r="G50" s="3"/>
    </row>
    <row r="51" spans="1:7">
      <c r="A51" s="42" t="s">
        <v>209</v>
      </c>
      <c r="B51" s="43">
        <v>33214.58</v>
      </c>
      <c r="C51" s="43">
        <v>0</v>
      </c>
      <c r="D51" s="43">
        <v>33214.58</v>
      </c>
      <c r="E51" s="43">
        <v>42255.360000000001</v>
      </c>
      <c r="F51" s="43">
        <v>9040.7800000000007</v>
      </c>
      <c r="G51" s="42"/>
    </row>
    <row r="52" spans="1:7">
      <c r="A52" s="42" t="s">
        <v>210</v>
      </c>
      <c r="B52" s="43">
        <v>33214.58</v>
      </c>
      <c r="C52" s="43">
        <v>0</v>
      </c>
      <c r="D52" s="43">
        <v>33214.58</v>
      </c>
      <c r="E52" s="43">
        <v>42255.360000000001</v>
      </c>
      <c r="F52" s="43">
        <v>9040.7800000000007</v>
      </c>
      <c r="G52" s="42"/>
    </row>
    <row r="53" spans="1:7">
      <c r="A53" s="3" t="s">
        <v>216</v>
      </c>
      <c r="B53" s="4">
        <v>424889.43</v>
      </c>
      <c r="C53" s="5">
        <v>0</v>
      </c>
      <c r="D53" s="4">
        <v>424889.43</v>
      </c>
      <c r="E53" s="4">
        <v>552356.52</v>
      </c>
      <c r="F53" s="4">
        <v>127467.09</v>
      </c>
      <c r="G53" s="3"/>
    </row>
    <row r="54" spans="1:7">
      <c r="A54" s="3" t="s">
        <v>211</v>
      </c>
      <c r="B54" s="4">
        <v>114834.51</v>
      </c>
      <c r="C54" s="5">
        <v>0</v>
      </c>
      <c r="D54" s="4">
        <v>114834.51</v>
      </c>
      <c r="E54" s="4">
        <v>39058.92</v>
      </c>
      <c r="F54" s="4">
        <v>-75775.59</v>
      </c>
      <c r="G54" s="3"/>
    </row>
    <row r="55" spans="1:7">
      <c r="A55" s="3" t="s">
        <v>229</v>
      </c>
      <c r="B55" s="4">
        <v>33915.660000000003</v>
      </c>
      <c r="C55" s="5">
        <v>0</v>
      </c>
      <c r="D55" s="4">
        <v>33915.660000000003</v>
      </c>
      <c r="E55" s="5">
        <v>0</v>
      </c>
      <c r="F55" s="4">
        <v>-33915.660000000003</v>
      </c>
      <c r="G55" s="3"/>
    </row>
    <row r="56" spans="1:7">
      <c r="A56" s="42" t="s">
        <v>212</v>
      </c>
      <c r="B56" s="43">
        <v>573639.6</v>
      </c>
      <c r="C56" s="44">
        <v>0</v>
      </c>
      <c r="D56" s="43">
        <v>573639.6</v>
      </c>
      <c r="E56" s="43">
        <v>591415.43999999994</v>
      </c>
      <c r="F56" s="43">
        <v>17775.84</v>
      </c>
      <c r="G56" s="42"/>
    </row>
    <row r="57" spans="1:7">
      <c r="A57" s="6" t="s">
        <v>213</v>
      </c>
      <c r="B57" s="7">
        <v>1761137.63</v>
      </c>
      <c r="C57" s="7">
        <v>137124.37</v>
      </c>
      <c r="D57" s="7">
        <v>1898262</v>
      </c>
      <c r="E57" s="7">
        <v>2266864.37</v>
      </c>
      <c r="F57" s="7">
        <v>368602.37</v>
      </c>
      <c r="G57" s="6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6"/>
    </sheetView>
  </sheetViews>
  <sheetFormatPr defaultRowHeight="14.5"/>
  <cols>
    <col min="1" max="1" width="32.26953125" bestFit="1" customWidth="1"/>
    <col min="2" max="2" width="13.7265625" customWidth="1"/>
    <col min="3" max="3" width="13.7265625" bestFit="1" customWidth="1"/>
    <col min="4" max="4" width="10.81640625" bestFit="1" customWidth="1"/>
    <col min="5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113508.13</v>
      </c>
      <c r="C2" s="5">
        <v>0</v>
      </c>
      <c r="D2" s="4">
        <v>113508.13</v>
      </c>
      <c r="E2" s="4">
        <v>130825.56</v>
      </c>
      <c r="F2" s="4">
        <v>17317.43</v>
      </c>
      <c r="G2" s="3"/>
    </row>
    <row r="3" spans="1:7">
      <c r="A3" s="3" t="s">
        <v>165</v>
      </c>
      <c r="B3" s="4">
        <v>29816.52</v>
      </c>
      <c r="C3" s="5">
        <v>0</v>
      </c>
      <c r="D3" s="4">
        <v>29816.52</v>
      </c>
      <c r="E3" s="4">
        <v>40287.370000000003</v>
      </c>
      <c r="F3" s="4">
        <v>10470.85</v>
      </c>
      <c r="G3" s="3"/>
    </row>
    <row r="4" spans="1:7">
      <c r="A4" s="3" t="s">
        <v>166</v>
      </c>
      <c r="B4" s="4">
        <v>4722.84</v>
      </c>
      <c r="C4" s="5">
        <v>0</v>
      </c>
      <c r="D4" s="4">
        <v>4722.84</v>
      </c>
      <c r="E4" s="4">
        <v>33246.67</v>
      </c>
      <c r="F4" s="4">
        <v>28523.83</v>
      </c>
      <c r="G4" s="3"/>
    </row>
    <row r="5" spans="1:7">
      <c r="A5" s="3" t="s">
        <v>167</v>
      </c>
      <c r="B5" s="4">
        <v>130116.59</v>
      </c>
      <c r="C5" s="5">
        <v>0</v>
      </c>
      <c r="D5" s="4">
        <v>130116.59</v>
      </c>
      <c r="E5" s="4">
        <v>198077.88</v>
      </c>
      <c r="F5" s="4">
        <v>67961.289999999994</v>
      </c>
      <c r="G5" s="3"/>
    </row>
    <row r="6" spans="1:7">
      <c r="A6" s="3" t="s">
        <v>168</v>
      </c>
      <c r="B6" s="4">
        <v>812.52</v>
      </c>
      <c r="C6" s="5">
        <v>0</v>
      </c>
      <c r="D6" s="4">
        <v>812.52</v>
      </c>
      <c r="E6" s="4">
        <v>14967.24</v>
      </c>
      <c r="F6" s="4">
        <v>14154.72</v>
      </c>
      <c r="G6" s="3"/>
    </row>
    <row r="7" spans="1:7">
      <c r="A7" s="3" t="s">
        <v>169</v>
      </c>
      <c r="B7" s="4">
        <v>4491.67</v>
      </c>
      <c r="C7" s="5">
        <v>0</v>
      </c>
      <c r="D7" s="4">
        <v>4491.67</v>
      </c>
      <c r="E7" s="4">
        <v>1002.24</v>
      </c>
      <c r="F7" s="4">
        <v>-3489.43</v>
      </c>
      <c r="G7" s="3"/>
    </row>
    <row r="8" spans="1:7">
      <c r="A8" s="3" t="s">
        <v>170</v>
      </c>
      <c r="B8" s="4">
        <v>1201.26</v>
      </c>
      <c r="C8" s="5">
        <v>0</v>
      </c>
      <c r="D8" s="4">
        <v>1201.26</v>
      </c>
      <c r="E8" s="4">
        <v>1113.5999999999999</v>
      </c>
      <c r="F8" s="4">
        <v>-87.66</v>
      </c>
      <c r="G8" s="3"/>
    </row>
    <row r="9" spans="1:7">
      <c r="A9" s="3" t="s">
        <v>171</v>
      </c>
      <c r="B9" s="4">
        <v>13602.34</v>
      </c>
      <c r="C9" s="5">
        <v>0</v>
      </c>
      <c r="D9" s="4">
        <v>13602.34</v>
      </c>
      <c r="E9" s="4">
        <v>17327.7</v>
      </c>
      <c r="F9" s="4">
        <v>3725.36</v>
      </c>
      <c r="G9" s="3"/>
    </row>
    <row r="10" spans="1:7">
      <c r="A10" s="3" t="s">
        <v>172</v>
      </c>
      <c r="B10" s="4">
        <v>2761.23</v>
      </c>
      <c r="C10" s="5">
        <v>0</v>
      </c>
      <c r="D10" s="4">
        <v>2761.23</v>
      </c>
      <c r="E10" s="4">
        <v>7134.77</v>
      </c>
      <c r="F10" s="4">
        <v>4373.54</v>
      </c>
      <c r="G10" s="3"/>
    </row>
    <row r="11" spans="1:7">
      <c r="A11" s="42" t="s">
        <v>173</v>
      </c>
      <c r="B11" s="43">
        <v>301033.09999999998</v>
      </c>
      <c r="C11" s="44">
        <v>0</v>
      </c>
      <c r="D11" s="43">
        <v>301033.09999999998</v>
      </c>
      <c r="E11" s="43">
        <v>443983.03</v>
      </c>
      <c r="F11" s="43">
        <v>142949.93</v>
      </c>
      <c r="G11" s="42"/>
    </row>
    <row r="12" spans="1:7">
      <c r="A12" s="3" t="s">
        <v>174</v>
      </c>
      <c r="B12" s="4">
        <v>1623.23</v>
      </c>
      <c r="C12" s="5">
        <v>0</v>
      </c>
      <c r="D12" s="4">
        <v>1623.23</v>
      </c>
      <c r="E12" s="5">
        <v>0</v>
      </c>
      <c r="F12" s="4">
        <v>-1623.23</v>
      </c>
      <c r="G12" s="3"/>
    </row>
    <row r="13" spans="1:7">
      <c r="A13" s="42" t="s">
        <v>175</v>
      </c>
      <c r="B13" s="43">
        <v>1623.23</v>
      </c>
      <c r="C13" s="44">
        <v>0</v>
      </c>
      <c r="D13" s="43">
        <v>1623.23</v>
      </c>
      <c r="E13" s="44">
        <v>0</v>
      </c>
      <c r="F13" s="43">
        <v>-1623.23</v>
      </c>
      <c r="G13" s="42"/>
    </row>
    <row r="14" spans="1:7">
      <c r="A14" s="3" t="s">
        <v>214</v>
      </c>
      <c r="B14" s="4">
        <v>489.09</v>
      </c>
      <c r="C14" s="5">
        <v>0</v>
      </c>
      <c r="D14" s="4">
        <v>489.09</v>
      </c>
      <c r="E14" s="5">
        <v>0</v>
      </c>
      <c r="F14" s="4">
        <v>-489.09</v>
      </c>
      <c r="G14" s="3"/>
    </row>
    <row r="15" spans="1:7">
      <c r="A15" s="42" t="s">
        <v>215</v>
      </c>
      <c r="B15" s="43">
        <v>489.09</v>
      </c>
      <c r="C15" s="44">
        <v>0</v>
      </c>
      <c r="D15" s="43">
        <v>489.09</v>
      </c>
      <c r="E15" s="44">
        <v>0</v>
      </c>
      <c r="F15" s="43">
        <v>-489.09</v>
      </c>
      <c r="G15" s="42"/>
    </row>
    <row r="16" spans="1:7">
      <c r="A16" s="3" t="s">
        <v>176</v>
      </c>
      <c r="B16" s="4">
        <v>10765.87</v>
      </c>
      <c r="C16" s="4">
        <v>3552.37</v>
      </c>
      <c r="D16" s="4">
        <v>14318.24</v>
      </c>
      <c r="E16" s="4">
        <v>15349.64</v>
      </c>
      <c r="F16" s="4">
        <v>1031.4000000000001</v>
      </c>
      <c r="G16" s="3"/>
    </row>
    <row r="17" spans="1:7">
      <c r="A17" s="42" t="s">
        <v>177</v>
      </c>
      <c r="B17" s="43">
        <v>10765.87</v>
      </c>
      <c r="C17" s="43">
        <v>3552.37</v>
      </c>
      <c r="D17" s="43">
        <v>14318.24</v>
      </c>
      <c r="E17" s="43">
        <v>15349.64</v>
      </c>
      <c r="F17" s="43">
        <v>1031.4000000000001</v>
      </c>
      <c r="G17" s="42"/>
    </row>
    <row r="18" spans="1:7">
      <c r="A18" s="42" t="s">
        <v>178</v>
      </c>
      <c r="B18" s="43">
        <v>313911.28999999998</v>
      </c>
      <c r="C18" s="43">
        <v>3552.37</v>
      </c>
      <c r="D18" s="43">
        <v>317463.65999999997</v>
      </c>
      <c r="E18" s="43">
        <v>459332.67</v>
      </c>
      <c r="F18" s="43">
        <v>141869.01</v>
      </c>
      <c r="G18" s="42"/>
    </row>
    <row r="19" spans="1:7">
      <c r="A19" s="3" t="s">
        <v>179</v>
      </c>
      <c r="B19" s="4">
        <v>442381.88</v>
      </c>
      <c r="C19" s="4">
        <v>850.82</v>
      </c>
      <c r="D19" s="4">
        <v>443232.7</v>
      </c>
      <c r="E19" s="4">
        <v>547886.52</v>
      </c>
      <c r="F19" s="4">
        <v>104653.82</v>
      </c>
      <c r="G19" s="3"/>
    </row>
    <row r="20" spans="1:7">
      <c r="A20" s="42" t="s">
        <v>180</v>
      </c>
      <c r="B20" s="43">
        <v>442381.88</v>
      </c>
      <c r="C20" s="43">
        <v>850.82</v>
      </c>
      <c r="D20" s="43">
        <v>443232.7</v>
      </c>
      <c r="E20" s="43">
        <v>547886.52</v>
      </c>
      <c r="F20" s="43">
        <v>104653.82</v>
      </c>
      <c r="G20" s="42"/>
    </row>
    <row r="21" spans="1:7">
      <c r="A21" s="42" t="s">
        <v>181</v>
      </c>
      <c r="B21" s="43">
        <v>442381.88</v>
      </c>
      <c r="C21" s="43">
        <v>850.82</v>
      </c>
      <c r="D21" s="43">
        <v>443232.7</v>
      </c>
      <c r="E21" s="43">
        <v>547886.52</v>
      </c>
      <c r="F21" s="43">
        <v>104653.82</v>
      </c>
      <c r="G21" s="42"/>
    </row>
    <row r="22" spans="1:7">
      <c r="A22" s="3" t="s">
        <v>182</v>
      </c>
      <c r="B22" s="4">
        <v>17257.47</v>
      </c>
      <c r="C22" s="4">
        <v>4118.57</v>
      </c>
      <c r="D22" s="4">
        <v>21376.04</v>
      </c>
      <c r="E22" s="4">
        <v>24082.44</v>
      </c>
      <c r="F22" s="4">
        <v>2706.4</v>
      </c>
      <c r="G22" s="3"/>
    </row>
    <row r="23" spans="1:7">
      <c r="A23" s="42" t="s">
        <v>183</v>
      </c>
      <c r="B23" s="43">
        <v>17257.47</v>
      </c>
      <c r="C23" s="43">
        <v>4118.57</v>
      </c>
      <c r="D23" s="43">
        <v>21376.04</v>
      </c>
      <c r="E23" s="43">
        <v>24082.44</v>
      </c>
      <c r="F23" s="43">
        <v>2706.4</v>
      </c>
      <c r="G23" s="42"/>
    </row>
    <row r="24" spans="1:7">
      <c r="A24" s="3" t="s">
        <v>184</v>
      </c>
      <c r="B24" s="4">
        <v>3009.8</v>
      </c>
      <c r="C24" s="4">
        <v>7822.97</v>
      </c>
      <c r="D24" s="4">
        <v>10832.77</v>
      </c>
      <c r="E24" s="4">
        <v>14659.6</v>
      </c>
      <c r="F24" s="4">
        <v>3826.83</v>
      </c>
      <c r="G24" s="3"/>
    </row>
    <row r="25" spans="1:7">
      <c r="A25" s="3" t="s">
        <v>185</v>
      </c>
      <c r="B25" s="4">
        <v>97697.62</v>
      </c>
      <c r="C25" s="4">
        <v>57680.6</v>
      </c>
      <c r="D25" s="4">
        <v>155378.22</v>
      </c>
      <c r="E25" s="4">
        <v>166938.20000000001</v>
      </c>
      <c r="F25" s="4">
        <v>11559.98</v>
      </c>
      <c r="G25" s="3"/>
    </row>
    <row r="26" spans="1:7">
      <c r="A26" s="42" t="s">
        <v>186</v>
      </c>
      <c r="B26" s="43">
        <v>100707.42</v>
      </c>
      <c r="C26" s="43">
        <v>65503.57</v>
      </c>
      <c r="D26" s="43">
        <v>166210.99</v>
      </c>
      <c r="E26" s="43">
        <v>181597.8</v>
      </c>
      <c r="F26" s="43">
        <v>15386.81</v>
      </c>
      <c r="G26" s="42"/>
    </row>
    <row r="27" spans="1:7">
      <c r="A27" s="42" t="s">
        <v>187</v>
      </c>
      <c r="B27" s="43">
        <v>117964.89</v>
      </c>
      <c r="C27" s="43">
        <v>69622.14</v>
      </c>
      <c r="D27" s="43">
        <v>187587.03</v>
      </c>
      <c r="E27" s="43">
        <v>205680.24</v>
      </c>
      <c r="F27" s="43">
        <v>18093.21</v>
      </c>
      <c r="G27" s="42"/>
    </row>
    <row r="28" spans="1:7">
      <c r="A28" s="3" t="s">
        <v>188</v>
      </c>
      <c r="B28" s="5">
        <v>0</v>
      </c>
      <c r="C28" s="4">
        <v>1043.24</v>
      </c>
      <c r="D28" s="4">
        <v>1043.24</v>
      </c>
      <c r="E28" s="4">
        <v>5557.2</v>
      </c>
      <c r="F28" s="4">
        <v>4513.96</v>
      </c>
      <c r="G28" s="3"/>
    </row>
    <row r="29" spans="1:7">
      <c r="A29" s="42" t="s">
        <v>189</v>
      </c>
      <c r="B29" s="44">
        <v>0</v>
      </c>
      <c r="C29" s="43">
        <v>1043.24</v>
      </c>
      <c r="D29" s="43">
        <v>1043.24</v>
      </c>
      <c r="E29" s="43">
        <v>5557.2</v>
      </c>
      <c r="F29" s="43">
        <v>4513.96</v>
      </c>
      <c r="G29" s="42"/>
    </row>
    <row r="30" spans="1:7">
      <c r="A30" s="3" t="s">
        <v>190</v>
      </c>
      <c r="B30" s="4">
        <v>21748.55</v>
      </c>
      <c r="C30" s="4">
        <v>30939.119999999999</v>
      </c>
      <c r="D30" s="4">
        <v>52687.67</v>
      </c>
      <c r="E30" s="4">
        <v>57220.800000000003</v>
      </c>
      <c r="F30" s="4">
        <v>4533.13</v>
      </c>
      <c r="G30" s="3"/>
    </row>
    <row r="31" spans="1:7">
      <c r="A31" s="3" t="s">
        <v>191</v>
      </c>
      <c r="B31" s="5">
        <v>0</v>
      </c>
      <c r="C31" s="4">
        <v>8030.27</v>
      </c>
      <c r="D31" s="4">
        <v>8030.27</v>
      </c>
      <c r="E31" s="4">
        <v>12277.12</v>
      </c>
      <c r="F31" s="4">
        <v>4246.8500000000004</v>
      </c>
      <c r="G31" s="3"/>
    </row>
    <row r="32" spans="1:7">
      <c r="A32" s="42" t="s">
        <v>192</v>
      </c>
      <c r="B32" s="43">
        <v>21748.55</v>
      </c>
      <c r="C32" s="43">
        <v>38969.39</v>
      </c>
      <c r="D32" s="43">
        <v>60717.94</v>
      </c>
      <c r="E32" s="43">
        <v>69497.919999999998</v>
      </c>
      <c r="F32" s="43">
        <v>8779.98</v>
      </c>
      <c r="G32" s="42"/>
    </row>
    <row r="33" spans="1:7">
      <c r="A33" s="42" t="s">
        <v>193</v>
      </c>
      <c r="B33" s="43">
        <v>21748.55</v>
      </c>
      <c r="C33" s="43">
        <v>40012.629999999997</v>
      </c>
      <c r="D33" s="43">
        <v>61761.18</v>
      </c>
      <c r="E33" s="43">
        <v>75055.12</v>
      </c>
      <c r="F33" s="43">
        <v>13293.94</v>
      </c>
      <c r="G33" s="42"/>
    </row>
    <row r="34" spans="1:7">
      <c r="A34" s="3" t="s">
        <v>234</v>
      </c>
      <c r="B34" s="4">
        <v>1214.81</v>
      </c>
      <c r="C34" s="4">
        <v>0</v>
      </c>
      <c r="D34" s="4">
        <v>1214.81</v>
      </c>
      <c r="E34" s="4">
        <v>3358.2</v>
      </c>
      <c r="F34" s="4">
        <v>2143.39</v>
      </c>
      <c r="G34" s="3"/>
    </row>
    <row r="35" spans="1:7">
      <c r="A35" s="42" t="s">
        <v>194</v>
      </c>
      <c r="B35" s="43">
        <v>1214.81</v>
      </c>
      <c r="C35" s="43">
        <v>0</v>
      </c>
      <c r="D35" s="43">
        <v>1214.81</v>
      </c>
      <c r="E35" s="43">
        <v>3358.2</v>
      </c>
      <c r="F35" s="43">
        <v>2143.39</v>
      </c>
      <c r="G35" s="42"/>
    </row>
    <row r="36" spans="1:7">
      <c r="A36" s="3" t="s">
        <v>195</v>
      </c>
      <c r="B36" s="4">
        <v>46463.08</v>
      </c>
      <c r="C36" s="4">
        <v>3284.94</v>
      </c>
      <c r="D36" s="4">
        <v>49748.02</v>
      </c>
      <c r="E36" s="4">
        <v>57287.199999999997</v>
      </c>
      <c r="F36" s="4">
        <v>7539.18</v>
      </c>
      <c r="G36" s="3"/>
    </row>
    <row r="37" spans="1:7">
      <c r="A37" s="42" t="s">
        <v>196</v>
      </c>
      <c r="B37" s="43">
        <v>46463.08</v>
      </c>
      <c r="C37" s="43">
        <v>3284.94</v>
      </c>
      <c r="D37" s="43">
        <v>49748.02</v>
      </c>
      <c r="E37" s="43">
        <v>57287.199999999997</v>
      </c>
      <c r="F37" s="43">
        <v>7539.18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11235.5</v>
      </c>
      <c r="C40" s="4">
        <v>7708.07</v>
      </c>
      <c r="D40" s="4">
        <v>18943.57</v>
      </c>
      <c r="E40" s="4">
        <v>25074.720000000001</v>
      </c>
      <c r="F40" s="4">
        <v>6131.15</v>
      </c>
      <c r="G40" s="3"/>
    </row>
    <row r="41" spans="1:7">
      <c r="A41" s="3" t="s">
        <v>200</v>
      </c>
      <c r="B41" s="4">
        <v>1194.6199999999999</v>
      </c>
      <c r="C41" s="4">
        <v>0</v>
      </c>
      <c r="D41" s="4">
        <v>1194.6199999999999</v>
      </c>
      <c r="E41" s="4">
        <v>4222.8</v>
      </c>
      <c r="F41" s="4">
        <v>3028.18</v>
      </c>
      <c r="G41" s="3"/>
    </row>
    <row r="42" spans="1:7">
      <c r="A42" s="3" t="s">
        <v>201</v>
      </c>
      <c r="B42" s="4">
        <v>3009.68</v>
      </c>
      <c r="C42" s="4">
        <v>4406.16</v>
      </c>
      <c r="D42" s="4">
        <v>7415.84</v>
      </c>
      <c r="E42" s="4">
        <v>10396</v>
      </c>
      <c r="F42" s="4">
        <v>2980.16</v>
      </c>
      <c r="G42" s="3"/>
    </row>
    <row r="43" spans="1:7">
      <c r="A43" s="42" t="s">
        <v>202</v>
      </c>
      <c r="B43" s="43">
        <v>15439.8</v>
      </c>
      <c r="C43" s="43">
        <v>12114.23</v>
      </c>
      <c r="D43" s="43">
        <v>27554.03</v>
      </c>
      <c r="E43" s="43">
        <v>39693.519999999997</v>
      </c>
      <c r="F43" s="43">
        <v>12139.49</v>
      </c>
      <c r="G43" s="42"/>
    </row>
    <row r="44" spans="1:7">
      <c r="A44" s="3" t="s">
        <v>235</v>
      </c>
      <c r="B44" s="4">
        <v>82203.17</v>
      </c>
      <c r="C44" s="4">
        <v>8917.77</v>
      </c>
      <c r="D44" s="4">
        <v>91120.94</v>
      </c>
      <c r="E44" s="4">
        <v>102681.5</v>
      </c>
      <c r="F44" s="4">
        <v>11560.56</v>
      </c>
      <c r="G44" s="3"/>
    </row>
    <row r="45" spans="1:7">
      <c r="A45" s="42" t="s">
        <v>203</v>
      </c>
      <c r="B45" s="43">
        <v>82203.17</v>
      </c>
      <c r="C45" s="43">
        <v>8917.77</v>
      </c>
      <c r="D45" s="43">
        <v>91120.94</v>
      </c>
      <c r="E45" s="43">
        <v>102681.5</v>
      </c>
      <c r="F45" s="43">
        <v>11560.56</v>
      </c>
      <c r="G45" s="42"/>
    </row>
    <row r="46" spans="1:7">
      <c r="A46" s="42" t="s">
        <v>204</v>
      </c>
      <c r="B46" s="43">
        <v>145320.85999999999</v>
      </c>
      <c r="C46" s="43">
        <v>24316.94</v>
      </c>
      <c r="D46" s="43">
        <v>169637.8</v>
      </c>
      <c r="E46" s="43">
        <v>203045.79</v>
      </c>
      <c r="F46" s="43">
        <v>33407.99</v>
      </c>
      <c r="G46" s="42"/>
    </row>
    <row r="47" spans="1:7">
      <c r="A47" s="3" t="s">
        <v>205</v>
      </c>
      <c r="B47" s="4">
        <v>51745.73</v>
      </c>
      <c r="C47" s="4">
        <v>8953.19</v>
      </c>
      <c r="D47" s="4">
        <v>60698.92</v>
      </c>
      <c r="E47" s="4">
        <v>77041.919999999998</v>
      </c>
      <c r="F47" s="4">
        <v>16343</v>
      </c>
      <c r="G47" s="3"/>
    </row>
    <row r="48" spans="1:7">
      <c r="A48" s="42" t="s">
        <v>206</v>
      </c>
      <c r="B48" s="43">
        <v>51745.73</v>
      </c>
      <c r="C48" s="43">
        <v>8953.19</v>
      </c>
      <c r="D48" s="43">
        <v>60698.92</v>
      </c>
      <c r="E48" s="43">
        <v>77041.919999999998</v>
      </c>
      <c r="F48" s="43">
        <v>16343</v>
      </c>
      <c r="G48" s="42"/>
    </row>
    <row r="49" spans="1:7">
      <c r="A49" s="42" t="s">
        <v>207</v>
      </c>
      <c r="B49" s="43">
        <v>51745.73</v>
      </c>
      <c r="C49" s="43">
        <v>8953.19</v>
      </c>
      <c r="D49" s="43">
        <v>60698.92</v>
      </c>
      <c r="E49" s="43">
        <v>77041.919999999998</v>
      </c>
      <c r="F49" s="43">
        <v>16343</v>
      </c>
      <c r="G49" s="42"/>
    </row>
    <row r="50" spans="1:7">
      <c r="A50" s="3" t="s">
        <v>208</v>
      </c>
      <c r="B50" s="4">
        <v>32839.120000000003</v>
      </c>
      <c r="C50" s="4">
        <v>0</v>
      </c>
      <c r="D50" s="4">
        <v>32839.120000000003</v>
      </c>
      <c r="E50" s="4">
        <v>41644.199999999997</v>
      </c>
      <c r="F50" s="4">
        <v>8805.08</v>
      </c>
      <c r="G50" s="3"/>
    </row>
    <row r="51" spans="1:7">
      <c r="A51" s="42" t="s">
        <v>209</v>
      </c>
      <c r="B51" s="43">
        <v>32839.120000000003</v>
      </c>
      <c r="C51" s="43">
        <v>0</v>
      </c>
      <c r="D51" s="43">
        <v>32839.120000000003</v>
      </c>
      <c r="E51" s="43">
        <v>41644.199999999997</v>
      </c>
      <c r="F51" s="43">
        <v>8805.08</v>
      </c>
      <c r="G51" s="42"/>
    </row>
    <row r="52" spans="1:7">
      <c r="A52" s="42" t="s">
        <v>210</v>
      </c>
      <c r="B52" s="43">
        <v>32839.120000000003</v>
      </c>
      <c r="C52" s="43">
        <v>0</v>
      </c>
      <c r="D52" s="43">
        <v>32839.120000000003</v>
      </c>
      <c r="E52" s="43">
        <v>41644.199999999997</v>
      </c>
      <c r="F52" s="43">
        <v>8805.08</v>
      </c>
      <c r="G52" s="42"/>
    </row>
    <row r="53" spans="1:7">
      <c r="A53" s="3" t="s">
        <v>216</v>
      </c>
      <c r="B53" s="4">
        <v>423036.13</v>
      </c>
      <c r="C53" s="5">
        <v>0</v>
      </c>
      <c r="D53" s="4">
        <v>423036.13</v>
      </c>
      <c r="E53" s="4">
        <v>549946.92000000004</v>
      </c>
      <c r="F53" s="4">
        <v>126910.79</v>
      </c>
      <c r="G53" s="3"/>
    </row>
    <row r="54" spans="1:7">
      <c r="A54" s="3" t="s">
        <v>211</v>
      </c>
      <c r="B54" s="4">
        <v>24745.88</v>
      </c>
      <c r="C54" s="5">
        <v>0</v>
      </c>
      <c r="D54" s="4">
        <v>24745.88</v>
      </c>
      <c r="E54" s="4">
        <v>32169.72</v>
      </c>
      <c r="F54" s="4">
        <v>7423.84</v>
      </c>
      <c r="G54" s="3"/>
    </row>
    <row r="55" spans="1:7">
      <c r="A55" s="42" t="s">
        <v>212</v>
      </c>
      <c r="B55" s="43">
        <v>447782.01</v>
      </c>
      <c r="C55" s="44">
        <v>0</v>
      </c>
      <c r="D55" s="43">
        <v>447782.01</v>
      </c>
      <c r="E55" s="43">
        <v>582116.64</v>
      </c>
      <c r="F55" s="43">
        <v>134334.63</v>
      </c>
      <c r="G55" s="42"/>
    </row>
    <row r="56" spans="1:7">
      <c r="A56" s="6" t="s">
        <v>213</v>
      </c>
      <c r="B56" s="7">
        <v>1573694.33</v>
      </c>
      <c r="C56" s="7">
        <v>147308.09</v>
      </c>
      <c r="D56" s="7">
        <v>1721002.42</v>
      </c>
      <c r="E56" s="7">
        <v>2191803.1</v>
      </c>
      <c r="F56" s="7">
        <v>470800.68</v>
      </c>
      <c r="G56" s="6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6"/>
    </sheetView>
  </sheetViews>
  <sheetFormatPr defaultRowHeight="14.5"/>
  <cols>
    <col min="1" max="1" width="32.26953125" bestFit="1" customWidth="1"/>
    <col min="2" max="2" width="13.54296875" customWidth="1"/>
    <col min="3" max="3" width="13.7265625" bestFit="1" customWidth="1"/>
    <col min="4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126006.71</v>
      </c>
      <c r="C2" s="5">
        <v>0</v>
      </c>
      <c r="D2" s="4">
        <v>126006.71</v>
      </c>
      <c r="E2" s="4">
        <v>159703.92000000001</v>
      </c>
      <c r="F2" s="4">
        <v>33697.21</v>
      </c>
      <c r="G2" s="3"/>
    </row>
    <row r="3" spans="1:7">
      <c r="A3" s="3" t="s">
        <v>165</v>
      </c>
      <c r="B3" s="4">
        <v>20204.82</v>
      </c>
      <c r="C3" s="5">
        <v>0</v>
      </c>
      <c r="D3" s="4">
        <v>20204.82</v>
      </c>
      <c r="E3" s="4">
        <v>49817.14</v>
      </c>
      <c r="F3" s="4">
        <v>29612.32</v>
      </c>
      <c r="G3" s="3"/>
    </row>
    <row r="4" spans="1:7">
      <c r="A4" s="3" t="s">
        <v>166</v>
      </c>
      <c r="B4" s="4">
        <v>657</v>
      </c>
      <c r="C4" s="5">
        <v>0</v>
      </c>
      <c r="D4" s="4">
        <v>657</v>
      </c>
      <c r="E4" s="4">
        <v>41886.58</v>
      </c>
      <c r="F4" s="4">
        <v>41229.58</v>
      </c>
      <c r="G4" s="3"/>
    </row>
    <row r="5" spans="1:7">
      <c r="A5" s="3" t="s">
        <v>167</v>
      </c>
      <c r="B5" s="4">
        <v>151891.92000000001</v>
      </c>
      <c r="C5" s="5">
        <v>0</v>
      </c>
      <c r="D5" s="4">
        <v>151891.92000000001</v>
      </c>
      <c r="E5" s="4">
        <v>204960.72</v>
      </c>
      <c r="F5" s="4">
        <v>53068.800000000003</v>
      </c>
      <c r="G5" s="3"/>
    </row>
    <row r="6" spans="1:7">
      <c r="A6" s="3" t="s">
        <v>168</v>
      </c>
      <c r="B6" s="4">
        <v>874.66</v>
      </c>
      <c r="C6" s="5">
        <v>0</v>
      </c>
      <c r="D6" s="4">
        <v>874.66</v>
      </c>
      <c r="E6" s="4">
        <v>17879.64</v>
      </c>
      <c r="F6" s="4">
        <v>17004.98</v>
      </c>
      <c r="G6" s="3"/>
    </row>
    <row r="7" spans="1:7">
      <c r="A7" s="3" t="s">
        <v>169</v>
      </c>
      <c r="B7" s="4">
        <v>4500.67</v>
      </c>
      <c r="C7" s="5">
        <v>0</v>
      </c>
      <c r="D7" s="4">
        <v>4500.67</v>
      </c>
      <c r="E7" s="4">
        <v>1955.88</v>
      </c>
      <c r="F7" s="4">
        <v>-2544.79</v>
      </c>
      <c r="G7" s="3"/>
    </row>
    <row r="8" spans="1:7">
      <c r="A8" s="3" t="s">
        <v>170</v>
      </c>
      <c r="B8" s="4">
        <v>773.57</v>
      </c>
      <c r="C8" s="5">
        <v>0</v>
      </c>
      <c r="D8" s="4">
        <v>773.57</v>
      </c>
      <c r="E8" s="4">
        <v>2173.3200000000002</v>
      </c>
      <c r="F8" s="4">
        <v>1399.75</v>
      </c>
      <c r="G8" s="3"/>
    </row>
    <row r="9" spans="1:7">
      <c r="A9" s="3" t="s">
        <v>171</v>
      </c>
      <c r="B9" s="4">
        <v>-12606.52</v>
      </c>
      <c r="C9" s="5">
        <v>0</v>
      </c>
      <c r="D9" s="4">
        <v>-12606.52</v>
      </c>
      <c r="E9" s="4">
        <v>35382.6</v>
      </c>
      <c r="F9" s="4">
        <v>47989.120000000003</v>
      </c>
      <c r="G9" s="3"/>
    </row>
    <row r="10" spans="1:7">
      <c r="A10" s="3" t="s">
        <v>172</v>
      </c>
      <c r="B10" s="4">
        <v>-11016.7</v>
      </c>
      <c r="C10" s="5">
        <v>0</v>
      </c>
      <c r="D10" s="4">
        <v>-11016.7</v>
      </c>
      <c r="E10" s="4">
        <v>13563.41</v>
      </c>
      <c r="F10" s="4">
        <v>24580.11</v>
      </c>
      <c r="G10" s="3"/>
    </row>
    <row r="11" spans="1:7">
      <c r="A11" s="42" t="s">
        <v>173</v>
      </c>
      <c r="B11" s="43">
        <v>281286.13</v>
      </c>
      <c r="C11" s="44">
        <v>0</v>
      </c>
      <c r="D11" s="43">
        <v>281286.13</v>
      </c>
      <c r="E11" s="43">
        <v>527323.21</v>
      </c>
      <c r="F11" s="43">
        <v>246037.08</v>
      </c>
      <c r="G11" s="42"/>
    </row>
    <row r="12" spans="1:7">
      <c r="A12" s="3" t="s">
        <v>174</v>
      </c>
      <c r="B12" s="4">
        <v>2004.09</v>
      </c>
      <c r="C12" s="5">
        <v>0</v>
      </c>
      <c r="D12" s="4">
        <v>2004.09</v>
      </c>
      <c r="E12" s="5">
        <v>0</v>
      </c>
      <c r="F12" s="4">
        <v>-2004.09</v>
      </c>
      <c r="G12" s="3"/>
    </row>
    <row r="13" spans="1:7">
      <c r="A13" s="42" t="s">
        <v>175</v>
      </c>
      <c r="B13" s="43">
        <v>2004.09</v>
      </c>
      <c r="C13" s="44">
        <v>0</v>
      </c>
      <c r="D13" s="43">
        <v>2004.09</v>
      </c>
      <c r="E13" s="44">
        <v>0</v>
      </c>
      <c r="F13" s="43">
        <v>-2004.09</v>
      </c>
      <c r="G13" s="42"/>
    </row>
    <row r="14" spans="1:7">
      <c r="A14" s="3" t="s">
        <v>214</v>
      </c>
      <c r="B14" s="4">
        <v>2488.8000000000002</v>
      </c>
      <c r="C14" s="5">
        <v>0</v>
      </c>
      <c r="D14" s="4">
        <v>2488.8000000000002</v>
      </c>
      <c r="E14" s="5">
        <v>0</v>
      </c>
      <c r="F14" s="4">
        <v>-2488.8000000000002</v>
      </c>
      <c r="G14" s="3"/>
    </row>
    <row r="15" spans="1:7">
      <c r="A15" s="42" t="s">
        <v>215</v>
      </c>
      <c r="B15" s="43">
        <v>2488.8000000000002</v>
      </c>
      <c r="C15" s="44">
        <v>0</v>
      </c>
      <c r="D15" s="43">
        <v>2488.8000000000002</v>
      </c>
      <c r="E15" s="44">
        <v>0</v>
      </c>
      <c r="F15" s="43">
        <v>-2488.8000000000002</v>
      </c>
      <c r="G15" s="42"/>
    </row>
    <row r="16" spans="1:7">
      <c r="A16" s="3" t="s">
        <v>176</v>
      </c>
      <c r="B16" s="4">
        <v>9763.24</v>
      </c>
      <c r="C16" s="4">
        <v>3331.52</v>
      </c>
      <c r="D16" s="4">
        <v>13094.76</v>
      </c>
      <c r="E16" s="4">
        <v>15657.52</v>
      </c>
      <c r="F16" s="4">
        <v>2562.7600000000002</v>
      </c>
      <c r="G16" s="3"/>
    </row>
    <row r="17" spans="1:7">
      <c r="A17" s="42" t="s">
        <v>177</v>
      </c>
      <c r="B17" s="43">
        <v>9763.24</v>
      </c>
      <c r="C17" s="43">
        <v>3331.52</v>
      </c>
      <c r="D17" s="43">
        <v>13094.76</v>
      </c>
      <c r="E17" s="43">
        <v>15657.52</v>
      </c>
      <c r="F17" s="43">
        <v>2562.7600000000002</v>
      </c>
      <c r="G17" s="42"/>
    </row>
    <row r="18" spans="1:7">
      <c r="A18" s="42" t="s">
        <v>178</v>
      </c>
      <c r="B18" s="43">
        <v>295542.26</v>
      </c>
      <c r="C18" s="43">
        <v>3331.52</v>
      </c>
      <c r="D18" s="43">
        <v>298873.78000000003</v>
      </c>
      <c r="E18" s="43">
        <v>542980.73</v>
      </c>
      <c r="F18" s="43">
        <v>244106.95</v>
      </c>
      <c r="G18" s="42"/>
    </row>
    <row r="19" spans="1:7">
      <c r="A19" s="3" t="s">
        <v>179</v>
      </c>
      <c r="B19" s="4">
        <v>293549.17</v>
      </c>
      <c r="C19" s="4">
        <v>80767.53</v>
      </c>
      <c r="D19" s="4">
        <v>374316.7</v>
      </c>
      <c r="E19" s="4">
        <v>374078.6</v>
      </c>
      <c r="F19" s="4">
        <v>-238.1</v>
      </c>
      <c r="G19" s="3"/>
    </row>
    <row r="20" spans="1:7">
      <c r="A20" s="42" t="s">
        <v>180</v>
      </c>
      <c r="B20" s="43">
        <v>293549.17</v>
      </c>
      <c r="C20" s="43">
        <v>80767.53</v>
      </c>
      <c r="D20" s="43">
        <v>374316.7</v>
      </c>
      <c r="E20" s="43">
        <v>374078.6</v>
      </c>
      <c r="F20" s="43">
        <v>-238.1</v>
      </c>
      <c r="G20" s="42"/>
    </row>
    <row r="21" spans="1:7">
      <c r="A21" s="42" t="s">
        <v>181</v>
      </c>
      <c r="B21" s="43">
        <v>293549.17</v>
      </c>
      <c r="C21" s="43">
        <v>80767.53</v>
      </c>
      <c r="D21" s="43">
        <v>374316.7</v>
      </c>
      <c r="E21" s="43">
        <v>374078.6</v>
      </c>
      <c r="F21" s="43">
        <v>-238.1</v>
      </c>
      <c r="G21" s="42"/>
    </row>
    <row r="22" spans="1:7">
      <c r="A22" s="3" t="s">
        <v>182</v>
      </c>
      <c r="B22" s="4">
        <v>17509.71</v>
      </c>
      <c r="C22" s="4">
        <v>3866.04</v>
      </c>
      <c r="D22" s="4">
        <v>21375.75</v>
      </c>
      <c r="E22" s="4">
        <v>21882.44</v>
      </c>
      <c r="F22" s="4">
        <v>506.69</v>
      </c>
      <c r="G22" s="3"/>
    </row>
    <row r="23" spans="1:7">
      <c r="A23" s="42" t="s">
        <v>183</v>
      </c>
      <c r="B23" s="43">
        <v>17509.71</v>
      </c>
      <c r="C23" s="43">
        <v>3866.04</v>
      </c>
      <c r="D23" s="43">
        <v>21375.75</v>
      </c>
      <c r="E23" s="43">
        <v>21882.44</v>
      </c>
      <c r="F23" s="43">
        <v>506.69</v>
      </c>
      <c r="G23" s="42"/>
    </row>
    <row r="24" spans="1:7">
      <c r="A24" s="3" t="s">
        <v>184</v>
      </c>
      <c r="B24" s="4">
        <v>5673.58</v>
      </c>
      <c r="C24" s="4">
        <v>7090.92</v>
      </c>
      <c r="D24" s="4">
        <v>12764.5</v>
      </c>
      <c r="E24" s="4">
        <v>15359.6</v>
      </c>
      <c r="F24" s="4">
        <v>2595.1</v>
      </c>
      <c r="G24" s="3"/>
    </row>
    <row r="25" spans="1:7">
      <c r="A25" s="3" t="s">
        <v>185</v>
      </c>
      <c r="B25" s="4">
        <v>438096.78</v>
      </c>
      <c r="C25" s="4">
        <v>117106.38</v>
      </c>
      <c r="D25" s="4">
        <v>555203.16</v>
      </c>
      <c r="E25" s="4">
        <v>602290.28</v>
      </c>
      <c r="F25" s="4">
        <v>47087.12</v>
      </c>
      <c r="G25" s="3"/>
    </row>
    <row r="26" spans="1:7">
      <c r="A26" s="42" t="s">
        <v>186</v>
      </c>
      <c r="B26" s="43">
        <v>443770.36</v>
      </c>
      <c r="C26" s="43">
        <v>124197.3</v>
      </c>
      <c r="D26" s="43">
        <v>567967.66</v>
      </c>
      <c r="E26" s="43">
        <v>617649.88</v>
      </c>
      <c r="F26" s="43">
        <v>49682.22</v>
      </c>
      <c r="G26" s="42"/>
    </row>
    <row r="27" spans="1:7">
      <c r="A27" s="42" t="s">
        <v>187</v>
      </c>
      <c r="B27" s="43">
        <v>461280.07</v>
      </c>
      <c r="C27" s="43">
        <v>128063.34</v>
      </c>
      <c r="D27" s="43">
        <v>589343.41</v>
      </c>
      <c r="E27" s="43">
        <v>639532.31999999995</v>
      </c>
      <c r="F27" s="43">
        <v>50188.91</v>
      </c>
      <c r="G27" s="42"/>
    </row>
    <row r="28" spans="1:7">
      <c r="A28" s="3" t="s">
        <v>188</v>
      </c>
      <c r="B28" s="4">
        <v>6726.64</v>
      </c>
      <c r="C28" s="4">
        <v>0</v>
      </c>
      <c r="D28" s="4">
        <v>6726.64</v>
      </c>
      <c r="E28" s="4">
        <v>11656.4</v>
      </c>
      <c r="F28" s="4">
        <v>4929.76</v>
      </c>
      <c r="G28" s="3"/>
    </row>
    <row r="29" spans="1:7">
      <c r="A29" s="42" t="s">
        <v>189</v>
      </c>
      <c r="B29" s="43">
        <v>6726.64</v>
      </c>
      <c r="C29" s="43">
        <v>0</v>
      </c>
      <c r="D29" s="43">
        <v>6726.64</v>
      </c>
      <c r="E29" s="43">
        <v>11656.4</v>
      </c>
      <c r="F29" s="43">
        <v>4929.76</v>
      </c>
      <c r="G29" s="42"/>
    </row>
    <row r="30" spans="1:7">
      <c r="A30" s="3" t="s">
        <v>190</v>
      </c>
      <c r="B30" s="4">
        <v>30283.57</v>
      </c>
      <c r="C30" s="4">
        <v>8637.8700000000008</v>
      </c>
      <c r="D30" s="4">
        <v>38921.440000000002</v>
      </c>
      <c r="E30" s="4">
        <v>42285.2</v>
      </c>
      <c r="F30" s="4">
        <v>3363.76</v>
      </c>
      <c r="G30" s="3"/>
    </row>
    <row r="31" spans="1:7">
      <c r="A31" s="3" t="s">
        <v>191</v>
      </c>
      <c r="B31" s="4">
        <v>1891.43</v>
      </c>
      <c r="C31" s="4">
        <v>6438.24</v>
      </c>
      <c r="D31" s="4">
        <v>8329.67</v>
      </c>
      <c r="E31" s="4">
        <v>12277.12</v>
      </c>
      <c r="F31" s="4">
        <v>3947.45</v>
      </c>
      <c r="G31" s="3"/>
    </row>
    <row r="32" spans="1:7">
      <c r="A32" s="42" t="s">
        <v>192</v>
      </c>
      <c r="B32" s="43">
        <v>32175</v>
      </c>
      <c r="C32" s="43">
        <v>15076.11</v>
      </c>
      <c r="D32" s="43">
        <v>47251.11</v>
      </c>
      <c r="E32" s="43">
        <v>54562.32</v>
      </c>
      <c r="F32" s="43">
        <v>7311.21</v>
      </c>
      <c r="G32" s="42"/>
    </row>
    <row r="33" spans="1:7">
      <c r="A33" s="42" t="s">
        <v>193</v>
      </c>
      <c r="B33" s="43">
        <v>38901.64</v>
      </c>
      <c r="C33" s="43">
        <v>15076.11</v>
      </c>
      <c r="D33" s="43">
        <v>53977.75</v>
      </c>
      <c r="E33" s="43">
        <v>66218.720000000001</v>
      </c>
      <c r="F33" s="43">
        <v>12240.97</v>
      </c>
      <c r="G33" s="42"/>
    </row>
    <row r="34" spans="1:7">
      <c r="A34" s="3" t="s">
        <v>234</v>
      </c>
      <c r="B34" s="4">
        <v>3540.31</v>
      </c>
      <c r="C34" s="4">
        <v>1119.22</v>
      </c>
      <c r="D34" s="4">
        <v>4659.53</v>
      </c>
      <c r="E34" s="4">
        <v>5977.59</v>
      </c>
      <c r="F34" s="4">
        <v>1318.06</v>
      </c>
      <c r="G34" s="3"/>
    </row>
    <row r="35" spans="1:7">
      <c r="A35" s="42" t="s">
        <v>194</v>
      </c>
      <c r="B35" s="43">
        <v>3540.31</v>
      </c>
      <c r="C35" s="43">
        <v>1119.22</v>
      </c>
      <c r="D35" s="43">
        <v>4659.53</v>
      </c>
      <c r="E35" s="43">
        <v>5977.59</v>
      </c>
      <c r="F35" s="43">
        <v>1318.06</v>
      </c>
      <c r="G35" s="42"/>
    </row>
    <row r="36" spans="1:7">
      <c r="A36" s="3" t="s">
        <v>195</v>
      </c>
      <c r="B36" s="4">
        <v>49167.6</v>
      </c>
      <c r="C36" s="4">
        <v>91259.43</v>
      </c>
      <c r="D36" s="4">
        <v>140427.03</v>
      </c>
      <c r="E36" s="4">
        <v>143343.20000000001</v>
      </c>
      <c r="F36" s="4">
        <v>2916.17</v>
      </c>
      <c r="G36" s="3"/>
    </row>
    <row r="37" spans="1:7">
      <c r="A37" s="42" t="s">
        <v>196</v>
      </c>
      <c r="B37" s="43">
        <v>49167.6</v>
      </c>
      <c r="C37" s="43">
        <v>91259.43</v>
      </c>
      <c r="D37" s="43">
        <v>140427.03</v>
      </c>
      <c r="E37" s="43">
        <v>143343.20000000001</v>
      </c>
      <c r="F37" s="43">
        <v>2916.17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9760.7800000000007</v>
      </c>
      <c r="C40" s="4">
        <v>8043.55</v>
      </c>
      <c r="D40" s="4">
        <v>17804.330000000002</v>
      </c>
      <c r="E40" s="4">
        <v>26064.720000000001</v>
      </c>
      <c r="F40" s="4">
        <v>8260.39</v>
      </c>
      <c r="G40" s="3"/>
    </row>
    <row r="41" spans="1:7">
      <c r="A41" s="3" t="s">
        <v>200</v>
      </c>
      <c r="B41" s="4">
        <v>10215.540000000001</v>
      </c>
      <c r="C41" s="4">
        <v>0</v>
      </c>
      <c r="D41" s="4">
        <v>10215.540000000001</v>
      </c>
      <c r="E41" s="4">
        <v>11760.8</v>
      </c>
      <c r="F41" s="4">
        <v>1545.26</v>
      </c>
      <c r="G41" s="3"/>
    </row>
    <row r="42" spans="1:7">
      <c r="A42" s="3" t="s">
        <v>201</v>
      </c>
      <c r="B42" s="4">
        <v>2269.04</v>
      </c>
      <c r="C42" s="4">
        <v>912.47</v>
      </c>
      <c r="D42" s="4">
        <v>3181.51</v>
      </c>
      <c r="E42" s="4">
        <v>7612.4</v>
      </c>
      <c r="F42" s="4">
        <v>4430.8900000000003</v>
      </c>
      <c r="G42" s="3"/>
    </row>
    <row r="43" spans="1:7">
      <c r="A43" s="42" t="s">
        <v>202</v>
      </c>
      <c r="B43" s="43">
        <v>22245.360000000001</v>
      </c>
      <c r="C43" s="43">
        <v>8956.02</v>
      </c>
      <c r="D43" s="43">
        <v>31201.38</v>
      </c>
      <c r="E43" s="43">
        <v>45437.919999999998</v>
      </c>
      <c r="F43" s="43">
        <v>14236.54</v>
      </c>
      <c r="G43" s="42"/>
    </row>
    <row r="44" spans="1:7">
      <c r="A44" s="3" t="s">
        <v>235</v>
      </c>
      <c r="B44" s="4">
        <v>92307.09</v>
      </c>
      <c r="C44" s="4">
        <v>8585.91</v>
      </c>
      <c r="D44" s="4">
        <v>100893</v>
      </c>
      <c r="E44" s="4">
        <v>107681.5</v>
      </c>
      <c r="F44" s="4">
        <v>6788.5</v>
      </c>
      <c r="G44" s="3"/>
    </row>
    <row r="45" spans="1:7">
      <c r="A45" s="42" t="s">
        <v>203</v>
      </c>
      <c r="B45" s="43">
        <v>92307.09</v>
      </c>
      <c r="C45" s="43">
        <v>8585.91</v>
      </c>
      <c r="D45" s="43">
        <v>100893</v>
      </c>
      <c r="E45" s="43">
        <v>107681.5</v>
      </c>
      <c r="F45" s="43">
        <v>6788.5</v>
      </c>
      <c r="G45" s="42"/>
    </row>
    <row r="46" spans="1:7">
      <c r="A46" s="42" t="s">
        <v>204</v>
      </c>
      <c r="B46" s="43">
        <v>167260.35999999999</v>
      </c>
      <c r="C46" s="43">
        <v>109920.58</v>
      </c>
      <c r="D46" s="43">
        <v>277180.94</v>
      </c>
      <c r="E46" s="43">
        <v>302465.58</v>
      </c>
      <c r="F46" s="43">
        <v>25284.639999999999</v>
      </c>
      <c r="G46" s="42"/>
    </row>
    <row r="47" spans="1:7">
      <c r="A47" s="3" t="s">
        <v>205</v>
      </c>
      <c r="B47" s="4">
        <v>11531.97</v>
      </c>
      <c r="C47" s="4">
        <v>2476</v>
      </c>
      <c r="D47" s="4">
        <v>14007.97</v>
      </c>
      <c r="E47" s="4">
        <v>81342.84</v>
      </c>
      <c r="F47" s="4">
        <v>67334.87</v>
      </c>
      <c r="G47" s="3"/>
    </row>
    <row r="48" spans="1:7">
      <c r="A48" s="42" t="s">
        <v>206</v>
      </c>
      <c r="B48" s="43">
        <v>11531.97</v>
      </c>
      <c r="C48" s="43">
        <v>2476</v>
      </c>
      <c r="D48" s="43">
        <v>14007.97</v>
      </c>
      <c r="E48" s="43">
        <v>81342.84</v>
      </c>
      <c r="F48" s="43">
        <v>67334.87</v>
      </c>
      <c r="G48" s="42"/>
    </row>
    <row r="49" spans="1:7">
      <c r="A49" s="42" t="s">
        <v>207</v>
      </c>
      <c r="B49" s="43">
        <v>11531.97</v>
      </c>
      <c r="C49" s="43">
        <v>2476</v>
      </c>
      <c r="D49" s="43">
        <v>14007.97</v>
      </c>
      <c r="E49" s="43">
        <v>81342.84</v>
      </c>
      <c r="F49" s="43">
        <v>67334.87</v>
      </c>
      <c r="G49" s="42"/>
    </row>
    <row r="50" spans="1:7">
      <c r="A50" s="3" t="s">
        <v>208</v>
      </c>
      <c r="B50" s="4">
        <v>46475.16</v>
      </c>
      <c r="C50" s="4">
        <v>0</v>
      </c>
      <c r="D50" s="4">
        <v>46475.16</v>
      </c>
      <c r="E50" s="4">
        <v>58685.279999999999</v>
      </c>
      <c r="F50" s="4">
        <v>12210.12</v>
      </c>
      <c r="G50" s="3"/>
    </row>
    <row r="51" spans="1:7">
      <c r="A51" s="42" t="s">
        <v>209</v>
      </c>
      <c r="B51" s="43">
        <v>46475.16</v>
      </c>
      <c r="C51" s="43">
        <v>0</v>
      </c>
      <c r="D51" s="43">
        <v>46475.16</v>
      </c>
      <c r="E51" s="43">
        <v>58685.279999999999</v>
      </c>
      <c r="F51" s="43">
        <v>12210.12</v>
      </c>
      <c r="G51" s="42"/>
    </row>
    <row r="52" spans="1:7">
      <c r="A52" s="42" t="s">
        <v>210</v>
      </c>
      <c r="B52" s="43">
        <v>46475.16</v>
      </c>
      <c r="C52" s="43">
        <v>0</v>
      </c>
      <c r="D52" s="43">
        <v>46475.16</v>
      </c>
      <c r="E52" s="43">
        <v>58685.279999999999</v>
      </c>
      <c r="F52" s="43">
        <v>12210.12</v>
      </c>
      <c r="G52" s="42"/>
    </row>
    <row r="53" spans="1:7">
      <c r="A53" s="3" t="s">
        <v>216</v>
      </c>
      <c r="B53" s="4">
        <v>494961.55</v>
      </c>
      <c r="C53" s="5">
        <v>0</v>
      </c>
      <c r="D53" s="4">
        <v>494961.55</v>
      </c>
      <c r="E53" s="4">
        <v>643449.96</v>
      </c>
      <c r="F53" s="4">
        <v>148488.41</v>
      </c>
      <c r="G53" s="3"/>
    </row>
    <row r="54" spans="1:7">
      <c r="A54" s="3" t="s">
        <v>211</v>
      </c>
      <c r="B54" s="4">
        <v>98984.66</v>
      </c>
      <c r="C54" s="5">
        <v>0</v>
      </c>
      <c r="D54" s="4">
        <v>98984.66</v>
      </c>
      <c r="E54" s="4">
        <v>128680.08</v>
      </c>
      <c r="F54" s="4">
        <v>29695.42</v>
      </c>
      <c r="G54" s="3"/>
    </row>
    <row r="55" spans="1:7">
      <c r="A55" s="42" t="s">
        <v>212</v>
      </c>
      <c r="B55" s="43">
        <v>593946.21</v>
      </c>
      <c r="C55" s="44">
        <v>0</v>
      </c>
      <c r="D55" s="43">
        <v>593946.21</v>
      </c>
      <c r="E55" s="43">
        <v>772130.04</v>
      </c>
      <c r="F55" s="43">
        <v>178183.83</v>
      </c>
      <c r="G55" s="42"/>
    </row>
    <row r="56" spans="1:7">
      <c r="A56" s="6" t="s">
        <v>213</v>
      </c>
      <c r="B56" s="7">
        <v>1908486.84</v>
      </c>
      <c r="C56" s="7">
        <v>339635.08</v>
      </c>
      <c r="D56" s="7">
        <v>2248121.92</v>
      </c>
      <c r="E56" s="7">
        <v>2837434.11</v>
      </c>
      <c r="F56" s="7">
        <v>589312.18999999994</v>
      </c>
      <c r="G56" s="6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6"/>
    </sheetView>
  </sheetViews>
  <sheetFormatPr defaultRowHeight="14.5"/>
  <cols>
    <col min="1" max="1" width="32.26953125" bestFit="1" customWidth="1"/>
    <col min="2" max="2" width="15" customWidth="1"/>
    <col min="3" max="3" width="13.7265625" bestFit="1" customWidth="1"/>
    <col min="4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124027.44</v>
      </c>
      <c r="C2" s="5">
        <v>0</v>
      </c>
      <c r="D2" s="4">
        <v>124027.44</v>
      </c>
      <c r="E2" s="4">
        <v>166154.4</v>
      </c>
      <c r="F2" s="4">
        <v>42126.96</v>
      </c>
      <c r="G2" s="3"/>
    </row>
    <row r="3" spans="1:7">
      <c r="A3" s="3" t="s">
        <v>165</v>
      </c>
      <c r="B3" s="4">
        <v>14750.11</v>
      </c>
      <c r="C3" s="5">
        <v>0</v>
      </c>
      <c r="D3" s="4">
        <v>14750.11</v>
      </c>
      <c r="E3" s="4">
        <v>51778.92</v>
      </c>
      <c r="F3" s="4">
        <v>37028.81</v>
      </c>
      <c r="G3" s="3"/>
    </row>
    <row r="4" spans="1:7">
      <c r="A4" s="3" t="s">
        <v>166</v>
      </c>
      <c r="B4" s="4">
        <v>-3266.89</v>
      </c>
      <c r="C4" s="5">
        <v>0</v>
      </c>
      <c r="D4" s="4">
        <v>-3266.89</v>
      </c>
      <c r="E4" s="4">
        <v>42336.44</v>
      </c>
      <c r="F4" s="4">
        <v>45603.33</v>
      </c>
      <c r="G4" s="3"/>
    </row>
    <row r="5" spans="1:7">
      <c r="A5" s="3" t="s">
        <v>167</v>
      </c>
      <c r="B5" s="4">
        <v>149043.31</v>
      </c>
      <c r="C5" s="5">
        <v>0</v>
      </c>
      <c r="D5" s="4">
        <v>149043.31</v>
      </c>
      <c r="E5" s="4">
        <v>233736.24</v>
      </c>
      <c r="F5" s="4">
        <v>84692.93</v>
      </c>
      <c r="G5" s="3"/>
    </row>
    <row r="6" spans="1:7">
      <c r="A6" s="3" t="s">
        <v>168</v>
      </c>
      <c r="B6" s="4">
        <v>812.59</v>
      </c>
      <c r="C6" s="5">
        <v>0</v>
      </c>
      <c r="D6" s="4">
        <v>812.59</v>
      </c>
      <c r="E6" s="4">
        <v>18665.28</v>
      </c>
      <c r="F6" s="4">
        <v>17852.689999999999</v>
      </c>
      <c r="G6" s="3"/>
    </row>
    <row r="7" spans="1:7">
      <c r="A7" s="3" t="s">
        <v>169</v>
      </c>
      <c r="B7" s="4">
        <v>3595.58</v>
      </c>
      <c r="C7" s="5">
        <v>0</v>
      </c>
      <c r="D7" s="4">
        <v>3595.58</v>
      </c>
      <c r="E7" s="4">
        <v>1070.04</v>
      </c>
      <c r="F7" s="4">
        <v>-2525.54</v>
      </c>
      <c r="G7" s="3"/>
    </row>
    <row r="8" spans="1:7">
      <c r="A8" s="3" t="s">
        <v>170</v>
      </c>
      <c r="B8" s="4">
        <v>325.51</v>
      </c>
      <c r="C8" s="5">
        <v>0</v>
      </c>
      <c r="D8" s="4">
        <v>325.51</v>
      </c>
      <c r="E8" s="4">
        <v>1188.96</v>
      </c>
      <c r="F8" s="4">
        <v>863.45</v>
      </c>
      <c r="G8" s="3"/>
    </row>
    <row r="9" spans="1:7">
      <c r="A9" s="3" t="s">
        <v>171</v>
      </c>
      <c r="B9" s="4">
        <v>-5309.42</v>
      </c>
      <c r="C9" s="5">
        <v>0</v>
      </c>
      <c r="D9" s="4">
        <v>-5309.42</v>
      </c>
      <c r="E9" s="4">
        <v>20408.04</v>
      </c>
      <c r="F9" s="4">
        <v>25717.46</v>
      </c>
      <c r="G9" s="3"/>
    </row>
    <row r="10" spans="1:7">
      <c r="A10" s="3" t="s">
        <v>172</v>
      </c>
      <c r="B10" s="4">
        <v>-5133.01</v>
      </c>
      <c r="C10" s="5">
        <v>0</v>
      </c>
      <c r="D10" s="4">
        <v>-5133.01</v>
      </c>
      <c r="E10" s="4">
        <v>7232.51</v>
      </c>
      <c r="F10" s="4">
        <v>12365.52</v>
      </c>
      <c r="G10" s="3"/>
    </row>
    <row r="11" spans="1:7">
      <c r="A11" s="42" t="s">
        <v>173</v>
      </c>
      <c r="B11" s="43">
        <v>278845.21999999997</v>
      </c>
      <c r="C11" s="44">
        <v>0</v>
      </c>
      <c r="D11" s="43">
        <v>278845.21999999997</v>
      </c>
      <c r="E11" s="43">
        <v>542570.82999999996</v>
      </c>
      <c r="F11" s="43">
        <v>263725.61</v>
      </c>
      <c r="G11" s="42"/>
    </row>
    <row r="12" spans="1:7">
      <c r="A12" s="3" t="s">
        <v>174</v>
      </c>
      <c r="B12" s="4">
        <v>1778.25</v>
      </c>
      <c r="C12" s="5">
        <v>0</v>
      </c>
      <c r="D12" s="4">
        <v>1778.25</v>
      </c>
      <c r="E12" s="5">
        <v>0</v>
      </c>
      <c r="F12" s="4">
        <v>-1778.25</v>
      </c>
      <c r="G12" s="3"/>
    </row>
    <row r="13" spans="1:7">
      <c r="A13" s="42" t="s">
        <v>175</v>
      </c>
      <c r="B13" s="43">
        <v>1778.25</v>
      </c>
      <c r="C13" s="44">
        <v>0</v>
      </c>
      <c r="D13" s="43">
        <v>1778.25</v>
      </c>
      <c r="E13" s="44">
        <v>0</v>
      </c>
      <c r="F13" s="43">
        <v>-1778.25</v>
      </c>
      <c r="G13" s="42"/>
    </row>
    <row r="14" spans="1:7">
      <c r="A14" s="3" t="s">
        <v>214</v>
      </c>
      <c r="B14" s="4">
        <v>470.45</v>
      </c>
      <c r="C14" s="5">
        <v>0</v>
      </c>
      <c r="D14" s="4">
        <v>470.45</v>
      </c>
      <c r="E14" s="5">
        <v>0</v>
      </c>
      <c r="F14" s="4">
        <v>-470.45</v>
      </c>
      <c r="G14" s="3"/>
    </row>
    <row r="15" spans="1:7">
      <c r="A15" s="42" t="s">
        <v>215</v>
      </c>
      <c r="B15" s="43">
        <v>470.45</v>
      </c>
      <c r="C15" s="44">
        <v>0</v>
      </c>
      <c r="D15" s="43">
        <v>470.45</v>
      </c>
      <c r="E15" s="44">
        <v>0</v>
      </c>
      <c r="F15" s="43">
        <v>-470.45</v>
      </c>
      <c r="G15" s="42"/>
    </row>
    <row r="16" spans="1:7">
      <c r="A16" s="3" t="s">
        <v>176</v>
      </c>
      <c r="B16" s="4">
        <v>10639.39</v>
      </c>
      <c r="C16" s="4">
        <v>3816.03</v>
      </c>
      <c r="D16" s="4">
        <v>14455.42</v>
      </c>
      <c r="E16" s="4">
        <v>17297.52</v>
      </c>
      <c r="F16" s="4">
        <v>2842.1</v>
      </c>
      <c r="G16" s="3"/>
    </row>
    <row r="17" spans="1:7">
      <c r="A17" s="42" t="s">
        <v>177</v>
      </c>
      <c r="B17" s="43">
        <v>10639.39</v>
      </c>
      <c r="C17" s="43">
        <v>3816.03</v>
      </c>
      <c r="D17" s="43">
        <v>14455.42</v>
      </c>
      <c r="E17" s="43">
        <v>17297.52</v>
      </c>
      <c r="F17" s="43">
        <v>2842.1</v>
      </c>
      <c r="G17" s="42"/>
    </row>
    <row r="18" spans="1:7">
      <c r="A18" s="42" t="s">
        <v>178</v>
      </c>
      <c r="B18" s="43">
        <v>291733.31</v>
      </c>
      <c r="C18" s="43">
        <v>3816.03</v>
      </c>
      <c r="D18" s="43">
        <v>295549.34000000003</v>
      </c>
      <c r="E18" s="43">
        <v>559868.35</v>
      </c>
      <c r="F18" s="43">
        <v>264319.01</v>
      </c>
      <c r="G18" s="42"/>
    </row>
    <row r="19" spans="1:7">
      <c r="A19" s="3" t="s">
        <v>179</v>
      </c>
      <c r="B19" s="4">
        <v>783281.86</v>
      </c>
      <c r="C19" s="4">
        <v>0</v>
      </c>
      <c r="D19" s="4">
        <v>783281.86</v>
      </c>
      <c r="E19" s="4">
        <v>881420.68</v>
      </c>
      <c r="F19" s="4">
        <v>98138.82</v>
      </c>
      <c r="G19" s="3"/>
    </row>
    <row r="20" spans="1:7">
      <c r="A20" s="42" t="s">
        <v>180</v>
      </c>
      <c r="B20" s="43">
        <v>783281.86</v>
      </c>
      <c r="C20" s="43">
        <v>0</v>
      </c>
      <c r="D20" s="43">
        <v>783281.86</v>
      </c>
      <c r="E20" s="43">
        <v>881420.68</v>
      </c>
      <c r="F20" s="43">
        <v>98138.82</v>
      </c>
      <c r="G20" s="42"/>
    </row>
    <row r="21" spans="1:7">
      <c r="A21" s="42" t="s">
        <v>181</v>
      </c>
      <c r="B21" s="43">
        <v>783281.86</v>
      </c>
      <c r="C21" s="43">
        <v>0</v>
      </c>
      <c r="D21" s="43">
        <v>783281.86</v>
      </c>
      <c r="E21" s="43">
        <v>881420.68</v>
      </c>
      <c r="F21" s="43">
        <v>98138.82</v>
      </c>
      <c r="G21" s="42"/>
    </row>
    <row r="22" spans="1:7">
      <c r="A22" s="3" t="s">
        <v>182</v>
      </c>
      <c r="B22" s="4">
        <v>17664.3</v>
      </c>
      <c r="C22" s="4">
        <v>3713.52</v>
      </c>
      <c r="D22" s="4">
        <v>21377.82</v>
      </c>
      <c r="E22" s="4">
        <v>21882.44</v>
      </c>
      <c r="F22" s="4">
        <v>504.62</v>
      </c>
      <c r="G22" s="3"/>
    </row>
    <row r="23" spans="1:7">
      <c r="A23" s="42" t="s">
        <v>183</v>
      </c>
      <c r="B23" s="43">
        <v>17664.3</v>
      </c>
      <c r="C23" s="43">
        <v>3713.52</v>
      </c>
      <c r="D23" s="43">
        <v>21377.82</v>
      </c>
      <c r="E23" s="43">
        <v>21882.44</v>
      </c>
      <c r="F23" s="43">
        <v>504.62</v>
      </c>
      <c r="G23" s="42"/>
    </row>
    <row r="24" spans="1:7">
      <c r="A24" s="3" t="s">
        <v>184</v>
      </c>
      <c r="B24" s="4">
        <v>5220.46</v>
      </c>
      <c r="C24" s="4">
        <v>4867.3500000000004</v>
      </c>
      <c r="D24" s="4">
        <v>10087.81</v>
      </c>
      <c r="E24" s="4">
        <v>14959.6</v>
      </c>
      <c r="F24" s="4">
        <v>4871.79</v>
      </c>
      <c r="G24" s="3"/>
    </row>
    <row r="25" spans="1:7">
      <c r="A25" s="3" t="s">
        <v>185</v>
      </c>
      <c r="B25" s="4">
        <v>119820.05</v>
      </c>
      <c r="C25" s="4">
        <v>53775.11</v>
      </c>
      <c r="D25" s="4">
        <v>173595.16</v>
      </c>
      <c r="E25" s="4">
        <v>180417.6</v>
      </c>
      <c r="F25" s="4">
        <v>6822.44</v>
      </c>
      <c r="G25" s="3"/>
    </row>
    <row r="26" spans="1:7">
      <c r="A26" s="42" t="s">
        <v>186</v>
      </c>
      <c r="B26" s="43">
        <v>125040.51</v>
      </c>
      <c r="C26" s="43">
        <v>58642.46</v>
      </c>
      <c r="D26" s="43">
        <v>183682.97</v>
      </c>
      <c r="E26" s="43">
        <v>195377.2</v>
      </c>
      <c r="F26" s="43">
        <v>11694.23</v>
      </c>
      <c r="G26" s="42"/>
    </row>
    <row r="27" spans="1:7">
      <c r="A27" s="42" t="s">
        <v>187</v>
      </c>
      <c r="B27" s="43">
        <v>142704.81</v>
      </c>
      <c r="C27" s="43">
        <v>62355.98</v>
      </c>
      <c r="D27" s="43">
        <v>205060.79</v>
      </c>
      <c r="E27" s="43">
        <v>217259.64</v>
      </c>
      <c r="F27" s="43">
        <v>12198.85</v>
      </c>
      <c r="G27" s="42"/>
    </row>
    <row r="28" spans="1:7">
      <c r="A28" s="3" t="s">
        <v>188</v>
      </c>
      <c r="B28" s="4">
        <v>16070.31</v>
      </c>
      <c r="C28" s="4">
        <v>0</v>
      </c>
      <c r="D28" s="4">
        <v>16070.31</v>
      </c>
      <c r="E28" s="4">
        <v>18656.400000000001</v>
      </c>
      <c r="F28" s="4">
        <v>2586.09</v>
      </c>
      <c r="G28" s="3"/>
    </row>
    <row r="29" spans="1:7">
      <c r="A29" s="42" t="s">
        <v>189</v>
      </c>
      <c r="B29" s="43">
        <v>16070.31</v>
      </c>
      <c r="C29" s="43">
        <v>0</v>
      </c>
      <c r="D29" s="43">
        <v>16070.31</v>
      </c>
      <c r="E29" s="43">
        <v>18656.400000000001</v>
      </c>
      <c r="F29" s="43">
        <v>2586.09</v>
      </c>
      <c r="G29" s="42"/>
    </row>
    <row r="30" spans="1:7">
      <c r="A30" s="3" t="s">
        <v>190</v>
      </c>
      <c r="B30" s="4">
        <v>19725.66</v>
      </c>
      <c r="C30" s="4">
        <v>34293.620000000003</v>
      </c>
      <c r="D30" s="4">
        <v>54019.28</v>
      </c>
      <c r="E30" s="4">
        <v>59846</v>
      </c>
      <c r="F30" s="4">
        <v>5826.72</v>
      </c>
      <c r="G30" s="3"/>
    </row>
    <row r="31" spans="1:7">
      <c r="A31" s="3" t="s">
        <v>191</v>
      </c>
      <c r="B31" s="5">
        <v>0</v>
      </c>
      <c r="C31" s="4">
        <v>8030.27</v>
      </c>
      <c r="D31" s="4">
        <v>8030.27</v>
      </c>
      <c r="E31" s="4">
        <v>12277.12</v>
      </c>
      <c r="F31" s="4">
        <v>4246.8500000000004</v>
      </c>
      <c r="G31" s="3"/>
    </row>
    <row r="32" spans="1:7">
      <c r="A32" s="42" t="s">
        <v>192</v>
      </c>
      <c r="B32" s="43">
        <v>19725.66</v>
      </c>
      <c r="C32" s="43">
        <v>42323.89</v>
      </c>
      <c r="D32" s="43">
        <v>62049.55</v>
      </c>
      <c r="E32" s="43">
        <v>72123.12</v>
      </c>
      <c r="F32" s="43">
        <v>10073.57</v>
      </c>
      <c r="G32" s="42"/>
    </row>
    <row r="33" spans="1:7">
      <c r="A33" s="42" t="s">
        <v>193</v>
      </c>
      <c r="B33" s="43">
        <v>35795.97</v>
      </c>
      <c r="C33" s="43">
        <v>42323.89</v>
      </c>
      <c r="D33" s="43">
        <v>78119.86</v>
      </c>
      <c r="E33" s="43">
        <v>90779.520000000004</v>
      </c>
      <c r="F33" s="43">
        <v>12659.66</v>
      </c>
      <c r="G33" s="42"/>
    </row>
    <row r="34" spans="1:7">
      <c r="A34" s="3" t="s">
        <v>234</v>
      </c>
      <c r="B34" s="4">
        <v>1019.74</v>
      </c>
      <c r="C34" s="4">
        <v>0</v>
      </c>
      <c r="D34" s="4">
        <v>1019.74</v>
      </c>
      <c r="E34" s="4">
        <v>4477.59</v>
      </c>
      <c r="F34" s="4">
        <v>3457.85</v>
      </c>
      <c r="G34" s="3"/>
    </row>
    <row r="35" spans="1:7">
      <c r="A35" s="42" t="s">
        <v>194</v>
      </c>
      <c r="B35" s="43">
        <v>1019.74</v>
      </c>
      <c r="C35" s="43">
        <v>0</v>
      </c>
      <c r="D35" s="43">
        <v>1019.74</v>
      </c>
      <c r="E35" s="43">
        <v>4477.59</v>
      </c>
      <c r="F35" s="43">
        <v>3457.85</v>
      </c>
      <c r="G35" s="42"/>
    </row>
    <row r="36" spans="1:7">
      <c r="A36" s="3" t="s">
        <v>195</v>
      </c>
      <c r="B36" s="4">
        <v>30587.62</v>
      </c>
      <c r="C36" s="4">
        <v>19963.22</v>
      </c>
      <c r="D36" s="4">
        <v>50550.84</v>
      </c>
      <c r="E36" s="4">
        <v>58381.2</v>
      </c>
      <c r="F36" s="4">
        <v>7830.36</v>
      </c>
      <c r="G36" s="3"/>
    </row>
    <row r="37" spans="1:7">
      <c r="A37" s="42" t="s">
        <v>196</v>
      </c>
      <c r="B37" s="43">
        <v>30587.62</v>
      </c>
      <c r="C37" s="43">
        <v>19963.22</v>
      </c>
      <c r="D37" s="43">
        <v>50550.84</v>
      </c>
      <c r="E37" s="43">
        <v>58381.2</v>
      </c>
      <c r="F37" s="43">
        <v>7830.36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9925.3700000000008</v>
      </c>
      <c r="F38" s="4">
        <v>9925.3700000000008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9925.3700000000008</v>
      </c>
      <c r="F39" s="43">
        <v>9925.3700000000008</v>
      </c>
      <c r="G39" s="42"/>
    </row>
    <row r="40" spans="1:7">
      <c r="A40" s="3" t="s">
        <v>199</v>
      </c>
      <c r="B40" s="4">
        <v>14067.66</v>
      </c>
      <c r="C40" s="4">
        <v>7052.45</v>
      </c>
      <c r="D40" s="4">
        <v>21120.11</v>
      </c>
      <c r="E40" s="4">
        <v>28074.720000000001</v>
      </c>
      <c r="F40" s="4">
        <v>6954.61</v>
      </c>
      <c r="G40" s="3"/>
    </row>
    <row r="41" spans="1:7">
      <c r="A41" s="3" t="s">
        <v>200</v>
      </c>
      <c r="B41" s="5">
        <v>0</v>
      </c>
      <c r="C41" s="5">
        <v>0</v>
      </c>
      <c r="D41" s="4">
        <v>0</v>
      </c>
      <c r="E41" s="4">
        <v>10752.4</v>
      </c>
      <c r="F41" s="4">
        <v>10752.4</v>
      </c>
      <c r="G41" s="3"/>
    </row>
    <row r="42" spans="1:7">
      <c r="A42" s="3" t="s">
        <v>201</v>
      </c>
      <c r="B42" s="4">
        <v>3575.4</v>
      </c>
      <c r="C42" s="4">
        <v>5640.84</v>
      </c>
      <c r="D42" s="4">
        <v>9216.24</v>
      </c>
      <c r="E42" s="4">
        <v>14312.4</v>
      </c>
      <c r="F42" s="4">
        <v>5096.16</v>
      </c>
      <c r="G42" s="3"/>
    </row>
    <row r="43" spans="1:7">
      <c r="A43" s="42" t="s">
        <v>202</v>
      </c>
      <c r="B43" s="43">
        <v>17643.060000000001</v>
      </c>
      <c r="C43" s="43">
        <v>12693.29</v>
      </c>
      <c r="D43" s="43">
        <v>30336.35</v>
      </c>
      <c r="E43" s="43">
        <v>53139.519999999997</v>
      </c>
      <c r="F43" s="43">
        <v>22803.17</v>
      </c>
      <c r="G43" s="42"/>
    </row>
    <row r="44" spans="1:7">
      <c r="A44" s="3" t="s">
        <v>235</v>
      </c>
      <c r="B44" s="4">
        <v>89915.32</v>
      </c>
      <c r="C44" s="4">
        <v>8233.77</v>
      </c>
      <c r="D44" s="4">
        <v>98149.09</v>
      </c>
      <c r="E44" s="4">
        <v>107681.5</v>
      </c>
      <c r="F44" s="4">
        <v>9532.41</v>
      </c>
      <c r="G44" s="3"/>
    </row>
    <row r="45" spans="1:7">
      <c r="A45" s="42" t="s">
        <v>203</v>
      </c>
      <c r="B45" s="43">
        <v>89915.32</v>
      </c>
      <c r="C45" s="43">
        <v>8233.77</v>
      </c>
      <c r="D45" s="43">
        <v>98149.09</v>
      </c>
      <c r="E45" s="43">
        <v>107681.5</v>
      </c>
      <c r="F45" s="43">
        <v>9532.41</v>
      </c>
      <c r="G45" s="42"/>
    </row>
    <row r="46" spans="1:7">
      <c r="A46" s="42" t="s">
        <v>204</v>
      </c>
      <c r="B46" s="43">
        <v>139165.74</v>
      </c>
      <c r="C46" s="43">
        <v>40890.28</v>
      </c>
      <c r="D46" s="43">
        <v>180056.02</v>
      </c>
      <c r="E46" s="43">
        <v>233605.18</v>
      </c>
      <c r="F46" s="43">
        <v>53549.16</v>
      </c>
      <c r="G46" s="42"/>
    </row>
    <row r="47" spans="1:7">
      <c r="A47" s="3" t="s">
        <v>205</v>
      </c>
      <c r="B47" s="4">
        <v>28969.25</v>
      </c>
      <c r="C47" s="4">
        <v>1820.53</v>
      </c>
      <c r="D47" s="4">
        <v>30789.78</v>
      </c>
      <c r="E47" s="4">
        <v>104667.84</v>
      </c>
      <c r="F47" s="4">
        <v>73878.06</v>
      </c>
      <c r="G47" s="3"/>
    </row>
    <row r="48" spans="1:7">
      <c r="A48" s="42" t="s">
        <v>206</v>
      </c>
      <c r="B48" s="43">
        <v>28969.25</v>
      </c>
      <c r="C48" s="43">
        <v>1820.53</v>
      </c>
      <c r="D48" s="43">
        <v>30789.78</v>
      </c>
      <c r="E48" s="43">
        <v>104667.84</v>
      </c>
      <c r="F48" s="43">
        <v>73878.06</v>
      </c>
      <c r="G48" s="42"/>
    </row>
    <row r="49" spans="1:7">
      <c r="A49" s="42" t="s">
        <v>207</v>
      </c>
      <c r="B49" s="43">
        <v>28969.25</v>
      </c>
      <c r="C49" s="43">
        <v>1820.53</v>
      </c>
      <c r="D49" s="43">
        <v>30789.78</v>
      </c>
      <c r="E49" s="43">
        <v>104667.84</v>
      </c>
      <c r="F49" s="43">
        <v>73878.06</v>
      </c>
      <c r="G49" s="42"/>
    </row>
    <row r="50" spans="1:7">
      <c r="A50" s="3" t="s">
        <v>208</v>
      </c>
      <c r="B50" s="4">
        <v>45084.58</v>
      </c>
      <c r="C50" s="4">
        <v>0</v>
      </c>
      <c r="D50" s="4">
        <v>45084.58</v>
      </c>
      <c r="E50" s="4">
        <v>57594</v>
      </c>
      <c r="F50" s="4">
        <v>12509.42</v>
      </c>
      <c r="G50" s="3"/>
    </row>
    <row r="51" spans="1:7">
      <c r="A51" s="42" t="s">
        <v>209</v>
      </c>
      <c r="B51" s="43">
        <v>45084.58</v>
      </c>
      <c r="C51" s="43">
        <v>0</v>
      </c>
      <c r="D51" s="43">
        <v>45084.58</v>
      </c>
      <c r="E51" s="43">
        <v>57594</v>
      </c>
      <c r="F51" s="43">
        <v>12509.42</v>
      </c>
      <c r="G51" s="42"/>
    </row>
    <row r="52" spans="1:7">
      <c r="A52" s="42" t="s">
        <v>210</v>
      </c>
      <c r="B52" s="43">
        <v>45084.58</v>
      </c>
      <c r="C52" s="43">
        <v>0</v>
      </c>
      <c r="D52" s="43">
        <v>45084.58</v>
      </c>
      <c r="E52" s="43">
        <v>57594</v>
      </c>
      <c r="F52" s="43">
        <v>12509.42</v>
      </c>
      <c r="G52" s="42"/>
    </row>
    <row r="53" spans="1:7">
      <c r="A53" s="3" t="s">
        <v>216</v>
      </c>
      <c r="B53" s="4">
        <v>527639.69999999995</v>
      </c>
      <c r="C53" s="5">
        <v>0</v>
      </c>
      <c r="D53" s="4">
        <v>527639.69999999995</v>
      </c>
      <c r="E53" s="4">
        <v>685931.64</v>
      </c>
      <c r="F53" s="4">
        <v>158291.94</v>
      </c>
      <c r="G53" s="3"/>
    </row>
    <row r="54" spans="1:7">
      <c r="A54" s="3" t="s">
        <v>211</v>
      </c>
      <c r="B54" s="4">
        <v>33770.620000000003</v>
      </c>
      <c r="C54" s="5">
        <v>0</v>
      </c>
      <c r="D54" s="4">
        <v>33770.620000000003</v>
      </c>
      <c r="E54" s="4">
        <v>43901.760000000002</v>
      </c>
      <c r="F54" s="4">
        <v>10131.14</v>
      </c>
      <c r="G54" s="3"/>
    </row>
    <row r="55" spans="1:7">
      <c r="A55" s="42" t="s">
        <v>212</v>
      </c>
      <c r="B55" s="43">
        <v>561410.31999999995</v>
      </c>
      <c r="C55" s="44">
        <v>0</v>
      </c>
      <c r="D55" s="43">
        <v>561410.31999999995</v>
      </c>
      <c r="E55" s="43">
        <v>729833.4</v>
      </c>
      <c r="F55" s="43">
        <v>168423.08</v>
      </c>
      <c r="G55" s="42"/>
    </row>
    <row r="56" spans="1:7">
      <c r="A56" s="6" t="s">
        <v>213</v>
      </c>
      <c r="B56" s="7">
        <v>2028145.84</v>
      </c>
      <c r="C56" s="7">
        <v>151206.71</v>
      </c>
      <c r="D56" s="7">
        <v>2179352.5499999998</v>
      </c>
      <c r="E56" s="7">
        <v>2875028.61</v>
      </c>
      <c r="F56" s="7">
        <v>695676.06</v>
      </c>
      <c r="G56" s="6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1">
    <tabColor rgb="FF00B050"/>
  </sheetPr>
  <dimension ref="A1:G59"/>
  <sheetViews>
    <sheetView workbookViewId="0">
      <selection activeCell="F62" sqref="F62"/>
    </sheetView>
  </sheetViews>
  <sheetFormatPr defaultRowHeight="14.5"/>
  <cols>
    <col min="1" max="1" width="32.26953125" bestFit="1" customWidth="1"/>
    <col min="2" max="2" width="12.26953125" bestFit="1" customWidth="1"/>
    <col min="3" max="3" width="13.7265625" bestFit="1" customWidth="1"/>
    <col min="4" max="4" width="12.26953125" bestFit="1" customWidth="1"/>
    <col min="5" max="5" width="12.54296875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hidden="1">
      <c r="A2" s="3" t="s">
        <v>164</v>
      </c>
      <c r="B2" s="4">
        <v>122765.42</v>
      </c>
      <c r="C2" s="5">
        <v>0</v>
      </c>
      <c r="D2" s="4">
        <v>122765.42</v>
      </c>
      <c r="E2" s="4">
        <v>180047.28</v>
      </c>
      <c r="F2" s="4">
        <v>57281.86</v>
      </c>
      <c r="G2" s="3"/>
    </row>
    <row r="3" spans="1:7" hidden="1">
      <c r="A3" s="3" t="s">
        <v>165</v>
      </c>
      <c r="B3" s="4">
        <v>25830.62</v>
      </c>
      <c r="C3" s="5">
        <v>0</v>
      </c>
      <c r="D3" s="4">
        <v>25830.62</v>
      </c>
      <c r="E3" s="4">
        <v>52773.71</v>
      </c>
      <c r="F3" s="4">
        <v>26943.09</v>
      </c>
      <c r="G3" s="3"/>
    </row>
    <row r="4" spans="1:7" hidden="1">
      <c r="A4" s="3" t="s">
        <v>166</v>
      </c>
      <c r="B4" s="4">
        <v>2592.81</v>
      </c>
      <c r="C4" s="5">
        <v>0</v>
      </c>
      <c r="D4" s="4">
        <v>2592.81</v>
      </c>
      <c r="E4" s="4">
        <v>45802.11</v>
      </c>
      <c r="F4" s="4">
        <v>43209.3</v>
      </c>
      <c r="G4" s="3"/>
    </row>
    <row r="5" spans="1:7" hidden="1">
      <c r="A5" s="3" t="s">
        <v>167</v>
      </c>
      <c r="B5" s="4">
        <v>145152.71</v>
      </c>
      <c r="C5" s="5">
        <v>0</v>
      </c>
      <c r="D5" s="4">
        <v>145152.71</v>
      </c>
      <c r="E5" s="4">
        <v>233785.32</v>
      </c>
      <c r="F5" s="4">
        <v>88632.61</v>
      </c>
      <c r="G5" s="3"/>
    </row>
    <row r="6" spans="1:7" hidden="1">
      <c r="A6" s="3" t="s">
        <v>168</v>
      </c>
      <c r="B6" s="4">
        <v>858.35</v>
      </c>
      <c r="C6" s="5">
        <v>0</v>
      </c>
      <c r="D6" s="4">
        <v>858.35</v>
      </c>
      <c r="E6" s="4">
        <v>20053.2</v>
      </c>
      <c r="F6" s="4">
        <v>19194.849999999999</v>
      </c>
      <c r="G6" s="3"/>
    </row>
    <row r="7" spans="1:7" hidden="1">
      <c r="A7" s="3" t="s">
        <v>169</v>
      </c>
      <c r="B7" s="4">
        <v>4482.12</v>
      </c>
      <c r="C7" s="5">
        <v>0</v>
      </c>
      <c r="D7" s="4">
        <v>4482.12</v>
      </c>
      <c r="E7" s="4">
        <v>1571.4</v>
      </c>
      <c r="F7" s="4">
        <v>-2910.72</v>
      </c>
      <c r="G7" s="3"/>
    </row>
    <row r="8" spans="1:7" hidden="1">
      <c r="A8" s="3" t="s">
        <v>170</v>
      </c>
      <c r="B8" s="4">
        <v>1003.65</v>
      </c>
      <c r="C8" s="5">
        <v>0</v>
      </c>
      <c r="D8" s="4">
        <v>1003.65</v>
      </c>
      <c r="E8" s="4">
        <v>1746</v>
      </c>
      <c r="F8" s="4">
        <v>742.35</v>
      </c>
      <c r="G8" s="3"/>
    </row>
    <row r="9" spans="1:7" hidden="1">
      <c r="A9" s="3" t="s">
        <v>171</v>
      </c>
      <c r="B9" s="4">
        <v>3722.5</v>
      </c>
      <c r="C9" s="5">
        <v>0</v>
      </c>
      <c r="D9" s="4">
        <v>3722.5</v>
      </c>
      <c r="E9" s="4">
        <v>27801.66</v>
      </c>
      <c r="F9" s="4">
        <v>24079.16</v>
      </c>
      <c r="G9" s="3"/>
    </row>
    <row r="10" spans="1:7" hidden="1">
      <c r="A10" s="3" t="s">
        <v>172</v>
      </c>
      <c r="B10" s="4">
        <v>-1768.81</v>
      </c>
      <c r="C10" s="5">
        <v>0</v>
      </c>
      <c r="D10" s="4">
        <v>-1768.81</v>
      </c>
      <c r="E10" s="4">
        <v>10951.22</v>
      </c>
      <c r="F10" s="4">
        <v>12720.03</v>
      </c>
      <c r="G10" s="3"/>
    </row>
    <row r="11" spans="1:7" hidden="1">
      <c r="A11" s="42" t="s">
        <v>173</v>
      </c>
      <c r="B11" s="43">
        <v>304639.37</v>
      </c>
      <c r="C11" s="44">
        <v>0</v>
      </c>
      <c r="D11" s="43">
        <v>304639.37</v>
      </c>
      <c r="E11" s="43">
        <v>574531.9</v>
      </c>
      <c r="F11" s="43">
        <v>269892.53000000003</v>
      </c>
      <c r="G11" s="42"/>
    </row>
    <row r="12" spans="1:7" hidden="1">
      <c r="A12" s="3" t="s">
        <v>174</v>
      </c>
      <c r="B12" s="4">
        <v>1774.3</v>
      </c>
      <c r="C12" s="5">
        <v>0</v>
      </c>
      <c r="D12" s="4">
        <v>1774.3</v>
      </c>
      <c r="E12" s="5">
        <v>0</v>
      </c>
      <c r="F12" s="4">
        <v>-1774.3</v>
      </c>
      <c r="G12" s="3"/>
    </row>
    <row r="13" spans="1:7" hidden="1">
      <c r="A13" s="42" t="s">
        <v>175</v>
      </c>
      <c r="B13" s="43">
        <v>1774.3</v>
      </c>
      <c r="C13" s="44">
        <v>0</v>
      </c>
      <c r="D13" s="43">
        <v>1774.3</v>
      </c>
      <c r="E13" s="44">
        <v>0</v>
      </c>
      <c r="F13" s="43">
        <v>-1774.3</v>
      </c>
      <c r="G13" s="42"/>
    </row>
    <row r="14" spans="1:7" hidden="1">
      <c r="A14" s="3" t="s">
        <v>214</v>
      </c>
      <c r="B14" s="4">
        <v>106.74</v>
      </c>
      <c r="C14" s="5">
        <v>0</v>
      </c>
      <c r="D14" s="4">
        <v>106.74</v>
      </c>
      <c r="E14" s="5">
        <v>0</v>
      </c>
      <c r="F14" s="4">
        <v>-106.74</v>
      </c>
      <c r="G14" s="3"/>
    </row>
    <row r="15" spans="1:7" hidden="1">
      <c r="A15" s="42" t="s">
        <v>215</v>
      </c>
      <c r="B15" s="43">
        <v>106.74</v>
      </c>
      <c r="C15" s="44">
        <v>0</v>
      </c>
      <c r="D15" s="43">
        <v>106.74</v>
      </c>
      <c r="E15" s="44">
        <v>0</v>
      </c>
      <c r="F15" s="43">
        <v>-106.74</v>
      </c>
      <c r="G15" s="42"/>
    </row>
    <row r="16" spans="1:7" hidden="1">
      <c r="A16" s="3" t="s">
        <v>176</v>
      </c>
      <c r="B16" s="4">
        <v>7852.95</v>
      </c>
      <c r="C16" s="4">
        <v>3535.11</v>
      </c>
      <c r="D16" s="4">
        <v>11388.06</v>
      </c>
      <c r="E16" s="4">
        <v>15315.64</v>
      </c>
      <c r="F16" s="4">
        <v>3927.58</v>
      </c>
      <c r="G16" s="3"/>
    </row>
    <row r="17" spans="1:7" hidden="1">
      <c r="A17" s="42" t="s">
        <v>177</v>
      </c>
      <c r="B17" s="43">
        <v>7852.95</v>
      </c>
      <c r="C17" s="43">
        <v>3535.11</v>
      </c>
      <c r="D17" s="43">
        <v>11388.06</v>
      </c>
      <c r="E17" s="43">
        <v>15315.64</v>
      </c>
      <c r="F17" s="43">
        <v>3927.58</v>
      </c>
      <c r="G17" s="42"/>
    </row>
    <row r="18" spans="1:7" hidden="1">
      <c r="A18" s="42" t="s">
        <v>178</v>
      </c>
      <c r="B18" s="43">
        <v>314373.36</v>
      </c>
      <c r="C18" s="43">
        <v>3535.11</v>
      </c>
      <c r="D18" s="43">
        <v>317908.46999999997</v>
      </c>
      <c r="E18" s="43">
        <v>589847.54</v>
      </c>
      <c r="F18" s="43">
        <v>271939.07</v>
      </c>
      <c r="G18" s="42"/>
    </row>
    <row r="19" spans="1:7" hidden="1">
      <c r="A19" s="3" t="s">
        <v>179</v>
      </c>
      <c r="B19" s="4">
        <v>491653.72</v>
      </c>
      <c r="C19" s="4">
        <v>284065.68</v>
      </c>
      <c r="D19" s="4">
        <v>775719.4</v>
      </c>
      <c r="E19" s="4">
        <v>698078.6</v>
      </c>
      <c r="F19" s="4">
        <v>-77640.800000000003</v>
      </c>
      <c r="G19" s="3"/>
    </row>
    <row r="20" spans="1:7" hidden="1">
      <c r="A20" s="42" t="s">
        <v>180</v>
      </c>
      <c r="B20" s="43">
        <v>491653.72</v>
      </c>
      <c r="C20" s="43">
        <v>284065.68</v>
      </c>
      <c r="D20" s="43">
        <v>775719.4</v>
      </c>
      <c r="E20" s="43">
        <v>698078.6</v>
      </c>
      <c r="F20" s="43">
        <v>-77640.800000000003</v>
      </c>
      <c r="G20" s="42"/>
    </row>
    <row r="21" spans="1:7" hidden="1">
      <c r="A21" s="42" t="s">
        <v>181</v>
      </c>
      <c r="B21" s="43">
        <v>491653.72</v>
      </c>
      <c r="C21" s="43">
        <v>284065.68</v>
      </c>
      <c r="D21" s="43">
        <v>775719.4</v>
      </c>
      <c r="E21" s="43">
        <v>698078.6</v>
      </c>
      <c r="F21" s="43">
        <v>-77640.800000000003</v>
      </c>
      <c r="G21" s="42"/>
    </row>
    <row r="22" spans="1:7" hidden="1">
      <c r="A22" s="3" t="s">
        <v>182</v>
      </c>
      <c r="B22" s="4">
        <v>17650.669999999998</v>
      </c>
      <c r="C22" s="4">
        <v>3716.33</v>
      </c>
      <c r="D22" s="4">
        <v>21367</v>
      </c>
      <c r="E22" s="4">
        <v>25522.44</v>
      </c>
      <c r="F22" s="4">
        <v>4155.4399999999996</v>
      </c>
      <c r="G22" s="3"/>
    </row>
    <row r="23" spans="1:7" hidden="1">
      <c r="A23" s="42" t="s">
        <v>183</v>
      </c>
      <c r="B23" s="43">
        <v>17650.669999999998</v>
      </c>
      <c r="C23" s="43">
        <v>3716.33</v>
      </c>
      <c r="D23" s="43">
        <v>21367</v>
      </c>
      <c r="E23" s="43">
        <v>25522.44</v>
      </c>
      <c r="F23" s="43">
        <v>4155.4399999999996</v>
      </c>
      <c r="G23" s="42"/>
    </row>
    <row r="24" spans="1:7" hidden="1">
      <c r="A24" s="3" t="s">
        <v>184</v>
      </c>
      <c r="B24" s="4">
        <v>4531.97</v>
      </c>
      <c r="C24" s="4">
        <v>3189.45</v>
      </c>
      <c r="D24" s="4">
        <v>7721.42</v>
      </c>
      <c r="E24" s="4">
        <v>9959.6</v>
      </c>
      <c r="F24" s="4">
        <v>2238.1799999999998</v>
      </c>
      <c r="G24" s="3"/>
    </row>
    <row r="25" spans="1:7" hidden="1">
      <c r="A25" s="3" t="s">
        <v>185</v>
      </c>
      <c r="B25" s="4">
        <v>143561.67000000001</v>
      </c>
      <c r="C25" s="4">
        <v>93259.24</v>
      </c>
      <c r="D25" s="4">
        <v>236820.91</v>
      </c>
      <c r="E25" s="4">
        <v>246608.6</v>
      </c>
      <c r="F25" s="4">
        <v>9787.69</v>
      </c>
      <c r="G25" s="3"/>
    </row>
    <row r="26" spans="1:7" hidden="1">
      <c r="A26" s="42" t="s">
        <v>186</v>
      </c>
      <c r="B26" s="43">
        <v>148093.64000000001</v>
      </c>
      <c r="C26" s="43">
        <v>96448.69</v>
      </c>
      <c r="D26" s="43">
        <v>244542.33</v>
      </c>
      <c r="E26" s="43">
        <v>256568.2</v>
      </c>
      <c r="F26" s="43">
        <v>12025.87</v>
      </c>
      <c r="G26" s="42"/>
    </row>
    <row r="27" spans="1:7" hidden="1">
      <c r="A27" s="42" t="s">
        <v>187</v>
      </c>
      <c r="B27" s="43">
        <v>165744.31</v>
      </c>
      <c r="C27" s="43">
        <v>100165.02</v>
      </c>
      <c r="D27" s="43">
        <v>265909.33</v>
      </c>
      <c r="E27" s="43">
        <v>282090.64</v>
      </c>
      <c r="F27" s="43">
        <v>16181.31</v>
      </c>
      <c r="G27" s="42"/>
    </row>
    <row r="28" spans="1:7">
      <c r="A28" s="3" t="s">
        <v>188</v>
      </c>
      <c r="B28" s="4">
        <v>490.06</v>
      </c>
      <c r="C28" s="4">
        <v>0</v>
      </c>
      <c r="D28" s="4">
        <v>490.06</v>
      </c>
      <c r="E28" s="4">
        <v>5156.3999999999996</v>
      </c>
      <c r="F28" s="4">
        <v>4666.34</v>
      </c>
      <c r="G28" s="3"/>
    </row>
    <row r="29" spans="1:7" hidden="1">
      <c r="A29" s="42" t="s">
        <v>189</v>
      </c>
      <c r="B29" s="43">
        <v>490.06</v>
      </c>
      <c r="C29" s="43">
        <v>0</v>
      </c>
      <c r="D29" s="43">
        <v>490.06</v>
      </c>
      <c r="E29" s="43">
        <v>5156.3999999999996</v>
      </c>
      <c r="F29" s="43">
        <v>4666.34</v>
      </c>
      <c r="G29" s="42"/>
    </row>
    <row r="30" spans="1:7" hidden="1">
      <c r="A30" s="3" t="s">
        <v>190</v>
      </c>
      <c r="B30" s="4">
        <v>45046.19</v>
      </c>
      <c r="C30" s="4">
        <v>8505.6</v>
      </c>
      <c r="D30" s="4">
        <v>53551.79</v>
      </c>
      <c r="E30" s="4">
        <v>55092</v>
      </c>
      <c r="F30" s="4">
        <v>1540.21</v>
      </c>
      <c r="G30" s="3"/>
    </row>
    <row r="31" spans="1:7" hidden="1">
      <c r="A31" s="3" t="s">
        <v>191</v>
      </c>
      <c r="B31" s="4">
        <v>1891.43</v>
      </c>
      <c r="C31" s="4">
        <v>6438.24</v>
      </c>
      <c r="D31" s="4">
        <v>8329.67</v>
      </c>
      <c r="E31" s="4">
        <v>12277.12</v>
      </c>
      <c r="F31" s="4">
        <v>3947.45</v>
      </c>
      <c r="G31" s="3"/>
    </row>
    <row r="32" spans="1:7" hidden="1">
      <c r="A32" s="42" t="s">
        <v>192</v>
      </c>
      <c r="B32" s="43">
        <v>46937.62</v>
      </c>
      <c r="C32" s="43">
        <v>14943.84</v>
      </c>
      <c r="D32" s="43">
        <v>61881.46</v>
      </c>
      <c r="E32" s="43">
        <v>67369.119999999995</v>
      </c>
      <c r="F32" s="43">
        <v>5487.66</v>
      </c>
      <c r="G32" s="42"/>
    </row>
    <row r="33" spans="1:7" hidden="1">
      <c r="A33" s="42" t="s">
        <v>193</v>
      </c>
      <c r="B33" s="43">
        <v>47427.68</v>
      </c>
      <c r="C33" s="43">
        <v>14943.84</v>
      </c>
      <c r="D33" s="43">
        <v>62371.519999999997</v>
      </c>
      <c r="E33" s="43">
        <v>72525.52</v>
      </c>
      <c r="F33" s="43">
        <v>10154</v>
      </c>
      <c r="G33" s="42"/>
    </row>
    <row r="34" spans="1:7" hidden="1">
      <c r="A34" s="3" t="s">
        <v>234</v>
      </c>
      <c r="B34" s="4">
        <v>1176.47</v>
      </c>
      <c r="C34" s="4">
        <v>0</v>
      </c>
      <c r="D34" s="4">
        <v>1176.47</v>
      </c>
      <c r="E34" s="4">
        <v>4477.59</v>
      </c>
      <c r="F34" s="4">
        <v>3301.12</v>
      </c>
      <c r="G34" s="3"/>
    </row>
    <row r="35" spans="1:7" hidden="1">
      <c r="A35" s="42" t="s">
        <v>194</v>
      </c>
      <c r="B35" s="43">
        <v>1176.47</v>
      </c>
      <c r="C35" s="43">
        <v>0</v>
      </c>
      <c r="D35" s="43">
        <v>1176.47</v>
      </c>
      <c r="E35" s="43">
        <v>4477.59</v>
      </c>
      <c r="F35" s="43">
        <v>3301.12</v>
      </c>
      <c r="G35" s="42"/>
    </row>
    <row r="36" spans="1:7" hidden="1">
      <c r="A36" s="3" t="s">
        <v>195</v>
      </c>
      <c r="B36" s="4">
        <v>69730.509999999995</v>
      </c>
      <c r="C36" s="4">
        <v>28807.77</v>
      </c>
      <c r="D36" s="4">
        <v>98538.28</v>
      </c>
      <c r="E36" s="4">
        <v>113649.60000000001</v>
      </c>
      <c r="F36" s="4">
        <v>15111.32</v>
      </c>
      <c r="G36" s="3"/>
    </row>
    <row r="37" spans="1:7" hidden="1">
      <c r="A37" s="42" t="s">
        <v>196</v>
      </c>
      <c r="B37" s="43">
        <v>69730.509999999995</v>
      </c>
      <c r="C37" s="43">
        <v>28807.77</v>
      </c>
      <c r="D37" s="43">
        <v>98538.28</v>
      </c>
      <c r="E37" s="43">
        <v>113649.60000000001</v>
      </c>
      <c r="F37" s="43">
        <v>15111.32</v>
      </c>
      <c r="G37" s="42"/>
    </row>
    <row r="38" spans="1:7" hidden="1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 hidden="1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 hidden="1">
      <c r="A40" s="3" t="s">
        <v>199</v>
      </c>
      <c r="B40" s="4">
        <v>38751.33</v>
      </c>
      <c r="C40" s="4">
        <v>8711.57</v>
      </c>
      <c r="D40" s="4">
        <v>47462.9</v>
      </c>
      <c r="E40" s="4">
        <v>51589.64</v>
      </c>
      <c r="F40" s="4">
        <v>4126.74</v>
      </c>
      <c r="G40" s="3"/>
    </row>
    <row r="41" spans="1:7" hidden="1">
      <c r="A41" s="3" t="s">
        <v>200</v>
      </c>
      <c r="B41" s="4">
        <v>2689.38</v>
      </c>
      <c r="C41" s="4">
        <v>2862.2</v>
      </c>
      <c r="D41" s="4">
        <v>5551.58</v>
      </c>
      <c r="E41" s="4">
        <v>8078</v>
      </c>
      <c r="F41" s="4">
        <v>2526.42</v>
      </c>
      <c r="G41" s="3"/>
    </row>
    <row r="42" spans="1:7" hidden="1">
      <c r="A42" s="3" t="s">
        <v>201</v>
      </c>
      <c r="B42" s="4">
        <v>1880.09</v>
      </c>
      <c r="C42" s="4">
        <v>2619.2199999999998</v>
      </c>
      <c r="D42" s="4">
        <v>4499.3100000000004</v>
      </c>
      <c r="E42" s="4">
        <v>6283.2</v>
      </c>
      <c r="F42" s="4">
        <v>1783.89</v>
      </c>
      <c r="G42" s="3"/>
    </row>
    <row r="43" spans="1:7" hidden="1">
      <c r="A43" s="42" t="s">
        <v>202</v>
      </c>
      <c r="B43" s="43">
        <v>43320.800000000003</v>
      </c>
      <c r="C43" s="43">
        <v>14192.99</v>
      </c>
      <c r="D43" s="43">
        <v>57513.79</v>
      </c>
      <c r="E43" s="43">
        <v>65950.84</v>
      </c>
      <c r="F43" s="43">
        <v>8437.0499999999993</v>
      </c>
      <c r="G43" s="42"/>
    </row>
    <row r="44" spans="1:7" hidden="1">
      <c r="A44" s="3" t="s">
        <v>235</v>
      </c>
      <c r="B44" s="4">
        <v>88685.82</v>
      </c>
      <c r="C44" s="4">
        <v>9561.2000000000007</v>
      </c>
      <c r="D44" s="4">
        <v>98247.02</v>
      </c>
      <c r="E44" s="4">
        <v>108874.5</v>
      </c>
      <c r="F44" s="4">
        <v>10627.48</v>
      </c>
      <c r="G44" s="3"/>
    </row>
    <row r="45" spans="1:7" hidden="1">
      <c r="A45" s="42" t="s">
        <v>203</v>
      </c>
      <c r="B45" s="43">
        <v>88685.82</v>
      </c>
      <c r="C45" s="43">
        <v>9561.2000000000007</v>
      </c>
      <c r="D45" s="43">
        <v>98247.02</v>
      </c>
      <c r="E45" s="43">
        <v>108874.5</v>
      </c>
      <c r="F45" s="43">
        <v>10627.48</v>
      </c>
      <c r="G45" s="42"/>
    </row>
    <row r="46" spans="1:7" hidden="1">
      <c r="A46" s="42" t="s">
        <v>204</v>
      </c>
      <c r="B46" s="43">
        <v>202913.6</v>
      </c>
      <c r="C46" s="43">
        <v>52561.96</v>
      </c>
      <c r="D46" s="43">
        <v>255475.56</v>
      </c>
      <c r="E46" s="43">
        <v>292977.90000000002</v>
      </c>
      <c r="F46" s="43">
        <v>37502.339999999997</v>
      </c>
      <c r="G46" s="42"/>
    </row>
    <row r="47" spans="1:7" hidden="1">
      <c r="A47" s="3" t="s">
        <v>205</v>
      </c>
      <c r="B47" s="4">
        <v>45652.49</v>
      </c>
      <c r="C47" s="4">
        <v>2190.5100000000002</v>
      </c>
      <c r="D47" s="4">
        <v>47843</v>
      </c>
      <c r="E47" s="4">
        <v>79385.52</v>
      </c>
      <c r="F47" s="4">
        <v>31542.52</v>
      </c>
      <c r="G47" s="3"/>
    </row>
    <row r="48" spans="1:7" hidden="1">
      <c r="A48" s="42" t="s">
        <v>206</v>
      </c>
      <c r="B48" s="43">
        <v>45652.49</v>
      </c>
      <c r="C48" s="43">
        <v>2190.5100000000002</v>
      </c>
      <c r="D48" s="43">
        <v>47843</v>
      </c>
      <c r="E48" s="43">
        <v>79385.52</v>
      </c>
      <c r="F48" s="43">
        <v>31542.52</v>
      </c>
      <c r="G48" s="42"/>
    </row>
    <row r="49" spans="1:7" hidden="1">
      <c r="A49" s="42" t="s">
        <v>207</v>
      </c>
      <c r="B49" s="43">
        <v>45652.49</v>
      </c>
      <c r="C49" s="43">
        <v>2190.5100000000002</v>
      </c>
      <c r="D49" s="43">
        <v>47843</v>
      </c>
      <c r="E49" s="43">
        <v>79385.52</v>
      </c>
      <c r="F49" s="43">
        <v>31542.52</v>
      </c>
      <c r="G49" s="42"/>
    </row>
    <row r="50" spans="1:7" hidden="1">
      <c r="A50" s="3" t="s">
        <v>208</v>
      </c>
      <c r="B50" s="4">
        <v>46895.26</v>
      </c>
      <c r="C50" s="4">
        <v>0</v>
      </c>
      <c r="D50" s="4">
        <v>46895.26</v>
      </c>
      <c r="E50" s="4">
        <v>59861.16</v>
      </c>
      <c r="F50" s="4">
        <v>12965.9</v>
      </c>
      <c r="G50" s="3"/>
    </row>
    <row r="51" spans="1:7" hidden="1">
      <c r="A51" s="42" t="s">
        <v>209</v>
      </c>
      <c r="B51" s="43">
        <v>46895.26</v>
      </c>
      <c r="C51" s="43">
        <v>0</v>
      </c>
      <c r="D51" s="43">
        <v>46895.26</v>
      </c>
      <c r="E51" s="43">
        <v>59861.16</v>
      </c>
      <c r="F51" s="43">
        <v>12965.9</v>
      </c>
      <c r="G51" s="42"/>
    </row>
    <row r="52" spans="1:7" hidden="1">
      <c r="A52" s="42" t="s">
        <v>210</v>
      </c>
      <c r="B52" s="43">
        <v>46895.26</v>
      </c>
      <c r="C52" s="43">
        <v>0</v>
      </c>
      <c r="D52" s="43">
        <v>46895.26</v>
      </c>
      <c r="E52" s="43">
        <v>59861.16</v>
      </c>
      <c r="F52" s="43">
        <v>12965.9</v>
      </c>
      <c r="G52" s="42"/>
    </row>
    <row r="53" spans="1:7" hidden="1">
      <c r="A53" s="3" t="s">
        <v>216</v>
      </c>
      <c r="B53" s="4">
        <v>477612.2</v>
      </c>
      <c r="C53" s="5">
        <v>0</v>
      </c>
      <c r="D53" s="4">
        <v>477612.2</v>
      </c>
      <c r="E53" s="4">
        <v>620895.84</v>
      </c>
      <c r="F53" s="4">
        <v>143283.64000000001</v>
      </c>
      <c r="G53" s="3"/>
    </row>
    <row r="54" spans="1:7" hidden="1">
      <c r="A54" s="3" t="s">
        <v>211</v>
      </c>
      <c r="B54" s="4">
        <v>77309.19</v>
      </c>
      <c r="C54" s="5">
        <v>0</v>
      </c>
      <c r="D54" s="4">
        <v>77309.19</v>
      </c>
      <c r="E54" s="4">
        <v>28071.599999999999</v>
      </c>
      <c r="F54" s="4">
        <v>-49237.59</v>
      </c>
      <c r="G54" s="3"/>
    </row>
    <row r="55" spans="1:7" hidden="1">
      <c r="A55" s="3" t="s">
        <v>229</v>
      </c>
      <c r="B55" s="4">
        <v>51093.35</v>
      </c>
      <c r="C55" s="5">
        <v>0</v>
      </c>
      <c r="D55" s="4">
        <v>51093.35</v>
      </c>
      <c r="E55" s="5">
        <v>0</v>
      </c>
      <c r="F55" s="4">
        <v>-51093.35</v>
      </c>
      <c r="G55" s="3"/>
    </row>
    <row r="56" spans="1:7" hidden="1">
      <c r="A56" s="42" t="s">
        <v>212</v>
      </c>
      <c r="B56" s="43">
        <v>606014.74</v>
      </c>
      <c r="C56" s="44">
        <v>0</v>
      </c>
      <c r="D56" s="43">
        <v>606014.74</v>
      </c>
      <c r="E56" s="43">
        <v>648967.43999999994</v>
      </c>
      <c r="F56" s="43">
        <v>42952.7</v>
      </c>
      <c r="G56" s="42"/>
    </row>
    <row r="57" spans="1:7" hidden="1">
      <c r="A57" s="6" t="s">
        <v>213</v>
      </c>
      <c r="B57" s="7">
        <v>1920675.16</v>
      </c>
      <c r="C57" s="7">
        <v>457462.12</v>
      </c>
      <c r="D57" s="7">
        <v>2378137.2799999998</v>
      </c>
      <c r="E57" s="7">
        <v>2723734.32</v>
      </c>
      <c r="F57" s="7">
        <v>345597.04</v>
      </c>
      <c r="G57" s="6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autoFilter ref="A1:G57">
    <filterColumn colId="0">
      <filters>
        <filter val="6001011110  WATER EXPENSE"/>
      </filters>
    </filterColumn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2"/>
    </sheetView>
  </sheetViews>
  <sheetFormatPr defaultColWidth="9.1796875" defaultRowHeight="14.5"/>
  <cols>
    <col min="1" max="1" width="32" style="21" bestFit="1" customWidth="1"/>
    <col min="2" max="2" width="9.81640625" style="21" bestFit="1" customWidth="1"/>
    <col min="3" max="3" width="13.7265625" style="21" bestFit="1" customWidth="1"/>
    <col min="4" max="4" width="9.81640625" style="21" bestFit="1" customWidth="1"/>
    <col min="5" max="5" width="10.81640625" style="21" bestFit="1" customWidth="1"/>
    <col min="6" max="6" width="12.26953125" style="21" bestFit="1" customWidth="1"/>
    <col min="7" max="7" width="32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5">
        <v>0</v>
      </c>
      <c r="C2" s="5">
        <v>0</v>
      </c>
      <c r="D2" s="4">
        <v>0</v>
      </c>
      <c r="E2" s="4">
        <v>189590.28</v>
      </c>
      <c r="F2" s="4">
        <v>189590.28</v>
      </c>
      <c r="G2" s="3"/>
    </row>
    <row r="3" spans="1:7">
      <c r="A3" s="3" t="s">
        <v>165</v>
      </c>
      <c r="B3" s="4">
        <v>0</v>
      </c>
      <c r="C3" s="5">
        <v>0</v>
      </c>
      <c r="D3" s="4">
        <v>0</v>
      </c>
      <c r="E3" s="4">
        <v>92114.89</v>
      </c>
      <c r="F3" s="4">
        <v>92114.89</v>
      </c>
      <c r="G3" s="3"/>
    </row>
    <row r="4" spans="1:7">
      <c r="A4" s="3" t="s">
        <v>166</v>
      </c>
      <c r="B4" s="4">
        <v>-10173.530000000001</v>
      </c>
      <c r="C4" s="5">
        <v>0</v>
      </c>
      <c r="D4" s="4">
        <v>-10173.530000000001</v>
      </c>
      <c r="E4" s="4">
        <v>47787.53</v>
      </c>
      <c r="F4" s="4">
        <v>57961.06</v>
      </c>
      <c r="G4" s="3"/>
    </row>
    <row r="5" spans="1:7">
      <c r="A5" s="3" t="s">
        <v>167</v>
      </c>
      <c r="B5" s="5">
        <v>0</v>
      </c>
      <c r="C5" s="5">
        <v>0</v>
      </c>
      <c r="D5" s="4">
        <v>0</v>
      </c>
      <c r="E5" s="4">
        <v>259355.88</v>
      </c>
      <c r="F5" s="4">
        <v>259355.88</v>
      </c>
      <c r="G5" s="3"/>
    </row>
    <row r="6" spans="1:7">
      <c r="A6" s="3" t="s">
        <v>168</v>
      </c>
      <c r="B6" s="5">
        <v>0</v>
      </c>
      <c r="C6" s="5">
        <v>0</v>
      </c>
      <c r="D6" s="4">
        <v>0</v>
      </c>
      <c r="E6" s="4">
        <v>18540.72</v>
      </c>
      <c r="F6" s="4">
        <v>18540.72</v>
      </c>
      <c r="G6" s="3"/>
    </row>
    <row r="7" spans="1:7">
      <c r="A7" s="3" t="s">
        <v>169</v>
      </c>
      <c r="B7" s="5">
        <v>0</v>
      </c>
      <c r="C7" s="5">
        <v>0</v>
      </c>
      <c r="D7" s="4">
        <v>0</v>
      </c>
      <c r="E7" s="4">
        <v>4083</v>
      </c>
      <c r="F7" s="4">
        <v>4083</v>
      </c>
      <c r="G7" s="3"/>
    </row>
    <row r="8" spans="1:7">
      <c r="A8" s="3" t="s">
        <v>170</v>
      </c>
      <c r="B8" s="5">
        <v>0</v>
      </c>
      <c r="C8" s="5">
        <v>0</v>
      </c>
      <c r="D8" s="4">
        <v>0</v>
      </c>
      <c r="E8" s="4">
        <v>4536.6000000000004</v>
      </c>
      <c r="F8" s="4">
        <v>4536.6000000000004</v>
      </c>
      <c r="G8" s="3"/>
    </row>
    <row r="9" spans="1:7">
      <c r="A9" s="3" t="s">
        <v>171</v>
      </c>
      <c r="B9" s="4">
        <v>0</v>
      </c>
      <c r="C9" s="5">
        <v>0</v>
      </c>
      <c r="D9" s="4">
        <v>0</v>
      </c>
      <c r="E9" s="4">
        <v>75726.84</v>
      </c>
      <c r="F9" s="4">
        <v>75726.84</v>
      </c>
      <c r="G9" s="3"/>
    </row>
    <row r="10" spans="1:7">
      <c r="A10" s="3" t="s">
        <v>172</v>
      </c>
      <c r="B10" s="4">
        <v>0</v>
      </c>
      <c r="C10" s="5">
        <v>0</v>
      </c>
      <c r="D10" s="4">
        <v>0</v>
      </c>
      <c r="E10" s="4">
        <v>28168.31</v>
      </c>
      <c r="F10" s="4">
        <v>28168.31</v>
      </c>
      <c r="G10" s="3"/>
    </row>
    <row r="11" spans="1:7">
      <c r="A11" s="42" t="s">
        <v>173</v>
      </c>
      <c r="B11" s="43">
        <v>-10173.530000000001</v>
      </c>
      <c r="C11" s="44">
        <v>0</v>
      </c>
      <c r="D11" s="43">
        <v>-10173.530000000001</v>
      </c>
      <c r="E11" s="43">
        <v>719904.05</v>
      </c>
      <c r="F11" s="43">
        <v>730077.58</v>
      </c>
      <c r="G11" s="42"/>
    </row>
    <row r="12" spans="1:7">
      <c r="A12" s="3" t="s">
        <v>176</v>
      </c>
      <c r="B12" s="4">
        <v>17719.150000000001</v>
      </c>
      <c r="C12" s="4">
        <v>2295.58</v>
      </c>
      <c r="D12" s="4">
        <v>20014.73</v>
      </c>
      <c r="E12" s="4">
        <v>23362.76</v>
      </c>
      <c r="F12" s="4">
        <v>3348.03</v>
      </c>
      <c r="G12" s="3"/>
    </row>
    <row r="13" spans="1:7">
      <c r="A13" s="42" t="s">
        <v>177</v>
      </c>
      <c r="B13" s="43">
        <v>17719.150000000001</v>
      </c>
      <c r="C13" s="43">
        <v>2295.58</v>
      </c>
      <c r="D13" s="43">
        <v>20014.73</v>
      </c>
      <c r="E13" s="43">
        <v>23362.76</v>
      </c>
      <c r="F13" s="43">
        <v>3348.03</v>
      </c>
      <c r="G13" s="42"/>
    </row>
    <row r="14" spans="1:7">
      <c r="A14" s="42" t="s">
        <v>178</v>
      </c>
      <c r="B14" s="43">
        <v>7545.62</v>
      </c>
      <c r="C14" s="43">
        <v>2295.58</v>
      </c>
      <c r="D14" s="43">
        <v>9841.2000000000007</v>
      </c>
      <c r="E14" s="43">
        <v>743266.81</v>
      </c>
      <c r="F14" s="43">
        <v>733425.61</v>
      </c>
      <c r="G14" s="42"/>
    </row>
    <row r="15" spans="1:7">
      <c r="A15" s="3" t="s">
        <v>179</v>
      </c>
      <c r="B15" s="4">
        <v>274141.21000000002</v>
      </c>
      <c r="C15" s="4">
        <v>7092.69</v>
      </c>
      <c r="D15" s="4">
        <v>281233.90000000002</v>
      </c>
      <c r="E15" s="4">
        <v>572000</v>
      </c>
      <c r="F15" s="4">
        <v>290766.09999999998</v>
      </c>
      <c r="G15" s="3"/>
    </row>
    <row r="16" spans="1:7">
      <c r="A16" s="42" t="s">
        <v>180</v>
      </c>
      <c r="B16" s="43">
        <v>274141.21000000002</v>
      </c>
      <c r="C16" s="43">
        <v>7092.69</v>
      </c>
      <c r="D16" s="43">
        <v>281233.90000000002</v>
      </c>
      <c r="E16" s="43">
        <v>572000</v>
      </c>
      <c r="F16" s="43">
        <v>290766.09999999998</v>
      </c>
      <c r="G16" s="42"/>
    </row>
    <row r="17" spans="1:7">
      <c r="A17" s="42" t="s">
        <v>181</v>
      </c>
      <c r="B17" s="43">
        <v>274141.21000000002</v>
      </c>
      <c r="C17" s="43">
        <v>7092.69</v>
      </c>
      <c r="D17" s="43">
        <v>281233.90000000002</v>
      </c>
      <c r="E17" s="43">
        <v>572000</v>
      </c>
      <c r="F17" s="43">
        <v>290766.09999999998</v>
      </c>
      <c r="G17" s="42"/>
    </row>
    <row r="18" spans="1:7">
      <c r="A18" s="3" t="s">
        <v>182</v>
      </c>
      <c r="B18" s="4">
        <v>18376.29</v>
      </c>
      <c r="C18" s="4">
        <v>3890.85</v>
      </c>
      <c r="D18" s="4">
        <v>22267.14</v>
      </c>
      <c r="E18" s="4">
        <v>22880.639999999999</v>
      </c>
      <c r="F18" s="4">
        <v>613.5</v>
      </c>
      <c r="G18" s="3"/>
    </row>
    <row r="19" spans="1:7">
      <c r="A19" s="42" t="s">
        <v>183</v>
      </c>
      <c r="B19" s="43">
        <v>18376.29</v>
      </c>
      <c r="C19" s="43">
        <v>3890.85</v>
      </c>
      <c r="D19" s="43">
        <v>22267.14</v>
      </c>
      <c r="E19" s="43">
        <v>22880.639999999999</v>
      </c>
      <c r="F19" s="43">
        <v>613.5</v>
      </c>
      <c r="G19" s="42"/>
    </row>
    <row r="20" spans="1:7">
      <c r="A20" s="3" t="s">
        <v>184</v>
      </c>
      <c r="B20" s="4">
        <v>3504.15</v>
      </c>
      <c r="C20" s="4">
        <v>5447.96</v>
      </c>
      <c r="D20" s="4">
        <v>8952.11</v>
      </c>
      <c r="E20" s="4">
        <v>10940.8</v>
      </c>
      <c r="F20" s="4">
        <v>1988.69</v>
      </c>
      <c r="G20" s="3"/>
    </row>
    <row r="21" spans="1:7">
      <c r="A21" s="3" t="s">
        <v>185</v>
      </c>
      <c r="B21" s="4">
        <v>36537.089999999997</v>
      </c>
      <c r="C21" s="4">
        <v>134690.01</v>
      </c>
      <c r="D21" s="4">
        <v>171227.1</v>
      </c>
      <c r="E21" s="4">
        <v>172767.52</v>
      </c>
      <c r="F21" s="4">
        <v>1540.42</v>
      </c>
      <c r="G21" s="3"/>
    </row>
    <row r="22" spans="1:7">
      <c r="A22" s="42" t="s">
        <v>186</v>
      </c>
      <c r="B22" s="43">
        <v>40041.24</v>
      </c>
      <c r="C22" s="43">
        <v>140137.97</v>
      </c>
      <c r="D22" s="43">
        <v>180179.21</v>
      </c>
      <c r="E22" s="43">
        <v>183708.32</v>
      </c>
      <c r="F22" s="43">
        <v>3529.11</v>
      </c>
      <c r="G22" s="42"/>
    </row>
    <row r="23" spans="1:7">
      <c r="A23" s="42" t="s">
        <v>187</v>
      </c>
      <c r="B23" s="43">
        <v>58417.53</v>
      </c>
      <c r="C23" s="43">
        <v>144028.82</v>
      </c>
      <c r="D23" s="43">
        <v>202446.35</v>
      </c>
      <c r="E23" s="43">
        <v>206588.96</v>
      </c>
      <c r="F23" s="43">
        <v>4142.6099999999997</v>
      </c>
      <c r="G23" s="42"/>
    </row>
    <row r="24" spans="1:7">
      <c r="A24" s="3" t="s">
        <v>188</v>
      </c>
      <c r="B24" s="4">
        <v>4710.97</v>
      </c>
      <c r="C24" s="4">
        <v>0</v>
      </c>
      <c r="D24" s="4">
        <v>4710.97</v>
      </c>
      <c r="E24" s="4">
        <v>7316.8</v>
      </c>
      <c r="F24" s="4">
        <v>2605.83</v>
      </c>
      <c r="G24" s="3"/>
    </row>
    <row r="25" spans="1:7">
      <c r="A25" s="42" t="s">
        <v>189</v>
      </c>
      <c r="B25" s="43">
        <v>4710.97</v>
      </c>
      <c r="C25" s="43">
        <v>0</v>
      </c>
      <c r="D25" s="43">
        <v>4710.97</v>
      </c>
      <c r="E25" s="43">
        <v>7316.8</v>
      </c>
      <c r="F25" s="43">
        <v>2605.83</v>
      </c>
      <c r="G25" s="42"/>
    </row>
    <row r="26" spans="1:7">
      <c r="A26" s="3" t="s">
        <v>190</v>
      </c>
      <c r="B26" s="4">
        <v>36775.49</v>
      </c>
      <c r="C26" s="4">
        <v>32151.06</v>
      </c>
      <c r="D26" s="4">
        <v>68926.55</v>
      </c>
      <c r="E26" s="4">
        <v>70430</v>
      </c>
      <c r="F26" s="4">
        <v>1503.45</v>
      </c>
      <c r="G26" s="3"/>
    </row>
    <row r="27" spans="1:7">
      <c r="A27" s="3" t="s">
        <v>191</v>
      </c>
      <c r="B27" s="5">
        <v>0</v>
      </c>
      <c r="C27" s="4">
        <v>8030.27</v>
      </c>
      <c r="D27" s="4">
        <v>8030.27</v>
      </c>
      <c r="E27" s="4">
        <v>12277.12</v>
      </c>
      <c r="F27" s="4">
        <v>4246.8500000000004</v>
      </c>
      <c r="G27" s="3"/>
    </row>
    <row r="28" spans="1:7">
      <c r="A28" s="42" t="s">
        <v>192</v>
      </c>
      <c r="B28" s="43">
        <v>36775.49</v>
      </c>
      <c r="C28" s="43">
        <v>40181.33</v>
      </c>
      <c r="D28" s="43">
        <v>76956.820000000007</v>
      </c>
      <c r="E28" s="43">
        <v>82707.12</v>
      </c>
      <c r="F28" s="43">
        <v>5750.3</v>
      </c>
      <c r="G28" s="42"/>
    </row>
    <row r="29" spans="1:7">
      <c r="A29" s="42" t="s">
        <v>193</v>
      </c>
      <c r="B29" s="43">
        <v>41486.46</v>
      </c>
      <c r="C29" s="43">
        <v>40181.33</v>
      </c>
      <c r="D29" s="43">
        <v>81667.789999999994</v>
      </c>
      <c r="E29" s="43">
        <v>90023.92</v>
      </c>
      <c r="F29" s="43">
        <v>8356.1299999999992</v>
      </c>
      <c r="G29" s="42"/>
    </row>
    <row r="30" spans="1:7">
      <c r="A30" s="3" t="s">
        <v>234</v>
      </c>
      <c r="B30" s="4">
        <v>2141.09</v>
      </c>
      <c r="C30" s="4">
        <v>0</v>
      </c>
      <c r="D30" s="4">
        <v>2141.09</v>
      </c>
      <c r="E30" s="4">
        <v>5597.01</v>
      </c>
      <c r="F30" s="4">
        <v>3455.92</v>
      </c>
      <c r="G30" s="3"/>
    </row>
    <row r="31" spans="1:7">
      <c r="A31" s="42" t="s">
        <v>194</v>
      </c>
      <c r="B31" s="43">
        <v>2141.09</v>
      </c>
      <c r="C31" s="43">
        <v>0</v>
      </c>
      <c r="D31" s="43">
        <v>2141.09</v>
      </c>
      <c r="E31" s="43">
        <v>5597.01</v>
      </c>
      <c r="F31" s="43">
        <v>3455.92</v>
      </c>
      <c r="G31" s="42"/>
    </row>
    <row r="32" spans="1:7">
      <c r="A32" s="3" t="s">
        <v>195</v>
      </c>
      <c r="B32" s="4">
        <v>14136.45</v>
      </c>
      <c r="C32" s="4">
        <v>22589.32</v>
      </c>
      <c r="D32" s="4">
        <v>36725.769999999997</v>
      </c>
      <c r="E32" s="4">
        <v>40201.199999999997</v>
      </c>
      <c r="F32" s="4">
        <v>3475.43</v>
      </c>
      <c r="G32" s="3"/>
    </row>
    <row r="33" spans="1:7">
      <c r="A33" s="42" t="s">
        <v>196</v>
      </c>
      <c r="B33" s="43">
        <v>14136.45</v>
      </c>
      <c r="C33" s="43">
        <v>22589.32</v>
      </c>
      <c r="D33" s="43">
        <v>36725.769999999997</v>
      </c>
      <c r="E33" s="43">
        <v>40201.199999999997</v>
      </c>
      <c r="F33" s="43">
        <v>3475.43</v>
      </c>
      <c r="G33" s="42"/>
    </row>
    <row r="34" spans="1:7">
      <c r="A34" s="3" t="s">
        <v>197</v>
      </c>
      <c r="B34" s="5">
        <v>0</v>
      </c>
      <c r="C34" s="5">
        <v>0</v>
      </c>
      <c r="D34" s="4">
        <v>0</v>
      </c>
      <c r="E34" s="4">
        <v>9925.3700000000008</v>
      </c>
      <c r="F34" s="4">
        <v>9925.3700000000008</v>
      </c>
      <c r="G34" s="3"/>
    </row>
    <row r="35" spans="1:7">
      <c r="A35" s="42" t="s">
        <v>198</v>
      </c>
      <c r="B35" s="44">
        <v>0</v>
      </c>
      <c r="C35" s="44">
        <v>0</v>
      </c>
      <c r="D35" s="43">
        <v>0</v>
      </c>
      <c r="E35" s="43">
        <v>9925.3700000000008</v>
      </c>
      <c r="F35" s="43">
        <v>9925.3700000000008</v>
      </c>
      <c r="G35" s="42"/>
    </row>
    <row r="36" spans="1:7">
      <c r="A36" s="3" t="s">
        <v>199</v>
      </c>
      <c r="B36" s="4">
        <v>4390.91</v>
      </c>
      <c r="C36" s="4">
        <v>12599.92</v>
      </c>
      <c r="D36" s="4">
        <v>16990.830000000002</v>
      </c>
      <c r="E36" s="4">
        <v>26166.720000000001</v>
      </c>
      <c r="F36" s="4">
        <v>9175.89</v>
      </c>
      <c r="G36" s="3"/>
    </row>
    <row r="37" spans="1:7">
      <c r="A37" s="3" t="s">
        <v>200</v>
      </c>
      <c r="B37" s="5">
        <v>0</v>
      </c>
      <c r="C37" s="5">
        <v>0</v>
      </c>
      <c r="D37" s="4">
        <v>0</v>
      </c>
      <c r="E37" s="4">
        <v>4850.3999999999996</v>
      </c>
      <c r="F37" s="4">
        <v>4850.3999999999996</v>
      </c>
      <c r="G37" s="3"/>
    </row>
    <row r="38" spans="1:7">
      <c r="A38" s="3" t="s">
        <v>201</v>
      </c>
      <c r="B38" s="4">
        <v>2286.15</v>
      </c>
      <c r="C38" s="4">
        <v>1001.87</v>
      </c>
      <c r="D38" s="4">
        <v>3288.02</v>
      </c>
      <c r="E38" s="4">
        <v>5730.8</v>
      </c>
      <c r="F38" s="4">
        <v>2442.7800000000002</v>
      </c>
      <c r="G38" s="3"/>
    </row>
    <row r="39" spans="1:7">
      <c r="A39" s="42" t="s">
        <v>202</v>
      </c>
      <c r="B39" s="43">
        <v>6677.06</v>
      </c>
      <c r="C39" s="43">
        <v>13601.79</v>
      </c>
      <c r="D39" s="43">
        <v>20278.849999999999</v>
      </c>
      <c r="E39" s="43">
        <v>36747.919999999998</v>
      </c>
      <c r="F39" s="43">
        <v>16469.07</v>
      </c>
      <c r="G39" s="42"/>
    </row>
    <row r="40" spans="1:7">
      <c r="A40" s="3" t="s">
        <v>235</v>
      </c>
      <c r="B40" s="4">
        <v>85756.19</v>
      </c>
      <c r="C40" s="4">
        <v>9022.8700000000008</v>
      </c>
      <c r="D40" s="4">
        <v>94779.06</v>
      </c>
      <c r="E40" s="4">
        <v>104518.3</v>
      </c>
      <c r="F40" s="4">
        <v>9739.24</v>
      </c>
      <c r="G40" s="3"/>
    </row>
    <row r="41" spans="1:7">
      <c r="A41" s="42" t="s">
        <v>203</v>
      </c>
      <c r="B41" s="43">
        <v>85756.19</v>
      </c>
      <c r="C41" s="43">
        <v>9022.8700000000008</v>
      </c>
      <c r="D41" s="43">
        <v>94779.06</v>
      </c>
      <c r="E41" s="43">
        <v>104518.3</v>
      </c>
      <c r="F41" s="43">
        <v>9739.24</v>
      </c>
      <c r="G41" s="42"/>
    </row>
    <row r="42" spans="1:7">
      <c r="A42" s="42" t="s">
        <v>204</v>
      </c>
      <c r="B42" s="43">
        <v>108710.79</v>
      </c>
      <c r="C42" s="43">
        <v>45213.98</v>
      </c>
      <c r="D42" s="43">
        <v>153924.76999999999</v>
      </c>
      <c r="E42" s="43">
        <v>196989.8</v>
      </c>
      <c r="F42" s="43">
        <v>43065.03</v>
      </c>
      <c r="G42" s="42"/>
    </row>
    <row r="43" spans="1:7">
      <c r="A43" s="3" t="s">
        <v>205</v>
      </c>
      <c r="B43" s="4">
        <v>49024.98</v>
      </c>
      <c r="C43" s="4">
        <v>1409.7</v>
      </c>
      <c r="D43" s="4">
        <v>50434.68</v>
      </c>
      <c r="E43" s="4">
        <v>95249.16</v>
      </c>
      <c r="F43" s="4">
        <v>44814.48</v>
      </c>
      <c r="G43" s="3"/>
    </row>
    <row r="44" spans="1:7">
      <c r="A44" s="42" t="s">
        <v>206</v>
      </c>
      <c r="B44" s="43">
        <v>49024.98</v>
      </c>
      <c r="C44" s="43">
        <v>1409.7</v>
      </c>
      <c r="D44" s="43">
        <v>50434.68</v>
      </c>
      <c r="E44" s="43">
        <v>95249.16</v>
      </c>
      <c r="F44" s="43">
        <v>44814.48</v>
      </c>
      <c r="G44" s="42"/>
    </row>
    <row r="45" spans="1:7">
      <c r="A45" s="42" t="s">
        <v>207</v>
      </c>
      <c r="B45" s="43">
        <v>49024.98</v>
      </c>
      <c r="C45" s="43">
        <v>1409.7</v>
      </c>
      <c r="D45" s="43">
        <v>50434.68</v>
      </c>
      <c r="E45" s="43">
        <v>95249.16</v>
      </c>
      <c r="F45" s="43">
        <v>44814.48</v>
      </c>
      <c r="G45" s="42"/>
    </row>
    <row r="46" spans="1:7">
      <c r="A46" s="3" t="s">
        <v>208</v>
      </c>
      <c r="B46" s="4">
        <v>51630.37</v>
      </c>
      <c r="C46" s="4">
        <v>3231.94</v>
      </c>
      <c r="D46" s="4">
        <v>54862.31</v>
      </c>
      <c r="E46" s="4">
        <v>180916.8</v>
      </c>
      <c r="F46" s="4">
        <v>126054.49</v>
      </c>
      <c r="G46" s="3"/>
    </row>
    <row r="47" spans="1:7">
      <c r="A47" s="42" t="s">
        <v>209</v>
      </c>
      <c r="B47" s="43">
        <v>51630.37</v>
      </c>
      <c r="C47" s="43">
        <v>3231.94</v>
      </c>
      <c r="D47" s="43">
        <v>54862.31</v>
      </c>
      <c r="E47" s="43">
        <v>180916.8</v>
      </c>
      <c r="F47" s="43">
        <v>126054.49</v>
      </c>
      <c r="G47" s="42"/>
    </row>
    <row r="48" spans="1:7">
      <c r="A48" s="42" t="s">
        <v>210</v>
      </c>
      <c r="B48" s="43">
        <v>51630.37</v>
      </c>
      <c r="C48" s="43">
        <v>3231.94</v>
      </c>
      <c r="D48" s="43">
        <v>54862.31</v>
      </c>
      <c r="E48" s="43">
        <v>180916.8</v>
      </c>
      <c r="F48" s="43">
        <v>126054.49</v>
      </c>
      <c r="G48" s="42"/>
    </row>
    <row r="49" spans="1:7">
      <c r="A49" s="3" t="s">
        <v>216</v>
      </c>
      <c r="B49" s="4">
        <v>467364.07</v>
      </c>
      <c r="C49" s="5">
        <v>0</v>
      </c>
      <c r="D49" s="4">
        <v>467364.07</v>
      </c>
      <c r="E49" s="5">
        <v>0</v>
      </c>
      <c r="F49" s="4">
        <v>-467364.07</v>
      </c>
      <c r="G49" s="3"/>
    </row>
    <row r="50" spans="1:7">
      <c r="A50" s="3" t="s">
        <v>211</v>
      </c>
      <c r="B50" s="5">
        <v>0</v>
      </c>
      <c r="C50" s="5">
        <v>0</v>
      </c>
      <c r="D50" s="4">
        <v>0</v>
      </c>
      <c r="E50" s="4">
        <v>623105.88</v>
      </c>
      <c r="F50" s="4">
        <v>623105.88</v>
      </c>
      <c r="G50" s="3"/>
    </row>
    <row r="51" spans="1:7">
      <c r="A51" s="42" t="s">
        <v>212</v>
      </c>
      <c r="B51" s="43">
        <v>467364.07</v>
      </c>
      <c r="C51" s="44">
        <v>0</v>
      </c>
      <c r="D51" s="43">
        <v>467364.07</v>
      </c>
      <c r="E51" s="43">
        <v>623105.88</v>
      </c>
      <c r="F51" s="43">
        <v>155741.81</v>
      </c>
      <c r="G51" s="42"/>
    </row>
    <row r="52" spans="1:7">
      <c r="A52" s="6" t="s">
        <v>213</v>
      </c>
      <c r="B52" s="7">
        <v>1058321.03</v>
      </c>
      <c r="C52" s="7">
        <v>243454.04</v>
      </c>
      <c r="D52" s="7">
        <v>1301775.07</v>
      </c>
      <c r="E52" s="7">
        <v>2708141.33</v>
      </c>
      <c r="F52" s="7">
        <v>1406366.26</v>
      </c>
      <c r="G52" s="6"/>
    </row>
    <row r="53" spans="1:7">
      <c r="A53" s="8"/>
      <c r="B53" s="8"/>
      <c r="C53" s="8"/>
      <c r="D53" s="8"/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>
      <c r="A55" s="8"/>
      <c r="B55" s="8"/>
      <c r="C55" s="8"/>
      <c r="D55" s="8"/>
      <c r="E55" s="8"/>
      <c r="F55" s="8"/>
      <c r="G55" s="8"/>
    </row>
    <row r="56" spans="1:7">
      <c r="A56" s="8"/>
      <c r="B56" s="8"/>
      <c r="C56" s="8"/>
      <c r="D56" s="8"/>
      <c r="E56" s="8"/>
      <c r="F56" s="8"/>
      <c r="G56" s="8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1"/>
    </sheetView>
  </sheetViews>
  <sheetFormatPr defaultRowHeight="14.5"/>
  <cols>
    <col min="1" max="1" width="32" bestFit="1" customWidth="1"/>
    <col min="2" max="2" width="9.81640625" bestFit="1" customWidth="1"/>
    <col min="4" max="4" width="9.81640625" bestFit="1" customWidth="1"/>
    <col min="5" max="5" width="10.81640625" bestFit="1" customWidth="1"/>
    <col min="6" max="6" width="12.26953125" bestFit="1" customWidth="1"/>
    <col min="7" max="7" width="32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5">
        <v>0</v>
      </c>
      <c r="C2" s="5">
        <v>0</v>
      </c>
      <c r="D2" s="4">
        <v>0</v>
      </c>
      <c r="E2" s="4">
        <v>167913.36</v>
      </c>
      <c r="F2" s="4">
        <v>167913.36</v>
      </c>
      <c r="G2" s="3"/>
    </row>
    <row r="3" spans="1:7">
      <c r="A3" s="3" t="s">
        <v>165</v>
      </c>
      <c r="B3" s="4">
        <v>0</v>
      </c>
      <c r="C3" s="5">
        <v>0</v>
      </c>
      <c r="D3" s="4">
        <v>0</v>
      </c>
      <c r="E3" s="4">
        <v>78485.570000000007</v>
      </c>
      <c r="F3" s="4">
        <v>78485.570000000007</v>
      </c>
      <c r="G3" s="3"/>
    </row>
    <row r="4" spans="1:7">
      <c r="A4" s="3" t="s">
        <v>166</v>
      </c>
      <c r="B4" s="4">
        <v>-10173.530000000001</v>
      </c>
      <c r="C4" s="5">
        <v>0</v>
      </c>
      <c r="D4" s="4">
        <v>-10173.530000000001</v>
      </c>
      <c r="E4" s="4">
        <v>42448.12</v>
      </c>
      <c r="F4" s="4">
        <v>52621.65</v>
      </c>
      <c r="G4" s="3"/>
    </row>
    <row r="5" spans="1:7">
      <c r="A5" s="3" t="s">
        <v>167</v>
      </c>
      <c r="B5" s="5">
        <v>0</v>
      </c>
      <c r="C5" s="5">
        <v>0</v>
      </c>
      <c r="D5" s="4">
        <v>0</v>
      </c>
      <c r="E5" s="4">
        <v>231263.04</v>
      </c>
      <c r="F5" s="4">
        <v>231263.04</v>
      </c>
      <c r="G5" s="3"/>
    </row>
    <row r="6" spans="1:7">
      <c r="A6" s="3" t="s">
        <v>168</v>
      </c>
      <c r="B6" s="5">
        <v>0</v>
      </c>
      <c r="C6" s="5">
        <v>0</v>
      </c>
      <c r="D6" s="4">
        <v>0</v>
      </c>
      <c r="E6" s="4">
        <v>16766.52</v>
      </c>
      <c r="F6" s="4">
        <v>16766.52</v>
      </c>
      <c r="G6" s="3"/>
    </row>
    <row r="7" spans="1:7">
      <c r="A7" s="3" t="s">
        <v>169</v>
      </c>
      <c r="B7" s="5">
        <v>0</v>
      </c>
      <c r="C7" s="5">
        <v>0</v>
      </c>
      <c r="D7" s="4">
        <v>0</v>
      </c>
      <c r="E7" s="4">
        <v>3300.84</v>
      </c>
      <c r="F7" s="4">
        <v>3300.84</v>
      </c>
      <c r="G7" s="3"/>
    </row>
    <row r="8" spans="1:7">
      <c r="A8" s="3" t="s">
        <v>170</v>
      </c>
      <c r="B8" s="5">
        <v>0</v>
      </c>
      <c r="C8" s="5">
        <v>0</v>
      </c>
      <c r="D8" s="4">
        <v>0</v>
      </c>
      <c r="E8" s="4">
        <v>3667.56</v>
      </c>
      <c r="F8" s="4">
        <v>3667.56</v>
      </c>
      <c r="G8" s="3"/>
    </row>
    <row r="9" spans="1:7">
      <c r="A9" s="3" t="s">
        <v>171</v>
      </c>
      <c r="B9" s="4">
        <v>0</v>
      </c>
      <c r="C9" s="5">
        <v>0</v>
      </c>
      <c r="D9" s="4">
        <v>0</v>
      </c>
      <c r="E9" s="4">
        <v>62700.959999999999</v>
      </c>
      <c r="F9" s="4">
        <v>62700.959999999999</v>
      </c>
      <c r="G9" s="3"/>
    </row>
    <row r="10" spans="1:7">
      <c r="A10" s="3" t="s">
        <v>172</v>
      </c>
      <c r="B10" s="4">
        <v>0</v>
      </c>
      <c r="C10" s="5">
        <v>0</v>
      </c>
      <c r="D10" s="4">
        <v>0</v>
      </c>
      <c r="E10" s="4">
        <v>23067.81</v>
      </c>
      <c r="F10" s="4">
        <v>23067.81</v>
      </c>
      <c r="G10" s="3"/>
    </row>
    <row r="11" spans="1:7">
      <c r="A11" s="42" t="s">
        <v>173</v>
      </c>
      <c r="B11" s="43">
        <v>-10173.530000000001</v>
      </c>
      <c r="C11" s="44">
        <v>0</v>
      </c>
      <c r="D11" s="43">
        <v>-10173.530000000001</v>
      </c>
      <c r="E11" s="43">
        <v>629613.78</v>
      </c>
      <c r="F11" s="43">
        <v>639787.31000000006</v>
      </c>
      <c r="G11" s="42"/>
    </row>
    <row r="12" spans="1:7">
      <c r="A12" s="3" t="s">
        <v>176</v>
      </c>
      <c r="B12" s="5">
        <v>0</v>
      </c>
      <c r="C12" s="5">
        <v>0</v>
      </c>
      <c r="D12" s="4">
        <v>0</v>
      </c>
      <c r="E12" s="4">
        <v>162.76</v>
      </c>
      <c r="F12" s="4">
        <v>162.76</v>
      </c>
      <c r="G12" s="3"/>
    </row>
    <row r="13" spans="1:7">
      <c r="A13" s="42" t="s">
        <v>177</v>
      </c>
      <c r="B13" s="44">
        <v>0</v>
      </c>
      <c r="C13" s="44">
        <v>0</v>
      </c>
      <c r="D13" s="43">
        <v>0</v>
      </c>
      <c r="E13" s="43">
        <v>162.76</v>
      </c>
      <c r="F13" s="43">
        <v>162.76</v>
      </c>
      <c r="G13" s="42"/>
    </row>
    <row r="14" spans="1:7">
      <c r="A14" s="42" t="s">
        <v>178</v>
      </c>
      <c r="B14" s="43">
        <v>-10173.530000000001</v>
      </c>
      <c r="C14" s="44">
        <v>0</v>
      </c>
      <c r="D14" s="43">
        <v>-10173.530000000001</v>
      </c>
      <c r="E14" s="43">
        <v>629776.54</v>
      </c>
      <c r="F14" s="43">
        <v>639950.06999999995</v>
      </c>
      <c r="G14" s="42"/>
    </row>
    <row r="15" spans="1:7">
      <c r="A15" s="3" t="s">
        <v>179</v>
      </c>
      <c r="B15" s="5">
        <v>0</v>
      </c>
      <c r="C15" s="5">
        <v>0</v>
      </c>
      <c r="D15" s="4">
        <v>0</v>
      </c>
      <c r="E15" s="4">
        <v>0</v>
      </c>
      <c r="F15" s="4">
        <v>0</v>
      </c>
      <c r="G15" s="3"/>
    </row>
    <row r="16" spans="1:7">
      <c r="A16" s="42" t="s">
        <v>180</v>
      </c>
      <c r="B16" s="44">
        <v>0</v>
      </c>
      <c r="C16" s="44">
        <v>0</v>
      </c>
      <c r="D16" s="43">
        <v>0</v>
      </c>
      <c r="E16" s="43">
        <v>0</v>
      </c>
      <c r="F16" s="43">
        <v>0</v>
      </c>
      <c r="G16" s="42"/>
    </row>
    <row r="17" spans="1:7">
      <c r="A17" s="42" t="s">
        <v>181</v>
      </c>
      <c r="B17" s="44">
        <v>0</v>
      </c>
      <c r="C17" s="44">
        <v>0</v>
      </c>
      <c r="D17" s="43">
        <v>0</v>
      </c>
      <c r="E17" s="43">
        <v>0</v>
      </c>
      <c r="F17" s="43">
        <v>0</v>
      </c>
      <c r="G17" s="42"/>
    </row>
    <row r="18" spans="1:7">
      <c r="A18" s="3" t="s">
        <v>182</v>
      </c>
      <c r="B18" s="5">
        <v>0</v>
      </c>
      <c r="C18" s="5">
        <v>0</v>
      </c>
      <c r="D18" s="4">
        <v>0</v>
      </c>
      <c r="E18" s="4">
        <v>0.64</v>
      </c>
      <c r="F18" s="4">
        <v>0.64</v>
      </c>
      <c r="G18" s="3"/>
    </row>
    <row r="19" spans="1:7">
      <c r="A19" s="42" t="s">
        <v>183</v>
      </c>
      <c r="B19" s="44">
        <v>0</v>
      </c>
      <c r="C19" s="44">
        <v>0</v>
      </c>
      <c r="D19" s="43">
        <v>0</v>
      </c>
      <c r="E19" s="43">
        <v>0.64</v>
      </c>
      <c r="F19" s="43">
        <v>0.64</v>
      </c>
      <c r="G19" s="42"/>
    </row>
    <row r="20" spans="1:7">
      <c r="A20" s="3" t="s">
        <v>184</v>
      </c>
      <c r="B20" s="5">
        <v>0</v>
      </c>
      <c r="C20" s="5">
        <v>0</v>
      </c>
      <c r="D20" s="4">
        <v>0</v>
      </c>
      <c r="E20" s="4">
        <v>2000.8</v>
      </c>
      <c r="F20" s="4">
        <v>2000.8</v>
      </c>
      <c r="G20" s="3"/>
    </row>
    <row r="21" spans="1:7">
      <c r="A21" s="3" t="s">
        <v>185</v>
      </c>
      <c r="B21" s="4">
        <v>284.57</v>
      </c>
      <c r="C21" s="4">
        <v>0</v>
      </c>
      <c r="D21" s="4">
        <v>284.57</v>
      </c>
      <c r="E21" s="4">
        <v>2289.52</v>
      </c>
      <c r="F21" s="4">
        <v>2004.95</v>
      </c>
      <c r="G21" s="3"/>
    </row>
    <row r="22" spans="1:7">
      <c r="A22" s="42" t="s">
        <v>186</v>
      </c>
      <c r="B22" s="43">
        <v>284.57</v>
      </c>
      <c r="C22" s="43">
        <v>0</v>
      </c>
      <c r="D22" s="43">
        <v>284.57</v>
      </c>
      <c r="E22" s="43">
        <v>4290.32</v>
      </c>
      <c r="F22" s="43">
        <v>4005.75</v>
      </c>
      <c r="G22" s="42"/>
    </row>
    <row r="23" spans="1:7">
      <c r="A23" s="42" t="s">
        <v>187</v>
      </c>
      <c r="B23" s="43">
        <v>284.57</v>
      </c>
      <c r="C23" s="43">
        <v>0</v>
      </c>
      <c r="D23" s="43">
        <v>284.57</v>
      </c>
      <c r="E23" s="43">
        <v>4290.96</v>
      </c>
      <c r="F23" s="43">
        <v>4006.39</v>
      </c>
      <c r="G23" s="42"/>
    </row>
    <row r="24" spans="1:7">
      <c r="A24" s="3" t="s">
        <v>188</v>
      </c>
      <c r="B24" s="5">
        <v>0</v>
      </c>
      <c r="C24" s="5">
        <v>0</v>
      </c>
      <c r="D24" s="4">
        <v>0</v>
      </c>
      <c r="E24" s="4">
        <v>5000.8</v>
      </c>
      <c r="F24" s="4">
        <v>5000.8</v>
      </c>
      <c r="G24" s="3"/>
    </row>
    <row r="25" spans="1:7">
      <c r="A25" s="42" t="s">
        <v>189</v>
      </c>
      <c r="B25" s="44">
        <v>0</v>
      </c>
      <c r="C25" s="44">
        <v>0</v>
      </c>
      <c r="D25" s="43">
        <v>0</v>
      </c>
      <c r="E25" s="43">
        <v>5000.8</v>
      </c>
      <c r="F25" s="43">
        <v>5000.8</v>
      </c>
      <c r="G25" s="42"/>
    </row>
    <row r="26" spans="1:7">
      <c r="A26" s="3" t="s">
        <v>190</v>
      </c>
      <c r="B26" s="5">
        <v>0</v>
      </c>
      <c r="C26" s="5">
        <v>0</v>
      </c>
      <c r="D26" s="4">
        <v>0</v>
      </c>
      <c r="E26" s="4">
        <v>4900</v>
      </c>
      <c r="F26" s="4">
        <v>4900</v>
      </c>
      <c r="G26" s="3"/>
    </row>
    <row r="27" spans="1:7">
      <c r="A27" s="3" t="s">
        <v>191</v>
      </c>
      <c r="B27" s="5">
        <v>0</v>
      </c>
      <c r="C27" s="4">
        <v>0</v>
      </c>
      <c r="D27" s="4">
        <v>0</v>
      </c>
      <c r="E27" s="4">
        <v>501.12</v>
      </c>
      <c r="F27" s="4">
        <v>501.12</v>
      </c>
      <c r="G27" s="3"/>
    </row>
    <row r="28" spans="1:7">
      <c r="A28" s="42" t="s">
        <v>192</v>
      </c>
      <c r="B28" s="44">
        <v>0</v>
      </c>
      <c r="C28" s="43">
        <v>0</v>
      </c>
      <c r="D28" s="43">
        <v>0</v>
      </c>
      <c r="E28" s="43">
        <v>5401.12</v>
      </c>
      <c r="F28" s="43">
        <v>5401.12</v>
      </c>
      <c r="G28" s="42"/>
    </row>
    <row r="29" spans="1:7">
      <c r="A29" s="42" t="s">
        <v>193</v>
      </c>
      <c r="B29" s="44">
        <v>0</v>
      </c>
      <c r="C29" s="43">
        <v>0</v>
      </c>
      <c r="D29" s="43">
        <v>0</v>
      </c>
      <c r="E29" s="43">
        <v>10401.92</v>
      </c>
      <c r="F29" s="43">
        <v>10401.92</v>
      </c>
      <c r="G29" s="42"/>
    </row>
    <row r="30" spans="1:7">
      <c r="A30" s="3" t="s">
        <v>234</v>
      </c>
      <c r="B30" s="5">
        <v>0</v>
      </c>
      <c r="C30" s="5">
        <v>0</v>
      </c>
      <c r="D30" s="4">
        <v>0</v>
      </c>
      <c r="E30" s="4">
        <v>3097.01</v>
      </c>
      <c r="F30" s="4">
        <v>3097.01</v>
      </c>
      <c r="G30" s="3"/>
    </row>
    <row r="31" spans="1:7">
      <c r="A31" s="42" t="s">
        <v>194</v>
      </c>
      <c r="B31" s="44">
        <v>0</v>
      </c>
      <c r="C31" s="44">
        <v>0</v>
      </c>
      <c r="D31" s="43">
        <v>0</v>
      </c>
      <c r="E31" s="43">
        <v>3097.01</v>
      </c>
      <c r="F31" s="43">
        <v>3097.01</v>
      </c>
      <c r="G31" s="42"/>
    </row>
    <row r="32" spans="1:7">
      <c r="A32" s="3" t="s">
        <v>195</v>
      </c>
      <c r="B32" s="5">
        <v>0</v>
      </c>
      <c r="C32" s="5">
        <v>0</v>
      </c>
      <c r="D32" s="4">
        <v>0</v>
      </c>
      <c r="E32" s="4">
        <v>4999.2</v>
      </c>
      <c r="F32" s="4">
        <v>4999.2</v>
      </c>
      <c r="G32" s="3"/>
    </row>
    <row r="33" spans="1:7">
      <c r="A33" s="42" t="s">
        <v>196</v>
      </c>
      <c r="B33" s="44">
        <v>0</v>
      </c>
      <c r="C33" s="44">
        <v>0</v>
      </c>
      <c r="D33" s="43">
        <v>0</v>
      </c>
      <c r="E33" s="43">
        <v>4999.2</v>
      </c>
      <c r="F33" s="43">
        <v>4999.2</v>
      </c>
      <c r="G33" s="42"/>
    </row>
    <row r="34" spans="1:7">
      <c r="A34" s="3" t="s">
        <v>197</v>
      </c>
      <c r="B34" s="5">
        <v>0</v>
      </c>
      <c r="C34" s="5">
        <v>0</v>
      </c>
      <c r="D34" s="4">
        <v>0</v>
      </c>
      <c r="E34" s="4">
        <v>9925.3700000000008</v>
      </c>
      <c r="F34" s="4">
        <v>9925.3700000000008</v>
      </c>
      <c r="G34" s="3"/>
    </row>
    <row r="35" spans="1:7">
      <c r="A35" s="42" t="s">
        <v>198</v>
      </c>
      <c r="B35" s="44">
        <v>0</v>
      </c>
      <c r="C35" s="44">
        <v>0</v>
      </c>
      <c r="D35" s="43">
        <v>0</v>
      </c>
      <c r="E35" s="43">
        <v>9925.3700000000008</v>
      </c>
      <c r="F35" s="43">
        <v>9925.3700000000008</v>
      </c>
      <c r="G35" s="42"/>
    </row>
    <row r="36" spans="1:7">
      <c r="A36" s="3" t="s">
        <v>199</v>
      </c>
      <c r="B36" s="5">
        <v>0</v>
      </c>
      <c r="C36" s="5">
        <v>0</v>
      </c>
      <c r="D36" s="4">
        <v>0</v>
      </c>
      <c r="E36" s="4">
        <v>0.72</v>
      </c>
      <c r="F36" s="4">
        <v>0.72</v>
      </c>
      <c r="G36" s="3"/>
    </row>
    <row r="37" spans="1:7">
      <c r="A37" s="3" t="s">
        <v>200</v>
      </c>
      <c r="B37" s="5">
        <v>0</v>
      </c>
      <c r="C37" s="5">
        <v>0</v>
      </c>
      <c r="D37" s="4">
        <v>0</v>
      </c>
      <c r="E37" s="4">
        <v>999.4</v>
      </c>
      <c r="F37" s="4">
        <v>999.4</v>
      </c>
      <c r="G37" s="3"/>
    </row>
    <row r="38" spans="1:7">
      <c r="A38" s="3" t="s">
        <v>201</v>
      </c>
      <c r="B38" s="5">
        <v>0</v>
      </c>
      <c r="C38" s="5">
        <v>0</v>
      </c>
      <c r="D38" s="4">
        <v>0</v>
      </c>
      <c r="E38" s="4">
        <v>999.8</v>
      </c>
      <c r="F38" s="4">
        <v>999.8</v>
      </c>
      <c r="G38" s="3"/>
    </row>
    <row r="39" spans="1:7">
      <c r="A39" s="42" t="s">
        <v>202</v>
      </c>
      <c r="B39" s="44">
        <v>0</v>
      </c>
      <c r="C39" s="44">
        <v>0</v>
      </c>
      <c r="D39" s="43">
        <v>0</v>
      </c>
      <c r="E39" s="43">
        <v>1999.92</v>
      </c>
      <c r="F39" s="43">
        <v>1999.92</v>
      </c>
      <c r="G39" s="42"/>
    </row>
    <row r="40" spans="1:7">
      <c r="A40" s="3" t="s">
        <v>235</v>
      </c>
      <c r="B40" s="5">
        <v>0</v>
      </c>
      <c r="C40" s="5">
        <v>0</v>
      </c>
      <c r="D40" s="4">
        <v>0</v>
      </c>
      <c r="E40" s="4">
        <v>0.3</v>
      </c>
      <c r="F40" s="4">
        <v>0.3</v>
      </c>
      <c r="G40" s="3"/>
    </row>
    <row r="41" spans="1:7">
      <c r="A41" s="42" t="s">
        <v>203</v>
      </c>
      <c r="B41" s="44">
        <v>0</v>
      </c>
      <c r="C41" s="44">
        <v>0</v>
      </c>
      <c r="D41" s="43">
        <v>0</v>
      </c>
      <c r="E41" s="43">
        <v>0.3</v>
      </c>
      <c r="F41" s="43">
        <v>0.3</v>
      </c>
      <c r="G41" s="42"/>
    </row>
    <row r="42" spans="1:7">
      <c r="A42" s="42" t="s">
        <v>204</v>
      </c>
      <c r="B42" s="44">
        <v>0</v>
      </c>
      <c r="C42" s="44">
        <v>0</v>
      </c>
      <c r="D42" s="43">
        <v>0</v>
      </c>
      <c r="E42" s="43">
        <v>20021.8</v>
      </c>
      <c r="F42" s="43">
        <v>20021.8</v>
      </c>
      <c r="G42" s="42"/>
    </row>
    <row r="43" spans="1:7">
      <c r="A43" s="3" t="s">
        <v>205</v>
      </c>
      <c r="B43" s="4">
        <v>3971.84</v>
      </c>
      <c r="C43" s="4">
        <v>0.97</v>
      </c>
      <c r="D43" s="4">
        <v>3972.81</v>
      </c>
      <c r="E43" s="4">
        <v>95249.16</v>
      </c>
      <c r="F43" s="4">
        <v>91276.35</v>
      </c>
      <c r="G43" s="3"/>
    </row>
    <row r="44" spans="1:7">
      <c r="A44" s="42" t="s">
        <v>206</v>
      </c>
      <c r="B44" s="43">
        <v>3971.84</v>
      </c>
      <c r="C44" s="43">
        <v>0.97</v>
      </c>
      <c r="D44" s="43">
        <v>3972.81</v>
      </c>
      <c r="E44" s="43">
        <v>95249.16</v>
      </c>
      <c r="F44" s="43">
        <v>91276.35</v>
      </c>
      <c r="G44" s="42"/>
    </row>
    <row r="45" spans="1:7">
      <c r="A45" s="42" t="s">
        <v>207</v>
      </c>
      <c r="B45" s="43">
        <v>3971.84</v>
      </c>
      <c r="C45" s="43">
        <v>0.97</v>
      </c>
      <c r="D45" s="43">
        <v>3972.81</v>
      </c>
      <c r="E45" s="43">
        <v>95249.16</v>
      </c>
      <c r="F45" s="43">
        <v>91276.35</v>
      </c>
      <c r="G45" s="42"/>
    </row>
    <row r="46" spans="1:7">
      <c r="A46" s="3" t="s">
        <v>208</v>
      </c>
      <c r="B46" s="5">
        <v>0</v>
      </c>
      <c r="C46" s="5">
        <v>0</v>
      </c>
      <c r="D46" s="4">
        <v>0</v>
      </c>
      <c r="E46" s="4">
        <v>130839.6</v>
      </c>
      <c r="F46" s="4">
        <v>130839.6</v>
      </c>
      <c r="G46" s="3"/>
    </row>
    <row r="47" spans="1:7">
      <c r="A47" s="42" t="s">
        <v>209</v>
      </c>
      <c r="B47" s="44">
        <v>0</v>
      </c>
      <c r="C47" s="44">
        <v>0</v>
      </c>
      <c r="D47" s="43">
        <v>0</v>
      </c>
      <c r="E47" s="43">
        <v>130839.6</v>
      </c>
      <c r="F47" s="43">
        <v>130839.6</v>
      </c>
      <c r="G47" s="42"/>
    </row>
    <row r="48" spans="1:7">
      <c r="A48" s="42" t="s">
        <v>210</v>
      </c>
      <c r="B48" s="44">
        <v>0</v>
      </c>
      <c r="C48" s="44">
        <v>0</v>
      </c>
      <c r="D48" s="43">
        <v>0</v>
      </c>
      <c r="E48" s="43">
        <v>130839.6</v>
      </c>
      <c r="F48" s="43">
        <v>130839.6</v>
      </c>
      <c r="G48" s="42"/>
    </row>
    <row r="49" spans="1:7">
      <c r="A49" s="3" t="s">
        <v>211</v>
      </c>
      <c r="B49" s="5">
        <v>0</v>
      </c>
      <c r="C49" s="5">
        <v>0</v>
      </c>
      <c r="D49" s="4">
        <v>0</v>
      </c>
      <c r="E49" s="4">
        <v>381280.92</v>
      </c>
      <c r="F49" s="4">
        <v>381280.92</v>
      </c>
      <c r="G49" s="3"/>
    </row>
    <row r="50" spans="1:7">
      <c r="A50" s="42" t="s">
        <v>212</v>
      </c>
      <c r="B50" s="44">
        <v>0</v>
      </c>
      <c r="C50" s="44">
        <v>0</v>
      </c>
      <c r="D50" s="43">
        <v>0</v>
      </c>
      <c r="E50" s="43">
        <v>381280.92</v>
      </c>
      <c r="F50" s="43">
        <v>381280.92</v>
      </c>
      <c r="G50" s="42"/>
    </row>
    <row r="51" spans="1:7">
      <c r="A51" s="6" t="s">
        <v>213</v>
      </c>
      <c r="B51" s="7">
        <v>-5917.12</v>
      </c>
      <c r="C51" s="7">
        <v>0.97</v>
      </c>
      <c r="D51" s="7">
        <v>-5916.15</v>
      </c>
      <c r="E51" s="7">
        <v>1271860.8999999999</v>
      </c>
      <c r="F51" s="7">
        <v>1277777.05</v>
      </c>
      <c r="G51" s="6"/>
    </row>
    <row r="52" spans="1:7">
      <c r="A52" s="8"/>
      <c r="B52" s="8"/>
      <c r="C52" s="8"/>
      <c r="D52" s="8"/>
      <c r="E52" s="8"/>
      <c r="F52" s="8"/>
      <c r="G52" s="8"/>
    </row>
    <row r="53" spans="1:7">
      <c r="A53" s="8"/>
      <c r="B53" s="8"/>
      <c r="C53" s="8"/>
      <c r="D53" s="8"/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>
      <c r="A55" s="8"/>
      <c r="B55" s="8"/>
      <c r="C55" s="8"/>
      <c r="D55" s="8"/>
      <c r="E55" s="8"/>
      <c r="F55" s="8"/>
      <c r="G55" s="8"/>
    </row>
    <row r="56" spans="1:7">
      <c r="A56" s="8"/>
      <c r="B56" s="8"/>
      <c r="C56" s="8"/>
      <c r="D56" s="8"/>
      <c r="E56" s="8"/>
      <c r="F56" s="8"/>
      <c r="G56" s="8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1"/>
    </sheetView>
  </sheetViews>
  <sheetFormatPr defaultRowHeight="14.5"/>
  <cols>
    <col min="1" max="1" width="32" bestFit="1" customWidth="1"/>
    <col min="2" max="2" width="9.81640625" bestFit="1" customWidth="1"/>
    <col min="3" max="3" width="13.7265625" bestFit="1" customWidth="1"/>
    <col min="4" max="4" width="9.81640625" bestFit="1" customWidth="1"/>
    <col min="5" max="6" width="10.81640625" bestFit="1" customWidth="1"/>
    <col min="7" max="7" width="32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5">
        <v>0</v>
      </c>
      <c r="C2" s="5">
        <v>0</v>
      </c>
      <c r="D2" s="4">
        <v>0</v>
      </c>
      <c r="E2" s="4">
        <v>139732.56</v>
      </c>
      <c r="F2" s="4">
        <v>139732.56</v>
      </c>
      <c r="G2" s="3"/>
    </row>
    <row r="3" spans="1:7">
      <c r="A3" s="3" t="s">
        <v>165</v>
      </c>
      <c r="B3" s="4">
        <v>0</v>
      </c>
      <c r="C3" s="5">
        <v>0</v>
      </c>
      <c r="D3" s="4">
        <v>0</v>
      </c>
      <c r="E3" s="4">
        <v>62771.1</v>
      </c>
      <c r="F3" s="4">
        <v>62771.1</v>
      </c>
      <c r="G3" s="3"/>
    </row>
    <row r="4" spans="1:7">
      <c r="A4" s="3" t="s">
        <v>166</v>
      </c>
      <c r="B4" s="4">
        <v>-10173.530000000001</v>
      </c>
      <c r="C4" s="5">
        <v>0</v>
      </c>
      <c r="D4" s="4">
        <v>-10173.530000000001</v>
      </c>
      <c r="E4" s="4">
        <v>34117.379999999997</v>
      </c>
      <c r="F4" s="4">
        <v>44290.91</v>
      </c>
      <c r="G4" s="3"/>
    </row>
    <row r="5" spans="1:7">
      <c r="A5" s="3" t="s">
        <v>167</v>
      </c>
      <c r="B5" s="5">
        <v>0</v>
      </c>
      <c r="C5" s="5">
        <v>0</v>
      </c>
      <c r="D5" s="4">
        <v>0</v>
      </c>
      <c r="E5" s="4">
        <v>183867.24</v>
      </c>
      <c r="F5" s="4">
        <v>183867.24</v>
      </c>
      <c r="G5" s="3"/>
    </row>
    <row r="6" spans="1:7">
      <c r="A6" s="3" t="s">
        <v>168</v>
      </c>
      <c r="B6" s="5">
        <v>0</v>
      </c>
      <c r="C6" s="5">
        <v>0</v>
      </c>
      <c r="D6" s="4">
        <v>0</v>
      </c>
      <c r="E6" s="4">
        <v>13845.36</v>
      </c>
      <c r="F6" s="4">
        <v>13845.36</v>
      </c>
      <c r="G6" s="3"/>
    </row>
    <row r="7" spans="1:7">
      <c r="A7" s="3" t="s">
        <v>169</v>
      </c>
      <c r="B7" s="5">
        <v>0</v>
      </c>
      <c r="C7" s="5">
        <v>0</v>
      </c>
      <c r="D7" s="4">
        <v>0</v>
      </c>
      <c r="E7" s="4">
        <v>2986.56</v>
      </c>
      <c r="F7" s="4">
        <v>2986.56</v>
      </c>
      <c r="G7" s="3"/>
    </row>
    <row r="8" spans="1:7">
      <c r="A8" s="3" t="s">
        <v>170</v>
      </c>
      <c r="B8" s="5">
        <v>0</v>
      </c>
      <c r="C8" s="5">
        <v>0</v>
      </c>
      <c r="D8" s="4">
        <v>0</v>
      </c>
      <c r="E8" s="4">
        <v>3318.36</v>
      </c>
      <c r="F8" s="4">
        <v>3318.36</v>
      </c>
      <c r="G8" s="3"/>
    </row>
    <row r="9" spans="1:7">
      <c r="A9" s="3" t="s">
        <v>171</v>
      </c>
      <c r="B9" s="4">
        <v>0</v>
      </c>
      <c r="C9" s="5">
        <v>0</v>
      </c>
      <c r="D9" s="4">
        <v>0</v>
      </c>
      <c r="E9" s="4">
        <v>53854.2</v>
      </c>
      <c r="F9" s="4">
        <v>53854.2</v>
      </c>
      <c r="G9" s="3"/>
    </row>
    <row r="10" spans="1:7">
      <c r="A10" s="3" t="s">
        <v>172</v>
      </c>
      <c r="B10" s="4">
        <v>0</v>
      </c>
      <c r="C10" s="5">
        <v>0</v>
      </c>
      <c r="D10" s="4">
        <v>0</v>
      </c>
      <c r="E10" s="4">
        <v>21320.65</v>
      </c>
      <c r="F10" s="4">
        <v>21320.65</v>
      </c>
      <c r="G10" s="3"/>
    </row>
    <row r="11" spans="1:7">
      <c r="A11" s="42" t="s">
        <v>173</v>
      </c>
      <c r="B11" s="43">
        <v>-10173.530000000001</v>
      </c>
      <c r="C11" s="44">
        <v>0</v>
      </c>
      <c r="D11" s="43">
        <v>-10173.530000000001</v>
      </c>
      <c r="E11" s="43">
        <v>515813.41</v>
      </c>
      <c r="F11" s="43">
        <v>525986.93999999994</v>
      </c>
      <c r="G11" s="42"/>
    </row>
    <row r="12" spans="1:7">
      <c r="A12" s="3" t="s">
        <v>176</v>
      </c>
      <c r="B12" s="4">
        <v>10172.120000000001</v>
      </c>
      <c r="C12" s="4">
        <v>1782.98</v>
      </c>
      <c r="D12" s="4">
        <v>11955.1</v>
      </c>
      <c r="E12" s="4">
        <v>17162.759999999998</v>
      </c>
      <c r="F12" s="4">
        <v>5207.66</v>
      </c>
      <c r="G12" s="3"/>
    </row>
    <row r="13" spans="1:7">
      <c r="A13" s="42" t="s">
        <v>177</v>
      </c>
      <c r="B13" s="43">
        <v>10172.120000000001</v>
      </c>
      <c r="C13" s="43">
        <v>1782.98</v>
      </c>
      <c r="D13" s="43">
        <v>11955.1</v>
      </c>
      <c r="E13" s="43">
        <v>17162.759999999998</v>
      </c>
      <c r="F13" s="43">
        <v>5207.66</v>
      </c>
      <c r="G13" s="42"/>
    </row>
    <row r="14" spans="1:7">
      <c r="A14" s="42" t="s">
        <v>178</v>
      </c>
      <c r="B14" s="43">
        <v>-1.41</v>
      </c>
      <c r="C14" s="43">
        <v>1782.98</v>
      </c>
      <c r="D14" s="43">
        <v>1781.57</v>
      </c>
      <c r="E14" s="43">
        <v>532976.17000000004</v>
      </c>
      <c r="F14" s="43">
        <v>531194.6</v>
      </c>
      <c r="G14" s="42"/>
    </row>
    <row r="15" spans="1:7">
      <c r="A15" s="3" t="s">
        <v>179</v>
      </c>
      <c r="B15" s="4">
        <v>177244.34</v>
      </c>
      <c r="C15" s="4">
        <v>1399.09</v>
      </c>
      <c r="D15" s="4">
        <v>178643.43</v>
      </c>
      <c r="E15" s="4">
        <v>540000</v>
      </c>
      <c r="F15" s="4">
        <v>361356.57</v>
      </c>
      <c r="G15" s="3"/>
    </row>
    <row r="16" spans="1:7">
      <c r="A16" s="42" t="s">
        <v>180</v>
      </c>
      <c r="B16" s="43">
        <v>177244.34</v>
      </c>
      <c r="C16" s="43">
        <v>1399.09</v>
      </c>
      <c r="D16" s="43">
        <v>178643.43</v>
      </c>
      <c r="E16" s="43">
        <v>540000</v>
      </c>
      <c r="F16" s="43">
        <v>361356.57</v>
      </c>
      <c r="G16" s="42"/>
    </row>
    <row r="17" spans="1:7">
      <c r="A17" s="42" t="s">
        <v>181</v>
      </c>
      <c r="B17" s="43">
        <v>177244.34</v>
      </c>
      <c r="C17" s="43">
        <v>1399.09</v>
      </c>
      <c r="D17" s="43">
        <v>178643.43</v>
      </c>
      <c r="E17" s="43">
        <v>540000</v>
      </c>
      <c r="F17" s="43">
        <v>361356.57</v>
      </c>
      <c r="G17" s="42"/>
    </row>
    <row r="18" spans="1:7">
      <c r="A18" s="3" t="s">
        <v>182</v>
      </c>
      <c r="B18" s="4">
        <v>8781.4</v>
      </c>
      <c r="C18" s="4">
        <v>836.69</v>
      </c>
      <c r="D18" s="4">
        <v>9618.09</v>
      </c>
      <c r="E18" s="4">
        <v>12880.64</v>
      </c>
      <c r="F18" s="4">
        <v>3262.55</v>
      </c>
      <c r="G18" s="3"/>
    </row>
    <row r="19" spans="1:7">
      <c r="A19" s="42" t="s">
        <v>183</v>
      </c>
      <c r="B19" s="43">
        <v>8781.4</v>
      </c>
      <c r="C19" s="43">
        <v>836.69</v>
      </c>
      <c r="D19" s="43">
        <v>9618.09</v>
      </c>
      <c r="E19" s="43">
        <v>12880.64</v>
      </c>
      <c r="F19" s="43">
        <v>3262.55</v>
      </c>
      <c r="G19" s="42"/>
    </row>
    <row r="20" spans="1:7">
      <c r="A20" s="3" t="s">
        <v>184</v>
      </c>
      <c r="B20" s="5">
        <v>0</v>
      </c>
      <c r="C20" s="4">
        <v>2709.5</v>
      </c>
      <c r="D20" s="4">
        <v>2709.5</v>
      </c>
      <c r="E20" s="4">
        <v>4999.8</v>
      </c>
      <c r="F20" s="4">
        <v>2290.3000000000002</v>
      </c>
      <c r="G20" s="3"/>
    </row>
    <row r="21" spans="1:7">
      <c r="A21" s="3" t="s">
        <v>185</v>
      </c>
      <c r="B21" s="4">
        <v>8859.89</v>
      </c>
      <c r="C21" s="4">
        <v>23115.02</v>
      </c>
      <c r="D21" s="4">
        <v>31974.91</v>
      </c>
      <c r="E21" s="4">
        <v>41264.519999999997</v>
      </c>
      <c r="F21" s="4">
        <v>9289.61</v>
      </c>
      <c r="G21" s="3"/>
    </row>
    <row r="22" spans="1:7">
      <c r="A22" s="42" t="s">
        <v>186</v>
      </c>
      <c r="B22" s="43">
        <v>8859.89</v>
      </c>
      <c r="C22" s="43">
        <v>25824.52</v>
      </c>
      <c r="D22" s="43">
        <v>34684.410000000003</v>
      </c>
      <c r="E22" s="43">
        <v>46264.32</v>
      </c>
      <c r="F22" s="43">
        <v>11579.91</v>
      </c>
      <c r="G22" s="42"/>
    </row>
    <row r="23" spans="1:7">
      <c r="A23" s="42" t="s">
        <v>187</v>
      </c>
      <c r="B23" s="43">
        <v>17641.29</v>
      </c>
      <c r="C23" s="43">
        <v>26661.21</v>
      </c>
      <c r="D23" s="43">
        <v>44302.5</v>
      </c>
      <c r="E23" s="43">
        <v>59144.959999999999</v>
      </c>
      <c r="F23" s="43">
        <v>14842.46</v>
      </c>
      <c r="G23" s="42"/>
    </row>
    <row r="24" spans="1:7">
      <c r="A24" s="3" t="s">
        <v>188</v>
      </c>
      <c r="B24" s="4">
        <v>5644.83</v>
      </c>
      <c r="C24" s="4">
        <v>0</v>
      </c>
      <c r="D24" s="4">
        <v>5644.83</v>
      </c>
      <c r="E24" s="4">
        <v>9999.7999999999993</v>
      </c>
      <c r="F24" s="4">
        <v>4354.97</v>
      </c>
      <c r="G24" s="3"/>
    </row>
    <row r="25" spans="1:7">
      <c r="A25" s="42" t="s">
        <v>189</v>
      </c>
      <c r="B25" s="43">
        <v>5644.83</v>
      </c>
      <c r="C25" s="43">
        <v>0</v>
      </c>
      <c r="D25" s="43">
        <v>5644.83</v>
      </c>
      <c r="E25" s="43">
        <v>9999.7999999999993</v>
      </c>
      <c r="F25" s="43">
        <v>4354.97</v>
      </c>
      <c r="G25" s="42"/>
    </row>
    <row r="26" spans="1:7">
      <c r="A26" s="3" t="s">
        <v>190</v>
      </c>
      <c r="B26" s="4">
        <v>23307.23</v>
      </c>
      <c r="C26" s="4">
        <v>1199.0999999999999</v>
      </c>
      <c r="D26" s="4">
        <v>24506.33</v>
      </c>
      <c r="E26" s="4">
        <v>30000</v>
      </c>
      <c r="F26" s="4">
        <v>5493.67</v>
      </c>
      <c r="G26" s="3"/>
    </row>
    <row r="27" spans="1:7">
      <c r="A27" s="3" t="s">
        <v>191</v>
      </c>
      <c r="B27" s="4">
        <v>13462.95</v>
      </c>
      <c r="C27" s="4">
        <v>4219.42</v>
      </c>
      <c r="D27" s="4">
        <v>17682.37</v>
      </c>
      <c r="E27" s="4">
        <v>22277.119999999999</v>
      </c>
      <c r="F27" s="4">
        <v>4594.75</v>
      </c>
      <c r="G27" s="3"/>
    </row>
    <row r="28" spans="1:7">
      <c r="A28" s="42" t="s">
        <v>192</v>
      </c>
      <c r="B28" s="43">
        <v>36770.18</v>
      </c>
      <c r="C28" s="43">
        <v>5418.52</v>
      </c>
      <c r="D28" s="43">
        <v>42188.7</v>
      </c>
      <c r="E28" s="43">
        <v>52277.120000000003</v>
      </c>
      <c r="F28" s="43">
        <v>10088.42</v>
      </c>
      <c r="G28" s="42"/>
    </row>
    <row r="29" spans="1:7">
      <c r="A29" s="42" t="s">
        <v>193</v>
      </c>
      <c r="B29" s="43">
        <v>42415.01</v>
      </c>
      <c r="C29" s="43">
        <v>5418.52</v>
      </c>
      <c r="D29" s="43">
        <v>47833.53</v>
      </c>
      <c r="E29" s="43">
        <v>62276.92</v>
      </c>
      <c r="F29" s="43">
        <v>14443.39</v>
      </c>
      <c r="G29" s="42"/>
    </row>
    <row r="30" spans="1:7">
      <c r="A30" s="3" t="s">
        <v>234</v>
      </c>
      <c r="B30" s="4">
        <v>1978.34</v>
      </c>
      <c r="C30" s="4">
        <v>0</v>
      </c>
      <c r="D30" s="4">
        <v>1978.34</v>
      </c>
      <c r="E30" s="4">
        <v>5597.01</v>
      </c>
      <c r="F30" s="4">
        <v>3618.67</v>
      </c>
      <c r="G30" s="3"/>
    </row>
    <row r="31" spans="1:7">
      <c r="A31" s="42" t="s">
        <v>194</v>
      </c>
      <c r="B31" s="43">
        <v>1978.34</v>
      </c>
      <c r="C31" s="43">
        <v>0</v>
      </c>
      <c r="D31" s="43">
        <v>1978.34</v>
      </c>
      <c r="E31" s="43">
        <v>5597.01</v>
      </c>
      <c r="F31" s="43">
        <v>3618.67</v>
      </c>
      <c r="G31" s="42"/>
    </row>
    <row r="32" spans="1:7">
      <c r="A32" s="3" t="s">
        <v>195</v>
      </c>
      <c r="B32" s="4">
        <v>203113.72</v>
      </c>
      <c r="C32" s="4">
        <v>0</v>
      </c>
      <c r="D32" s="4">
        <v>203113.72</v>
      </c>
      <c r="E32" s="4">
        <v>205499.2</v>
      </c>
      <c r="F32" s="4">
        <v>2385.48</v>
      </c>
      <c r="G32" s="3"/>
    </row>
    <row r="33" spans="1:7">
      <c r="A33" s="42" t="s">
        <v>196</v>
      </c>
      <c r="B33" s="43">
        <v>203113.72</v>
      </c>
      <c r="C33" s="43">
        <v>0</v>
      </c>
      <c r="D33" s="43">
        <v>203113.72</v>
      </c>
      <c r="E33" s="43">
        <v>205499.2</v>
      </c>
      <c r="F33" s="43">
        <v>2385.48</v>
      </c>
      <c r="G33" s="42"/>
    </row>
    <row r="34" spans="1:7">
      <c r="A34" s="3" t="s">
        <v>197</v>
      </c>
      <c r="B34" s="5">
        <v>0</v>
      </c>
      <c r="C34" s="5">
        <v>0</v>
      </c>
      <c r="D34" s="4">
        <v>0</v>
      </c>
      <c r="E34" s="4">
        <v>9925.3700000000008</v>
      </c>
      <c r="F34" s="4">
        <v>9925.3700000000008</v>
      </c>
      <c r="G34" s="3"/>
    </row>
    <row r="35" spans="1:7">
      <c r="A35" s="42" t="s">
        <v>198</v>
      </c>
      <c r="B35" s="44">
        <v>0</v>
      </c>
      <c r="C35" s="44">
        <v>0</v>
      </c>
      <c r="D35" s="43">
        <v>0</v>
      </c>
      <c r="E35" s="43">
        <v>9925.3700000000008</v>
      </c>
      <c r="F35" s="43">
        <v>9925.3700000000008</v>
      </c>
      <c r="G35" s="42"/>
    </row>
    <row r="36" spans="1:7">
      <c r="A36" s="3" t="s">
        <v>199</v>
      </c>
      <c r="B36" s="4">
        <v>2709.55</v>
      </c>
      <c r="C36" s="4">
        <v>7153.39</v>
      </c>
      <c r="D36" s="4">
        <v>9862.94</v>
      </c>
      <c r="E36" s="4">
        <v>13074.72</v>
      </c>
      <c r="F36" s="4">
        <v>3211.78</v>
      </c>
      <c r="G36" s="3"/>
    </row>
    <row r="37" spans="1:7">
      <c r="A37" s="3" t="s">
        <v>200</v>
      </c>
      <c r="B37" s="5">
        <v>0</v>
      </c>
      <c r="C37" s="5">
        <v>0</v>
      </c>
      <c r="D37" s="4">
        <v>0</v>
      </c>
      <c r="E37" s="4">
        <v>999.4</v>
      </c>
      <c r="F37" s="4">
        <v>999.4</v>
      </c>
      <c r="G37" s="3"/>
    </row>
    <row r="38" spans="1:7">
      <c r="A38" s="3" t="s">
        <v>201</v>
      </c>
      <c r="B38" s="5">
        <v>0</v>
      </c>
      <c r="C38" s="5">
        <v>0</v>
      </c>
      <c r="D38" s="4">
        <v>0</v>
      </c>
      <c r="E38" s="4">
        <v>999.8</v>
      </c>
      <c r="F38" s="4">
        <v>999.8</v>
      </c>
      <c r="G38" s="3"/>
    </row>
    <row r="39" spans="1:7">
      <c r="A39" s="42" t="s">
        <v>202</v>
      </c>
      <c r="B39" s="43">
        <v>2709.55</v>
      </c>
      <c r="C39" s="43">
        <v>7153.39</v>
      </c>
      <c r="D39" s="43">
        <v>9862.94</v>
      </c>
      <c r="E39" s="43">
        <v>15073.92</v>
      </c>
      <c r="F39" s="43">
        <v>5210.9799999999996</v>
      </c>
      <c r="G39" s="42"/>
    </row>
    <row r="40" spans="1:7">
      <c r="A40" s="3" t="s">
        <v>235</v>
      </c>
      <c r="B40" s="4">
        <v>52330.23</v>
      </c>
      <c r="C40" s="4">
        <v>33972.9</v>
      </c>
      <c r="D40" s="4">
        <v>86303.13</v>
      </c>
      <c r="E40" s="4">
        <v>95518.3</v>
      </c>
      <c r="F40" s="4">
        <v>9215.17</v>
      </c>
      <c r="G40" s="3"/>
    </row>
    <row r="41" spans="1:7">
      <c r="A41" s="42" t="s">
        <v>203</v>
      </c>
      <c r="B41" s="43">
        <v>52330.23</v>
      </c>
      <c r="C41" s="43">
        <v>33972.9</v>
      </c>
      <c r="D41" s="43">
        <v>86303.13</v>
      </c>
      <c r="E41" s="43">
        <v>95518.3</v>
      </c>
      <c r="F41" s="43">
        <v>9215.17</v>
      </c>
      <c r="G41" s="42"/>
    </row>
    <row r="42" spans="1:7">
      <c r="A42" s="42" t="s">
        <v>204</v>
      </c>
      <c r="B42" s="43">
        <v>260131.84</v>
      </c>
      <c r="C42" s="43">
        <v>41126.29</v>
      </c>
      <c r="D42" s="43">
        <v>301258.13</v>
      </c>
      <c r="E42" s="43">
        <v>331613.8</v>
      </c>
      <c r="F42" s="43">
        <v>30355.67</v>
      </c>
      <c r="G42" s="42"/>
    </row>
    <row r="43" spans="1:7">
      <c r="A43" s="3" t="s">
        <v>205</v>
      </c>
      <c r="B43" s="5">
        <v>0</v>
      </c>
      <c r="C43" s="5">
        <v>0</v>
      </c>
      <c r="D43" s="4">
        <v>0</v>
      </c>
      <c r="E43" s="4">
        <v>55249.16</v>
      </c>
      <c r="F43" s="4">
        <v>55249.16</v>
      </c>
      <c r="G43" s="3"/>
    </row>
    <row r="44" spans="1:7">
      <c r="A44" s="42" t="s">
        <v>206</v>
      </c>
      <c r="B44" s="44">
        <v>0</v>
      </c>
      <c r="C44" s="44">
        <v>0</v>
      </c>
      <c r="D44" s="43">
        <v>0</v>
      </c>
      <c r="E44" s="43">
        <v>55249.16</v>
      </c>
      <c r="F44" s="43">
        <v>55249.16</v>
      </c>
      <c r="G44" s="42"/>
    </row>
    <row r="45" spans="1:7">
      <c r="A45" s="42" t="s">
        <v>207</v>
      </c>
      <c r="B45" s="44">
        <v>0</v>
      </c>
      <c r="C45" s="44">
        <v>0</v>
      </c>
      <c r="D45" s="43">
        <v>0</v>
      </c>
      <c r="E45" s="43">
        <v>55249.16</v>
      </c>
      <c r="F45" s="43">
        <v>55249.16</v>
      </c>
      <c r="G45" s="42"/>
    </row>
    <row r="46" spans="1:7">
      <c r="A46" s="3" t="s">
        <v>208</v>
      </c>
      <c r="B46" s="4">
        <v>77045.42</v>
      </c>
      <c r="C46" s="4">
        <v>0</v>
      </c>
      <c r="D46" s="4">
        <v>77045.42</v>
      </c>
      <c r="E46" s="4">
        <v>195084</v>
      </c>
      <c r="F46" s="4">
        <v>118038.58</v>
      </c>
      <c r="G46" s="3"/>
    </row>
    <row r="47" spans="1:7">
      <c r="A47" s="42" t="s">
        <v>209</v>
      </c>
      <c r="B47" s="43">
        <v>77045.42</v>
      </c>
      <c r="C47" s="43">
        <v>0</v>
      </c>
      <c r="D47" s="43">
        <v>77045.42</v>
      </c>
      <c r="E47" s="43">
        <v>195084</v>
      </c>
      <c r="F47" s="43">
        <v>118038.58</v>
      </c>
      <c r="G47" s="42"/>
    </row>
    <row r="48" spans="1:7">
      <c r="A48" s="42" t="s">
        <v>210</v>
      </c>
      <c r="B48" s="43">
        <v>77045.42</v>
      </c>
      <c r="C48" s="43">
        <v>0</v>
      </c>
      <c r="D48" s="43">
        <v>77045.42</v>
      </c>
      <c r="E48" s="43">
        <v>195084</v>
      </c>
      <c r="F48" s="43">
        <v>118038.58</v>
      </c>
      <c r="G48" s="42"/>
    </row>
    <row r="49" spans="1:7">
      <c r="A49" s="3" t="s">
        <v>233</v>
      </c>
      <c r="B49" s="5">
        <v>0</v>
      </c>
      <c r="C49" s="5">
        <v>0</v>
      </c>
      <c r="D49" s="4">
        <v>0</v>
      </c>
      <c r="E49" s="4">
        <v>9999.9599999999991</v>
      </c>
      <c r="F49" s="4">
        <v>9999.9599999999991</v>
      </c>
      <c r="G49" s="3"/>
    </row>
    <row r="50" spans="1:7">
      <c r="A50" s="42" t="s">
        <v>212</v>
      </c>
      <c r="B50" s="44">
        <v>0</v>
      </c>
      <c r="C50" s="44">
        <v>0</v>
      </c>
      <c r="D50" s="43">
        <v>0</v>
      </c>
      <c r="E50" s="43">
        <v>9999.9599999999991</v>
      </c>
      <c r="F50" s="43">
        <v>9999.9599999999991</v>
      </c>
      <c r="G50" s="42"/>
    </row>
    <row r="51" spans="1:7">
      <c r="A51" s="6" t="s">
        <v>213</v>
      </c>
      <c r="B51" s="7">
        <v>574476.49</v>
      </c>
      <c r="C51" s="7">
        <v>76388.09</v>
      </c>
      <c r="D51" s="7">
        <v>650864.57999999996</v>
      </c>
      <c r="E51" s="7">
        <v>1786344.97</v>
      </c>
      <c r="F51" s="7">
        <v>1135480.3899999999</v>
      </c>
      <c r="G51" s="6"/>
    </row>
    <row r="52" spans="1:7">
      <c r="A52" s="8"/>
      <c r="B52" s="8"/>
      <c r="C52" s="8"/>
      <c r="D52" s="8"/>
      <c r="E52" s="8"/>
      <c r="F52" s="8"/>
      <c r="G52" s="8"/>
    </row>
    <row r="53" spans="1:7">
      <c r="A53" s="8"/>
      <c r="B53" s="8"/>
      <c r="C53" s="8"/>
      <c r="D53" s="8"/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>
      <c r="A55" s="8"/>
      <c r="B55" s="8"/>
      <c r="C55" s="8"/>
      <c r="D55" s="8"/>
      <c r="E55" s="8"/>
      <c r="F55" s="8"/>
      <c r="G55" s="8"/>
    </row>
    <row r="56" spans="1:7">
      <c r="A56" s="8"/>
      <c r="B56" s="8"/>
      <c r="C56" s="8"/>
      <c r="D56" s="8"/>
      <c r="E56" s="8"/>
      <c r="F56" s="8"/>
      <c r="G56" s="8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32"/>
    </sheetView>
  </sheetViews>
  <sheetFormatPr defaultRowHeight="14.5"/>
  <cols>
    <col min="1" max="1" width="30.453125" bestFit="1" customWidth="1"/>
    <col min="2" max="2" width="9.81640625" bestFit="1" customWidth="1"/>
    <col min="3" max="3" width="13.7265625" bestFit="1" customWidth="1"/>
    <col min="4" max="4" width="9.81640625" bestFit="1" customWidth="1"/>
    <col min="5" max="6" width="10.816406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166</v>
      </c>
      <c r="B2" s="4">
        <v>-10173.530000000001</v>
      </c>
      <c r="C2" s="5">
        <v>0</v>
      </c>
      <c r="D2" s="4">
        <v>-10173.530000000001</v>
      </c>
      <c r="E2" s="5">
        <v>0</v>
      </c>
      <c r="F2" s="4">
        <v>10173.530000000001</v>
      </c>
      <c r="G2" s="3"/>
    </row>
    <row r="3" spans="1:7">
      <c r="A3" s="42" t="s">
        <v>173</v>
      </c>
      <c r="B3" s="43">
        <v>-10173.530000000001</v>
      </c>
      <c r="C3" s="44">
        <v>0</v>
      </c>
      <c r="D3" s="43">
        <v>-10173.530000000001</v>
      </c>
      <c r="E3" s="44">
        <v>0</v>
      </c>
      <c r="F3" s="43">
        <v>10173.530000000001</v>
      </c>
      <c r="G3" s="42"/>
    </row>
    <row r="4" spans="1:7">
      <c r="A4" s="3" t="s">
        <v>176</v>
      </c>
      <c r="B4" s="4">
        <v>1527.73</v>
      </c>
      <c r="C4" s="4">
        <v>1473.01</v>
      </c>
      <c r="D4" s="4">
        <v>3000.74</v>
      </c>
      <c r="E4" s="4">
        <v>3000.8</v>
      </c>
      <c r="F4" s="4">
        <v>0.06</v>
      </c>
      <c r="G4" s="3"/>
    </row>
    <row r="5" spans="1:7">
      <c r="A5" s="42" t="s">
        <v>177</v>
      </c>
      <c r="B5" s="43">
        <v>1527.73</v>
      </c>
      <c r="C5" s="43">
        <v>1473.01</v>
      </c>
      <c r="D5" s="43">
        <v>3000.74</v>
      </c>
      <c r="E5" s="43">
        <v>3000.8</v>
      </c>
      <c r="F5" s="43">
        <v>0.06</v>
      </c>
      <c r="G5" s="42"/>
    </row>
    <row r="6" spans="1:7">
      <c r="A6" s="42" t="s">
        <v>178</v>
      </c>
      <c r="B6" s="43">
        <v>-8645.7999999999993</v>
      </c>
      <c r="C6" s="43">
        <v>1473.01</v>
      </c>
      <c r="D6" s="43">
        <v>-7172.79</v>
      </c>
      <c r="E6" s="43">
        <v>3000.8</v>
      </c>
      <c r="F6" s="43">
        <v>10173.59</v>
      </c>
      <c r="G6" s="42"/>
    </row>
    <row r="7" spans="1:7">
      <c r="A7" s="3" t="s">
        <v>182</v>
      </c>
      <c r="B7" s="5">
        <v>0</v>
      </c>
      <c r="C7" s="5">
        <v>0</v>
      </c>
      <c r="D7" s="4">
        <v>0</v>
      </c>
      <c r="E7" s="4">
        <v>0.26</v>
      </c>
      <c r="F7" s="4">
        <v>0.26</v>
      </c>
      <c r="G7" s="3"/>
    </row>
    <row r="8" spans="1:7">
      <c r="A8" s="42" t="s">
        <v>183</v>
      </c>
      <c r="B8" s="44">
        <v>0</v>
      </c>
      <c r="C8" s="44">
        <v>0</v>
      </c>
      <c r="D8" s="43">
        <v>0</v>
      </c>
      <c r="E8" s="43">
        <v>0.26</v>
      </c>
      <c r="F8" s="43">
        <v>0.26</v>
      </c>
      <c r="G8" s="42"/>
    </row>
    <row r="9" spans="1:7">
      <c r="A9" s="3" t="s">
        <v>184</v>
      </c>
      <c r="B9" s="5">
        <v>0</v>
      </c>
      <c r="C9" s="5">
        <v>0</v>
      </c>
      <c r="D9" s="4">
        <v>0</v>
      </c>
      <c r="E9" s="4">
        <v>1999.2</v>
      </c>
      <c r="F9" s="4">
        <v>1999.2</v>
      </c>
      <c r="G9" s="3"/>
    </row>
    <row r="10" spans="1:7">
      <c r="A10" s="3" t="s">
        <v>185</v>
      </c>
      <c r="B10" s="4">
        <v>284.57</v>
      </c>
      <c r="C10" s="4">
        <v>0</v>
      </c>
      <c r="D10" s="4">
        <v>284.57</v>
      </c>
      <c r="E10" s="4">
        <v>1789.36</v>
      </c>
      <c r="F10" s="4">
        <v>1504.79</v>
      </c>
      <c r="G10" s="3"/>
    </row>
    <row r="11" spans="1:7">
      <c r="A11" s="42" t="s">
        <v>186</v>
      </c>
      <c r="B11" s="43">
        <v>284.57</v>
      </c>
      <c r="C11" s="43">
        <v>0</v>
      </c>
      <c r="D11" s="43">
        <v>284.57</v>
      </c>
      <c r="E11" s="43">
        <v>3788.56</v>
      </c>
      <c r="F11" s="43">
        <v>3503.99</v>
      </c>
      <c r="G11" s="42"/>
    </row>
    <row r="12" spans="1:7">
      <c r="A12" s="42" t="s">
        <v>187</v>
      </c>
      <c r="B12" s="43">
        <v>284.57</v>
      </c>
      <c r="C12" s="43">
        <v>0</v>
      </c>
      <c r="D12" s="43">
        <v>284.57</v>
      </c>
      <c r="E12" s="43">
        <v>3788.82</v>
      </c>
      <c r="F12" s="43">
        <v>3504.25</v>
      </c>
      <c r="G12" s="42"/>
    </row>
    <row r="13" spans="1:7">
      <c r="A13" s="3" t="s">
        <v>188</v>
      </c>
      <c r="B13" s="5">
        <v>0</v>
      </c>
      <c r="C13" s="5">
        <v>0</v>
      </c>
      <c r="D13" s="4">
        <v>0</v>
      </c>
      <c r="E13" s="4">
        <v>1999.2</v>
      </c>
      <c r="F13" s="4">
        <v>1999.2</v>
      </c>
      <c r="G13" s="3"/>
    </row>
    <row r="14" spans="1:7">
      <c r="A14" s="42" t="s">
        <v>189</v>
      </c>
      <c r="B14" s="44">
        <v>0</v>
      </c>
      <c r="C14" s="44">
        <v>0</v>
      </c>
      <c r="D14" s="43">
        <v>0</v>
      </c>
      <c r="E14" s="43">
        <v>1999.2</v>
      </c>
      <c r="F14" s="43">
        <v>1999.2</v>
      </c>
      <c r="G14" s="42"/>
    </row>
    <row r="15" spans="1:7">
      <c r="A15" s="3" t="s">
        <v>190</v>
      </c>
      <c r="B15" s="5">
        <v>0</v>
      </c>
      <c r="C15" s="5">
        <v>0</v>
      </c>
      <c r="D15" s="4">
        <v>0</v>
      </c>
      <c r="E15" s="4">
        <v>1999.4</v>
      </c>
      <c r="F15" s="4">
        <v>1999.4</v>
      </c>
      <c r="G15" s="3"/>
    </row>
    <row r="16" spans="1:7">
      <c r="A16" s="3" t="s">
        <v>191</v>
      </c>
      <c r="B16" s="4">
        <v>11571.52</v>
      </c>
      <c r="C16" s="4">
        <v>3810.85</v>
      </c>
      <c r="D16" s="4">
        <v>15382.37</v>
      </c>
      <c r="E16" s="4">
        <v>22277.119999999999</v>
      </c>
      <c r="F16" s="4">
        <v>6894.75</v>
      </c>
      <c r="G16" s="3"/>
    </row>
    <row r="17" spans="1:7">
      <c r="A17" s="42" t="s">
        <v>192</v>
      </c>
      <c r="B17" s="43">
        <v>11571.52</v>
      </c>
      <c r="C17" s="43">
        <v>3810.85</v>
      </c>
      <c r="D17" s="43">
        <v>15382.37</v>
      </c>
      <c r="E17" s="43">
        <v>24276.52</v>
      </c>
      <c r="F17" s="43">
        <v>8894.15</v>
      </c>
      <c r="G17" s="42"/>
    </row>
    <row r="18" spans="1:7">
      <c r="A18" s="42" t="s">
        <v>193</v>
      </c>
      <c r="B18" s="43">
        <v>11571.52</v>
      </c>
      <c r="C18" s="43">
        <v>3810.85</v>
      </c>
      <c r="D18" s="43">
        <v>15382.37</v>
      </c>
      <c r="E18" s="43">
        <v>26275.72</v>
      </c>
      <c r="F18" s="43">
        <v>10893.35</v>
      </c>
      <c r="G18" s="42"/>
    </row>
    <row r="19" spans="1:7">
      <c r="A19" s="3" t="s">
        <v>234</v>
      </c>
      <c r="B19" s="5">
        <v>0</v>
      </c>
      <c r="C19" s="5">
        <v>0</v>
      </c>
      <c r="D19" s="4">
        <v>0</v>
      </c>
      <c r="E19" s="4">
        <v>1865.67</v>
      </c>
      <c r="F19" s="4">
        <v>1865.67</v>
      </c>
      <c r="G19" s="3"/>
    </row>
    <row r="20" spans="1:7">
      <c r="A20" s="42" t="s">
        <v>194</v>
      </c>
      <c r="B20" s="44">
        <v>0</v>
      </c>
      <c r="C20" s="44">
        <v>0</v>
      </c>
      <c r="D20" s="43">
        <v>0</v>
      </c>
      <c r="E20" s="43">
        <v>1865.67</v>
      </c>
      <c r="F20" s="43">
        <v>1865.67</v>
      </c>
      <c r="G20" s="42"/>
    </row>
    <row r="21" spans="1:7">
      <c r="A21" s="3" t="s">
        <v>195</v>
      </c>
      <c r="B21" s="5">
        <v>0</v>
      </c>
      <c r="C21" s="4">
        <v>3287.96</v>
      </c>
      <c r="D21" s="4">
        <v>3287.96</v>
      </c>
      <c r="E21" s="4">
        <v>4999.6000000000004</v>
      </c>
      <c r="F21" s="4">
        <v>1711.64</v>
      </c>
      <c r="G21" s="3"/>
    </row>
    <row r="22" spans="1:7">
      <c r="A22" s="42" t="s">
        <v>196</v>
      </c>
      <c r="B22" s="44">
        <v>0</v>
      </c>
      <c r="C22" s="43">
        <v>3287.96</v>
      </c>
      <c r="D22" s="43">
        <v>3287.96</v>
      </c>
      <c r="E22" s="43">
        <v>4999.6000000000004</v>
      </c>
      <c r="F22" s="43">
        <v>1711.64</v>
      </c>
      <c r="G22" s="42"/>
    </row>
    <row r="23" spans="1:7">
      <c r="A23" s="3" t="s">
        <v>197</v>
      </c>
      <c r="B23" s="5">
        <v>0</v>
      </c>
      <c r="C23" s="5">
        <v>0</v>
      </c>
      <c r="D23" s="4">
        <v>0</v>
      </c>
      <c r="E23" s="4">
        <v>9925.3700000000008</v>
      </c>
      <c r="F23" s="4">
        <v>9925.3700000000008</v>
      </c>
      <c r="G23" s="3"/>
    </row>
    <row r="24" spans="1:7">
      <c r="A24" s="42" t="s">
        <v>198</v>
      </c>
      <c r="B24" s="44">
        <v>0</v>
      </c>
      <c r="C24" s="44">
        <v>0</v>
      </c>
      <c r="D24" s="43">
        <v>0</v>
      </c>
      <c r="E24" s="43">
        <v>9925.3700000000008</v>
      </c>
      <c r="F24" s="43">
        <v>9925.3700000000008</v>
      </c>
      <c r="G24" s="42"/>
    </row>
    <row r="25" spans="1:7">
      <c r="A25" s="3" t="s">
        <v>199</v>
      </c>
      <c r="B25" s="5">
        <v>0</v>
      </c>
      <c r="C25" s="5">
        <v>0</v>
      </c>
      <c r="D25" s="4">
        <v>0</v>
      </c>
      <c r="E25" s="4">
        <v>0.24</v>
      </c>
      <c r="F25" s="4">
        <v>0.24</v>
      </c>
      <c r="G25" s="3"/>
    </row>
    <row r="26" spans="1:7">
      <c r="A26" s="3" t="s">
        <v>200</v>
      </c>
      <c r="B26" s="5">
        <v>0</v>
      </c>
      <c r="C26" s="5">
        <v>0</v>
      </c>
      <c r="D26" s="4">
        <v>0</v>
      </c>
      <c r="E26" s="4">
        <v>1213.2</v>
      </c>
      <c r="F26" s="4">
        <v>1213.2</v>
      </c>
      <c r="G26" s="3"/>
    </row>
    <row r="27" spans="1:7">
      <c r="A27" s="3" t="s">
        <v>201</v>
      </c>
      <c r="B27" s="5">
        <v>0</v>
      </c>
      <c r="C27" s="5">
        <v>0</v>
      </c>
      <c r="D27" s="4">
        <v>0</v>
      </c>
      <c r="E27" s="4">
        <v>932.4</v>
      </c>
      <c r="F27" s="4">
        <v>932.4</v>
      </c>
      <c r="G27" s="3"/>
    </row>
    <row r="28" spans="1:7">
      <c r="A28" s="42" t="s">
        <v>202</v>
      </c>
      <c r="B28" s="44">
        <v>0</v>
      </c>
      <c r="C28" s="44">
        <v>0</v>
      </c>
      <c r="D28" s="43">
        <v>0</v>
      </c>
      <c r="E28" s="43">
        <v>2145.84</v>
      </c>
      <c r="F28" s="43">
        <v>2145.84</v>
      </c>
      <c r="G28" s="42"/>
    </row>
    <row r="29" spans="1:7">
      <c r="A29" s="3" t="s">
        <v>235</v>
      </c>
      <c r="B29" s="5">
        <v>0</v>
      </c>
      <c r="C29" s="5">
        <v>0</v>
      </c>
      <c r="D29" s="4">
        <v>0</v>
      </c>
      <c r="E29" s="4">
        <v>0.8</v>
      </c>
      <c r="F29" s="4">
        <v>0.8</v>
      </c>
      <c r="G29" s="3"/>
    </row>
    <row r="30" spans="1:7">
      <c r="A30" s="42" t="s">
        <v>203</v>
      </c>
      <c r="B30" s="44">
        <v>0</v>
      </c>
      <c r="C30" s="44">
        <v>0</v>
      </c>
      <c r="D30" s="43">
        <v>0</v>
      </c>
      <c r="E30" s="43">
        <v>0.8</v>
      </c>
      <c r="F30" s="43">
        <v>0.8</v>
      </c>
      <c r="G30" s="42"/>
    </row>
    <row r="31" spans="1:7">
      <c r="A31" s="42" t="s">
        <v>204</v>
      </c>
      <c r="B31" s="44">
        <v>0</v>
      </c>
      <c r="C31" s="43">
        <v>3287.96</v>
      </c>
      <c r="D31" s="43">
        <v>3287.96</v>
      </c>
      <c r="E31" s="43">
        <v>18937.28</v>
      </c>
      <c r="F31" s="43">
        <v>15649.32</v>
      </c>
      <c r="G31" s="42"/>
    </row>
    <row r="32" spans="1:7">
      <c r="A32" s="6" t="s">
        <v>213</v>
      </c>
      <c r="B32" s="7">
        <v>3210.29</v>
      </c>
      <c r="C32" s="7">
        <v>8571.82</v>
      </c>
      <c r="D32" s="7">
        <v>11782.11</v>
      </c>
      <c r="E32" s="7">
        <v>52002.62</v>
      </c>
      <c r="F32" s="7">
        <v>40220.51</v>
      </c>
      <c r="G32" s="6"/>
    </row>
    <row r="33" spans="1:7">
      <c r="A33" s="8"/>
      <c r="B33" s="8"/>
      <c r="C33" s="8"/>
      <c r="D33" s="8"/>
      <c r="E33" s="8"/>
      <c r="F33" s="8"/>
      <c r="G33" s="8"/>
    </row>
    <row r="34" spans="1:7">
      <c r="A34" s="8"/>
      <c r="B34" s="8"/>
      <c r="C34" s="8"/>
      <c r="D34" s="8"/>
      <c r="E34" s="8"/>
      <c r="F34" s="8"/>
      <c r="G34" s="8"/>
    </row>
    <row r="35" spans="1:7">
      <c r="A35" s="8"/>
      <c r="B35" s="8"/>
      <c r="C35" s="8"/>
      <c r="D35" s="8"/>
      <c r="E35" s="8"/>
      <c r="F35" s="8"/>
      <c r="G35" s="8"/>
    </row>
    <row r="36" spans="1:7">
      <c r="A36" s="8"/>
      <c r="B36" s="8"/>
      <c r="C36" s="8"/>
      <c r="D36" s="8"/>
      <c r="E36" s="8"/>
      <c r="F36" s="8"/>
      <c r="G36" s="8"/>
    </row>
    <row r="37" spans="1:7">
      <c r="A37" s="8"/>
      <c r="B37" s="8"/>
      <c r="C37" s="8"/>
      <c r="D37" s="8"/>
      <c r="E37" s="8"/>
      <c r="F37" s="8"/>
      <c r="G37" s="8"/>
    </row>
    <row r="38" spans="1:7">
      <c r="A38" s="8"/>
      <c r="B38" s="8"/>
      <c r="C38" s="8"/>
      <c r="D38" s="8"/>
      <c r="E38" s="8"/>
      <c r="F38" s="8"/>
      <c r="G38" s="8"/>
    </row>
    <row r="39" spans="1:7">
      <c r="A39" s="8"/>
      <c r="B39" s="8"/>
      <c r="C39" s="8"/>
      <c r="D39" s="8"/>
      <c r="E39" s="8"/>
      <c r="F39" s="8"/>
      <c r="G39" s="8"/>
    </row>
    <row r="40" spans="1:7">
      <c r="A40" s="8"/>
      <c r="B40" s="8"/>
      <c r="C40" s="8"/>
      <c r="D40" s="8"/>
      <c r="E40" s="8"/>
      <c r="F40" s="8"/>
      <c r="G40" s="8"/>
    </row>
    <row r="41" spans="1:7">
      <c r="A41" s="8"/>
      <c r="B41" s="8"/>
      <c r="C41" s="8"/>
      <c r="D41" s="8"/>
      <c r="E41" s="8"/>
      <c r="F41" s="8"/>
      <c r="G41" s="8"/>
    </row>
    <row r="42" spans="1:7">
      <c r="A42" s="8"/>
      <c r="B42" s="8"/>
      <c r="C42" s="8"/>
      <c r="D42" s="8"/>
      <c r="E42" s="8"/>
      <c r="F42" s="8"/>
      <c r="G42" s="8"/>
    </row>
    <row r="43" spans="1:7">
      <c r="A43" s="8"/>
      <c r="B43" s="8"/>
      <c r="C43" s="8"/>
      <c r="D43" s="8"/>
      <c r="E43" s="8"/>
      <c r="F43" s="8"/>
      <c r="G43" s="8"/>
    </row>
    <row r="44" spans="1:7">
      <c r="A44" s="8"/>
      <c r="B44" s="8"/>
      <c r="C44" s="8"/>
      <c r="D44" s="8"/>
      <c r="E44" s="8"/>
      <c r="F44" s="8"/>
      <c r="G44" s="8"/>
    </row>
    <row r="45" spans="1:7">
      <c r="A45" s="8"/>
      <c r="B45" s="8"/>
      <c r="C45" s="8"/>
      <c r="D45" s="8"/>
      <c r="E45" s="8"/>
      <c r="F45" s="8"/>
      <c r="G45" s="8"/>
    </row>
    <row r="46" spans="1:7">
      <c r="A46" s="8"/>
      <c r="B46" s="8"/>
      <c r="C46" s="8"/>
      <c r="D46" s="8"/>
      <c r="E46" s="8"/>
      <c r="F46" s="8"/>
      <c r="G46" s="8"/>
    </row>
    <row r="47" spans="1:7">
      <c r="A47" s="8"/>
      <c r="B47" s="8"/>
      <c r="C47" s="8"/>
      <c r="D47" s="8"/>
      <c r="E47" s="8"/>
      <c r="F47" s="8"/>
      <c r="G47" s="8"/>
    </row>
    <row r="48" spans="1:7">
      <c r="A48" s="8"/>
      <c r="B48" s="8"/>
      <c r="C48" s="8"/>
      <c r="D48" s="8"/>
      <c r="E48" s="8"/>
      <c r="F48" s="8"/>
      <c r="G48" s="8"/>
    </row>
    <row r="49" spans="1:7">
      <c r="A49" s="8"/>
      <c r="B49" s="8"/>
      <c r="C49" s="8"/>
      <c r="D49" s="8"/>
      <c r="E49" s="8"/>
      <c r="F49" s="8"/>
      <c r="G49" s="8"/>
    </row>
    <row r="50" spans="1:7">
      <c r="A50" s="8"/>
      <c r="B50" s="8"/>
      <c r="C50" s="8"/>
      <c r="D50" s="8"/>
      <c r="E50" s="8"/>
      <c r="F50" s="8"/>
      <c r="G50" s="8"/>
    </row>
    <row r="51" spans="1:7">
      <c r="A51" s="8"/>
      <c r="B51" s="8"/>
      <c r="C51" s="8"/>
      <c r="D51" s="8"/>
      <c r="E51" s="8"/>
      <c r="F51" s="8"/>
      <c r="G51" s="8"/>
    </row>
    <row r="52" spans="1:7">
      <c r="A52" s="8"/>
      <c r="B52" s="8"/>
      <c r="C52" s="8"/>
      <c r="D52" s="8"/>
      <c r="E52" s="8"/>
      <c r="F52" s="8"/>
      <c r="G52" s="8"/>
    </row>
    <row r="53" spans="1:7">
      <c r="A53" s="8"/>
      <c r="B53" s="8"/>
      <c r="C53" s="8"/>
      <c r="D53" s="8"/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>
      <c r="A55" s="8"/>
      <c r="B55" s="8"/>
      <c r="C55" s="8"/>
      <c r="D55" s="8"/>
      <c r="E55" s="8"/>
      <c r="F55" s="8"/>
      <c r="G55" s="8"/>
    </row>
    <row r="56" spans="1:7">
      <c r="A56" s="8"/>
      <c r="B56" s="8"/>
      <c r="C56" s="8"/>
      <c r="D56" s="8"/>
      <c r="E56" s="8"/>
      <c r="F56" s="8"/>
      <c r="G56" s="8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K3:X62"/>
  <sheetViews>
    <sheetView showGridLines="0" topLeftCell="A42" zoomScale="70" zoomScaleNormal="70" workbookViewId="0">
      <selection activeCell="L62" sqref="L62"/>
    </sheetView>
  </sheetViews>
  <sheetFormatPr defaultRowHeight="14.5"/>
  <cols>
    <col min="12" max="12" width="13.26953125" bestFit="1" customWidth="1"/>
    <col min="16" max="16" width="13.26953125" bestFit="1" customWidth="1"/>
    <col min="19" max="19" width="14.54296875" bestFit="1" customWidth="1"/>
    <col min="20" max="20" width="15.54296875" bestFit="1" customWidth="1"/>
    <col min="21" max="21" width="12.7265625" bestFit="1" customWidth="1"/>
    <col min="22" max="22" width="11.54296875" bestFit="1" customWidth="1"/>
    <col min="23" max="23" width="14.1796875" customWidth="1"/>
  </cols>
  <sheetData>
    <row r="3" spans="20:20">
      <c r="T3" s="12">
        <v>42584</v>
      </c>
    </row>
    <row r="31" spans="11:17">
      <c r="K31" t="s">
        <v>32</v>
      </c>
      <c r="L31" s="10">
        <f>'Summary MySAP'!Z11</f>
        <v>5155001.42</v>
      </c>
      <c r="M31" s="11">
        <f>L31/$L$34</f>
        <v>0.57298879033716588</v>
      </c>
      <c r="O31" t="s">
        <v>46</v>
      </c>
      <c r="P31" s="9">
        <f>'Summary ABO Docking'!G36</f>
        <v>2335629.3499999996</v>
      </c>
      <c r="Q31" s="11">
        <f>P31/$P$34</f>
        <v>0.3688029922627506</v>
      </c>
    </row>
    <row r="32" spans="11:17">
      <c r="K32" t="s">
        <v>33</v>
      </c>
      <c r="L32" s="10">
        <f>'Summary MySAP'!Z22</f>
        <v>2960658.8499999996</v>
      </c>
      <c r="M32" s="11">
        <f>L32/$L$34</f>
        <v>0.329083194134702</v>
      </c>
      <c r="O32" t="s">
        <v>47</v>
      </c>
      <c r="P32" s="10">
        <f>'Summary ABO Docking'!F36</f>
        <v>2787914.96</v>
      </c>
      <c r="Q32" s="11">
        <f>P32/$P$34</f>
        <v>0.44022026843518081</v>
      </c>
    </row>
    <row r="33" spans="11:17">
      <c r="K33" t="s">
        <v>43</v>
      </c>
      <c r="L33" s="10">
        <f>'Summary MySAP'!Z44</f>
        <v>881027.80999999994</v>
      </c>
      <c r="M33" s="11">
        <f>L33/$L$34</f>
        <v>9.792801552813199E-2</v>
      </c>
      <c r="O33" t="s">
        <v>45</v>
      </c>
      <c r="P33" s="10">
        <f>'Summary ABO Docking'!D36-'Summary ABO Docking'!F36-'Summary ABO Docking'!G36</f>
        <v>1209455.6900000004</v>
      </c>
      <c r="Q33" s="11">
        <f>P33/$P$34</f>
        <v>0.1909767393020686</v>
      </c>
    </row>
    <row r="34" spans="11:17">
      <c r="L34" s="10">
        <f>SUM(L31:L33)</f>
        <v>8996688.0800000001</v>
      </c>
      <c r="P34" s="10">
        <f>SUM(P31:P33)</f>
        <v>6333000</v>
      </c>
    </row>
    <row r="52" spans="19:24" ht="15.5">
      <c r="S52" s="53"/>
      <c r="T52" s="123"/>
      <c r="U52" s="123"/>
      <c r="V52" s="123"/>
      <c r="W52" s="53"/>
      <c r="X52" s="53"/>
    </row>
    <row r="53" spans="19:24" ht="15.5">
      <c r="S53" s="53" t="s">
        <v>44</v>
      </c>
      <c r="T53" s="54">
        <v>1</v>
      </c>
      <c r="U53" s="54">
        <v>2</v>
      </c>
      <c r="V53" s="54">
        <v>3</v>
      </c>
      <c r="W53" s="54">
        <v>4</v>
      </c>
      <c r="X53" s="53"/>
    </row>
    <row r="54" spans="19:24" ht="15.5">
      <c r="S54" s="53" t="s">
        <v>1</v>
      </c>
      <c r="T54" s="55">
        <f>T57/SUM($T$57:$T$59)</f>
        <v>0.55432243345279864</v>
      </c>
      <c r="U54" s="55">
        <f>U57/SUM($U$57:$U$59)</f>
        <v>0.62633240103703691</v>
      </c>
      <c r="V54" s="55">
        <f>V57/SUM($V$57:$V$59)</f>
        <v>0.58499210078054154</v>
      </c>
      <c r="W54" s="55">
        <f>W57/SUM($W$57:$W$59)</f>
        <v>0.56243218708509957</v>
      </c>
      <c r="X54" s="53"/>
    </row>
    <row r="55" spans="19:24" ht="15.5">
      <c r="S55" s="53" t="s">
        <v>2</v>
      </c>
      <c r="T55" s="55">
        <f>T58/SUM($T$57:$T$59)</f>
        <v>0.34650670990109411</v>
      </c>
      <c r="U55" s="55">
        <f>U58/SUM($U$57:$U$59)</f>
        <v>0.3193061544547714</v>
      </c>
      <c r="V55" s="55">
        <f>V58/SUM($V$57:$V$59)</f>
        <v>0.31424278688506674</v>
      </c>
      <c r="W55" s="55">
        <f>W58/SUM($W$57:$W$59)</f>
        <v>0.36200559958067741</v>
      </c>
      <c r="X55" s="53"/>
    </row>
    <row r="56" spans="19:24" ht="15.5">
      <c r="S56" s="53" t="s">
        <v>5</v>
      </c>
      <c r="T56" s="59">
        <f>T59/SUM($T$57:$T$59)</f>
        <v>9.917085664610728E-2</v>
      </c>
      <c r="U56" s="59">
        <f>U59/SUM($U$57:$U$59)</f>
        <v>5.4361444508191734E-2</v>
      </c>
      <c r="V56" s="59">
        <f>V59/SUM($V$57:$V$59)</f>
        <v>0.1007651123343918</v>
      </c>
      <c r="W56" s="59">
        <f>W59/SUM($W$57:$W$59)</f>
        <v>7.5562213334223069E-2</v>
      </c>
      <c r="X56" s="53"/>
    </row>
    <row r="57" spans="19:24" ht="15.5">
      <c r="S57" s="53"/>
      <c r="T57" s="56">
        <f>SUMIF('Summary MySAP'!$B$2:$T$2,Graph!T$53,'Summary MySAP'!$B$11:$T$11)/1000</f>
        <v>861.90726000000006</v>
      </c>
      <c r="U57" s="56">
        <f>SUMIF('Summary MySAP'!$B$2:$T$2,Graph!U$53,'Summary MySAP'!$B$11:$T$11)/1000</f>
        <v>1596.6669000000002</v>
      </c>
      <c r="V57" s="56">
        <f>SUMIF('Summary MySAP'!$B$2:$T$2,Graph!V$53,'Summary MySAP'!$B$11:$T$11)/1000</f>
        <v>1198.8635300000001</v>
      </c>
      <c r="W57" s="56">
        <f>SUMIF('Summary MySAP'!$B$2:$T$2,Graph!W$53,'Summary MySAP'!$B$11:$T$11)/1000</f>
        <v>1497.5637300000003</v>
      </c>
      <c r="X57" s="53"/>
    </row>
    <row r="58" spans="19:24" ht="15.5">
      <c r="S58" s="53"/>
      <c r="T58" s="56">
        <f>SUMIF('Summary MySAP'!$B$2:$T$2,Graph!T$53,'Summary MySAP'!$B$22:$T$22)/1000</f>
        <v>538.77784999999994</v>
      </c>
      <c r="U58" s="56">
        <f>SUMIF('Summary MySAP'!$B$2:$T$2,Graph!U$53,'Summary MySAP'!$B$22:$T$22)/1000</f>
        <v>813.98562000000004</v>
      </c>
      <c r="V58" s="56">
        <f>SUMIF('Summary MySAP'!$B$2:$T$2,Graph!V$53,'Summary MySAP'!$B$22:$T$22)/1000</f>
        <v>643.99881000000005</v>
      </c>
      <c r="W58" s="56">
        <f>SUMIF('Summary MySAP'!$B$2:$T$2,Graph!W$53,'Summary MySAP'!$B$22:$T$22)/1000</f>
        <v>963.89657000000011</v>
      </c>
      <c r="X58" s="53"/>
    </row>
    <row r="59" spans="19:24" ht="15.5">
      <c r="S59" s="53"/>
      <c r="T59" s="56">
        <f>SUMIF('Summary MySAP'!$B$2:$T$2,Graph!T$53,'Summary MySAP'!$B$44:$T$44)/1000</f>
        <v>154.19920999999999</v>
      </c>
      <c r="U59" s="56">
        <f>SUMIF('Summary MySAP'!$B$2:$T$2,Graph!U$53,'Summary MySAP'!$B$44:$T$44)/1000</f>
        <v>138.57996</v>
      </c>
      <c r="V59" s="56">
        <f>SUMIF('Summary MySAP'!$B$2:$T$2,Graph!V$53,'Summary MySAP'!$B$44:$T$44)/1000</f>
        <v>206.50470000000001</v>
      </c>
      <c r="W59" s="56">
        <f>SUMIF('Summary MySAP'!$B$2:$T$2,Graph!W$53,'Summary MySAP'!$B$44:$T$44)/1000</f>
        <v>201.19622000000001</v>
      </c>
      <c r="X59" s="53"/>
    </row>
    <row r="61" spans="19:24">
      <c r="T61" s="9"/>
    </row>
    <row r="62" spans="19:24">
      <c r="T62" s="10"/>
    </row>
  </sheetData>
  <mergeCells count="1">
    <mergeCell ref="T52:V52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1">
    <tabColor rgb="FF00B050"/>
  </sheetPr>
  <dimension ref="A1:I59"/>
  <sheetViews>
    <sheetView workbookViewId="0">
      <selection sqref="A1:XFD1"/>
    </sheetView>
  </sheetViews>
  <sheetFormatPr defaultColWidth="9.1796875" defaultRowHeight="14.5"/>
  <cols>
    <col min="1" max="1" width="44" style="21" customWidth="1"/>
    <col min="2" max="2" width="10.81640625" style="21" bestFit="1" customWidth="1"/>
    <col min="3" max="3" width="13.7265625" style="21" bestFit="1" customWidth="1"/>
    <col min="4" max="4" width="10.7265625" style="21" bestFit="1" customWidth="1"/>
    <col min="5" max="5" width="12.26953125" style="21" bestFit="1" customWidth="1"/>
    <col min="6" max="6" width="12.453125" style="21" bestFit="1" customWidth="1"/>
    <col min="7" max="7" width="32.1796875" style="21" bestFit="1" customWidth="1"/>
    <col min="8" max="16384" width="9.1796875" style="2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9" hidden="1">
      <c r="A2" s="3" t="s">
        <v>164</v>
      </c>
      <c r="B2" s="4">
        <v>229615.66</v>
      </c>
      <c r="C2" s="5">
        <v>0</v>
      </c>
      <c r="D2" s="4">
        <v>229615.66</v>
      </c>
      <c r="E2" s="4">
        <v>237432.12</v>
      </c>
      <c r="F2" s="4">
        <v>7816.46</v>
      </c>
      <c r="G2" s="3"/>
    </row>
    <row r="3" spans="1:9" hidden="1">
      <c r="A3" s="3" t="s">
        <v>165</v>
      </c>
      <c r="B3" s="4">
        <v>170942.42</v>
      </c>
      <c r="C3" s="5">
        <v>0</v>
      </c>
      <c r="D3" s="4">
        <v>170942.42</v>
      </c>
      <c r="E3" s="4">
        <v>250310.82</v>
      </c>
      <c r="F3" s="4">
        <v>79368.399999999994</v>
      </c>
      <c r="G3" s="3"/>
    </row>
    <row r="4" spans="1:9" hidden="1">
      <c r="A4" s="3" t="s">
        <v>166</v>
      </c>
      <c r="B4" s="4">
        <v>36062.29</v>
      </c>
      <c r="C4" s="5">
        <v>0</v>
      </c>
      <c r="D4" s="4">
        <v>36062.29</v>
      </c>
      <c r="E4" s="4">
        <v>59178.02</v>
      </c>
      <c r="F4" s="4">
        <v>23115.73</v>
      </c>
      <c r="G4" s="3"/>
    </row>
    <row r="5" spans="1:9" hidden="1">
      <c r="A5" s="3" t="s">
        <v>167</v>
      </c>
      <c r="B5" s="4">
        <v>104381.78</v>
      </c>
      <c r="C5" s="5">
        <v>0</v>
      </c>
      <c r="D5" s="4">
        <v>104381.78</v>
      </c>
      <c r="E5" s="4">
        <v>208454.52</v>
      </c>
      <c r="F5" s="4">
        <v>104072.74</v>
      </c>
      <c r="G5" s="3"/>
    </row>
    <row r="6" spans="1:9" hidden="1">
      <c r="A6" s="3" t="s">
        <v>168</v>
      </c>
      <c r="B6" s="4">
        <v>2075.85</v>
      </c>
      <c r="C6" s="5">
        <v>0</v>
      </c>
      <c r="D6" s="4">
        <v>2075.85</v>
      </c>
      <c r="E6" s="4">
        <v>13050.48</v>
      </c>
      <c r="F6" s="4">
        <v>10974.63</v>
      </c>
      <c r="G6" s="3"/>
    </row>
    <row r="7" spans="1:9" hidden="1">
      <c r="A7" s="3" t="s">
        <v>169</v>
      </c>
      <c r="B7" s="4">
        <v>16763.490000000002</v>
      </c>
      <c r="C7" s="5">
        <v>0</v>
      </c>
      <c r="D7" s="4">
        <v>16763.490000000002</v>
      </c>
      <c r="E7" s="4">
        <v>11359.8</v>
      </c>
      <c r="F7" s="4">
        <v>-5403.69</v>
      </c>
      <c r="G7" s="3"/>
    </row>
    <row r="8" spans="1:9" hidden="1">
      <c r="A8" s="3" t="s">
        <v>170</v>
      </c>
      <c r="B8" s="4">
        <v>8722.06</v>
      </c>
      <c r="C8" s="5">
        <v>0</v>
      </c>
      <c r="D8" s="4">
        <v>8722.06</v>
      </c>
      <c r="E8" s="4">
        <v>10818.72</v>
      </c>
      <c r="F8" s="4">
        <v>2096.66</v>
      </c>
      <c r="G8" s="3"/>
    </row>
    <row r="9" spans="1:9" hidden="1">
      <c r="A9" s="3" t="s">
        <v>171</v>
      </c>
      <c r="B9" s="4">
        <v>50485.05</v>
      </c>
      <c r="C9" s="5">
        <v>0</v>
      </c>
      <c r="D9" s="4">
        <v>50485.05</v>
      </c>
      <c r="E9" s="4">
        <v>207733.32</v>
      </c>
      <c r="F9" s="4">
        <v>157248.26999999999</v>
      </c>
      <c r="G9" s="3"/>
    </row>
    <row r="10" spans="1:9" hidden="1">
      <c r="A10" s="3" t="s">
        <v>172</v>
      </c>
      <c r="B10" s="4">
        <v>12154.97</v>
      </c>
      <c r="C10" s="5">
        <v>0</v>
      </c>
      <c r="D10" s="4">
        <v>12154.97</v>
      </c>
      <c r="E10" s="4">
        <v>70066.34</v>
      </c>
      <c r="F10" s="4">
        <v>57911.37</v>
      </c>
      <c r="G10" s="3"/>
    </row>
    <row r="11" spans="1:9" hidden="1">
      <c r="A11" s="42" t="s">
        <v>173</v>
      </c>
      <c r="B11" s="43">
        <v>631203.56999999995</v>
      </c>
      <c r="C11" s="44">
        <v>0</v>
      </c>
      <c r="D11" s="43">
        <v>631203.56999999995</v>
      </c>
      <c r="E11" s="43">
        <v>1068404.1399999999</v>
      </c>
      <c r="F11" s="43">
        <v>437200.57</v>
      </c>
      <c r="G11" s="42"/>
    </row>
    <row r="12" spans="1:9" hidden="1">
      <c r="A12" s="3" t="s">
        <v>236</v>
      </c>
      <c r="B12" s="4">
        <v>132399.84</v>
      </c>
      <c r="C12" s="5">
        <v>0</v>
      </c>
      <c r="D12" s="4">
        <v>132399.84</v>
      </c>
      <c r="E12" s="5">
        <v>0</v>
      </c>
      <c r="F12" s="4">
        <v>-132399.84</v>
      </c>
      <c r="G12" s="3"/>
      <c r="I12" s="22"/>
    </row>
    <row r="13" spans="1:9" hidden="1">
      <c r="A13" s="3" t="s">
        <v>174</v>
      </c>
      <c r="B13" s="4">
        <v>3000.01</v>
      </c>
      <c r="C13" s="5">
        <v>0</v>
      </c>
      <c r="D13" s="4">
        <v>3000.01</v>
      </c>
      <c r="E13" s="5">
        <v>0</v>
      </c>
      <c r="F13" s="4">
        <v>-3000.01</v>
      </c>
      <c r="G13" s="3"/>
    </row>
    <row r="14" spans="1:9" hidden="1">
      <c r="A14" s="42" t="s">
        <v>175</v>
      </c>
      <c r="B14" s="43">
        <v>135399.85</v>
      </c>
      <c r="C14" s="44">
        <v>0</v>
      </c>
      <c r="D14" s="43">
        <v>135399.85</v>
      </c>
      <c r="E14" s="44">
        <v>0</v>
      </c>
      <c r="F14" s="43">
        <v>-135399.85</v>
      </c>
      <c r="G14" s="42"/>
    </row>
    <row r="15" spans="1:9" hidden="1">
      <c r="A15" s="3" t="s">
        <v>214</v>
      </c>
      <c r="B15" s="4">
        <v>1276.73</v>
      </c>
      <c r="C15" s="5">
        <v>0</v>
      </c>
      <c r="D15" s="4">
        <v>1276.73</v>
      </c>
      <c r="E15" s="5">
        <v>0</v>
      </c>
      <c r="F15" s="4">
        <v>-1276.73</v>
      </c>
      <c r="G15" s="3"/>
    </row>
    <row r="16" spans="1:9" hidden="1">
      <c r="A16" s="42" t="s">
        <v>215</v>
      </c>
      <c r="B16" s="43">
        <v>1276.73</v>
      </c>
      <c r="C16" s="44">
        <v>0</v>
      </c>
      <c r="D16" s="43">
        <v>1276.73</v>
      </c>
      <c r="E16" s="44">
        <v>0</v>
      </c>
      <c r="F16" s="43">
        <v>-1276.73</v>
      </c>
      <c r="G16" s="42"/>
    </row>
    <row r="17" spans="1:7" hidden="1">
      <c r="A17" s="3" t="s">
        <v>176</v>
      </c>
      <c r="B17" s="4">
        <v>87431.7</v>
      </c>
      <c r="C17" s="4">
        <v>0</v>
      </c>
      <c r="D17" s="4">
        <v>87431.7</v>
      </c>
      <c r="E17" s="4">
        <v>137588.76</v>
      </c>
      <c r="F17" s="4">
        <v>50157.06</v>
      </c>
      <c r="G17" s="3"/>
    </row>
    <row r="18" spans="1:7" hidden="1">
      <c r="A18" s="42" t="s">
        <v>177</v>
      </c>
      <c r="B18" s="43">
        <v>87431.7</v>
      </c>
      <c r="C18" s="43">
        <v>0</v>
      </c>
      <c r="D18" s="43">
        <v>87431.7</v>
      </c>
      <c r="E18" s="43">
        <v>137588.76</v>
      </c>
      <c r="F18" s="43">
        <v>50157.06</v>
      </c>
      <c r="G18" s="42"/>
    </row>
    <row r="19" spans="1:7" hidden="1">
      <c r="A19" s="42" t="s">
        <v>178</v>
      </c>
      <c r="B19" s="43">
        <v>855311.85</v>
      </c>
      <c r="C19" s="43">
        <v>0</v>
      </c>
      <c r="D19" s="43">
        <v>855311.85</v>
      </c>
      <c r="E19" s="43">
        <v>1205992.8999999999</v>
      </c>
      <c r="F19" s="43">
        <v>350681.05</v>
      </c>
      <c r="G19" s="42"/>
    </row>
    <row r="20" spans="1:7" hidden="1">
      <c r="A20" s="3" t="s">
        <v>218</v>
      </c>
      <c r="B20" s="5">
        <v>0</v>
      </c>
      <c r="C20" s="4">
        <v>0</v>
      </c>
      <c r="D20" s="4">
        <v>0</v>
      </c>
      <c r="E20" s="5">
        <v>0</v>
      </c>
      <c r="F20" s="4">
        <v>0</v>
      </c>
      <c r="G20" s="3"/>
    </row>
    <row r="21" spans="1:7" hidden="1">
      <c r="A21" s="42" t="s">
        <v>219</v>
      </c>
      <c r="B21" s="44">
        <v>0</v>
      </c>
      <c r="C21" s="43">
        <v>0</v>
      </c>
      <c r="D21" s="43">
        <v>0</v>
      </c>
      <c r="E21" s="44">
        <v>0</v>
      </c>
      <c r="F21" s="43">
        <v>0</v>
      </c>
      <c r="G21" s="42"/>
    </row>
    <row r="22" spans="1:7" hidden="1">
      <c r="A22" s="3" t="s">
        <v>220</v>
      </c>
      <c r="B22" s="5">
        <v>0</v>
      </c>
      <c r="C22" s="5">
        <v>0</v>
      </c>
      <c r="D22" s="4">
        <v>0</v>
      </c>
      <c r="E22" s="4">
        <v>29850.720000000001</v>
      </c>
      <c r="F22" s="4">
        <v>29850.720000000001</v>
      </c>
      <c r="G22" s="3"/>
    </row>
    <row r="23" spans="1:7" hidden="1">
      <c r="A23" s="42" t="s">
        <v>194</v>
      </c>
      <c r="B23" s="44">
        <v>0</v>
      </c>
      <c r="C23" s="44">
        <v>0</v>
      </c>
      <c r="D23" s="43">
        <v>0</v>
      </c>
      <c r="E23" s="43">
        <v>29850.720000000001</v>
      </c>
      <c r="F23" s="43">
        <v>29850.720000000001</v>
      </c>
      <c r="G23" s="42"/>
    </row>
    <row r="24" spans="1:7">
      <c r="A24" s="3" t="s">
        <v>195</v>
      </c>
      <c r="B24" s="4">
        <v>537.29</v>
      </c>
      <c r="C24" s="4">
        <v>0</v>
      </c>
      <c r="D24" s="4">
        <v>537.29</v>
      </c>
      <c r="E24" s="4">
        <v>97600</v>
      </c>
      <c r="F24" s="4">
        <v>97062.71</v>
      </c>
      <c r="G24" s="3"/>
    </row>
    <row r="25" spans="1:7" hidden="1">
      <c r="A25" s="42" t="s">
        <v>196</v>
      </c>
      <c r="B25" s="43">
        <v>537.29</v>
      </c>
      <c r="C25" s="43">
        <v>0</v>
      </c>
      <c r="D25" s="43">
        <v>537.29</v>
      </c>
      <c r="E25" s="43">
        <v>97600</v>
      </c>
      <c r="F25" s="43">
        <v>97062.71</v>
      </c>
      <c r="G25" s="42"/>
    </row>
    <row r="26" spans="1:7" hidden="1">
      <c r="A26" s="3" t="s">
        <v>199</v>
      </c>
      <c r="B26" s="4">
        <v>38745.949999999997</v>
      </c>
      <c r="C26" s="4">
        <v>0</v>
      </c>
      <c r="D26" s="4">
        <v>38745.949999999997</v>
      </c>
      <c r="E26" s="4">
        <v>242537.28</v>
      </c>
      <c r="F26" s="4">
        <v>203791.33</v>
      </c>
      <c r="G26" s="3"/>
    </row>
    <row r="27" spans="1:7" hidden="1">
      <c r="A27" s="3" t="s">
        <v>201</v>
      </c>
      <c r="B27" s="5">
        <v>0</v>
      </c>
      <c r="C27" s="5">
        <v>0</v>
      </c>
      <c r="D27" s="4">
        <v>0</v>
      </c>
      <c r="E27" s="4">
        <v>7000</v>
      </c>
      <c r="F27" s="4">
        <v>7000</v>
      </c>
      <c r="G27" s="42"/>
    </row>
    <row r="28" spans="1:7" hidden="1">
      <c r="A28" s="42" t="s">
        <v>202</v>
      </c>
      <c r="B28" s="43">
        <v>38745.949999999997</v>
      </c>
      <c r="C28" s="43">
        <v>0</v>
      </c>
      <c r="D28" s="43">
        <v>38745.949999999997</v>
      </c>
      <c r="E28" s="43">
        <v>249537.28</v>
      </c>
      <c r="F28" s="43">
        <v>210791.33</v>
      </c>
      <c r="G28" s="42"/>
    </row>
    <row r="29" spans="1:7" hidden="1">
      <c r="A29" s="42" t="s">
        <v>204</v>
      </c>
      <c r="B29" s="43">
        <v>39283.24</v>
      </c>
      <c r="C29" s="43">
        <v>0</v>
      </c>
      <c r="D29" s="43">
        <v>39283.24</v>
      </c>
      <c r="E29" s="43">
        <v>376988</v>
      </c>
      <c r="F29" s="43">
        <v>337704.76</v>
      </c>
      <c r="G29" s="3"/>
    </row>
    <row r="30" spans="1:7" hidden="1">
      <c r="A30" s="3" t="s">
        <v>221</v>
      </c>
      <c r="B30" s="5">
        <v>0</v>
      </c>
      <c r="C30" s="4">
        <v>0</v>
      </c>
      <c r="D30" s="4">
        <v>0</v>
      </c>
      <c r="E30" s="4">
        <v>22388.04</v>
      </c>
      <c r="F30" s="4">
        <v>22388.04</v>
      </c>
      <c r="G30" s="42"/>
    </row>
    <row r="31" spans="1:7" hidden="1">
      <c r="A31" s="42" t="s">
        <v>222</v>
      </c>
      <c r="B31" s="44">
        <v>0</v>
      </c>
      <c r="C31" s="43">
        <v>0</v>
      </c>
      <c r="D31" s="43">
        <v>0</v>
      </c>
      <c r="E31" s="43">
        <v>22388.04</v>
      </c>
      <c r="F31" s="43">
        <v>22388.04</v>
      </c>
      <c r="G31" s="42"/>
    </row>
    <row r="32" spans="1:7" hidden="1">
      <c r="A32" s="42" t="s">
        <v>223</v>
      </c>
      <c r="B32" s="44">
        <v>0</v>
      </c>
      <c r="C32" s="43">
        <v>0</v>
      </c>
      <c r="D32" s="43">
        <v>0</v>
      </c>
      <c r="E32" s="43">
        <v>22388.04</v>
      </c>
      <c r="F32" s="43">
        <v>22388.04</v>
      </c>
      <c r="G32" s="6"/>
    </row>
    <row r="33" spans="1:7" hidden="1">
      <c r="A33" s="6" t="s">
        <v>213</v>
      </c>
      <c r="B33" s="7">
        <v>894595.09</v>
      </c>
      <c r="C33" s="7">
        <v>0</v>
      </c>
      <c r="D33" s="7">
        <v>894595.09</v>
      </c>
      <c r="E33" s="7">
        <v>1605368.94</v>
      </c>
      <c r="F33" s="7">
        <v>710773.85</v>
      </c>
      <c r="G33" s="8"/>
    </row>
    <row r="34" spans="1:7">
      <c r="A34" s="8"/>
      <c r="B34" s="8"/>
      <c r="C34" s="8"/>
      <c r="D34" s="8"/>
      <c r="E34" s="8"/>
      <c r="F34" s="8"/>
      <c r="G34" s="8"/>
    </row>
    <row r="35" spans="1:7">
      <c r="A35" s="8"/>
      <c r="B35" s="8"/>
      <c r="C35" s="8"/>
      <c r="D35" s="8"/>
      <c r="E35" s="8"/>
      <c r="F35" s="8"/>
      <c r="G35" s="8"/>
    </row>
    <row r="36" spans="1:7">
      <c r="A36" s="8"/>
      <c r="B36" s="8"/>
      <c r="C36" s="8"/>
      <c r="D36" s="8"/>
      <c r="E36" s="8"/>
      <c r="F36" s="8"/>
      <c r="G36" s="8"/>
    </row>
    <row r="37" spans="1:7">
      <c r="A37" s="8"/>
      <c r="B37" s="8"/>
      <c r="C37" s="8"/>
      <c r="D37" s="8"/>
      <c r="E37" s="8"/>
      <c r="F37" s="8"/>
      <c r="G37" s="8"/>
    </row>
    <row r="38" spans="1:7">
      <c r="A38" s="8"/>
      <c r="B38" s="8"/>
      <c r="C38" s="8"/>
      <c r="D38" s="8"/>
      <c r="E38" s="8"/>
      <c r="F38" s="8"/>
      <c r="G38" s="8"/>
    </row>
    <row r="39" spans="1:7">
      <c r="A39" s="8"/>
      <c r="B39" s="8"/>
      <c r="C39" s="8"/>
      <c r="D39" s="8"/>
      <c r="E39" s="8"/>
      <c r="F39" s="8"/>
      <c r="G39" s="8"/>
    </row>
    <row r="40" spans="1:7">
      <c r="A40" s="8"/>
      <c r="B40" s="8"/>
      <c r="C40" s="8"/>
      <c r="D40" s="8"/>
      <c r="E40" s="8"/>
      <c r="F40" s="8"/>
      <c r="G40" s="8"/>
    </row>
    <row r="41" spans="1:7">
      <c r="A41" s="8"/>
      <c r="B41" s="8"/>
      <c r="C41" s="8"/>
      <c r="D41" s="8"/>
      <c r="E41" s="8"/>
      <c r="F41" s="8"/>
      <c r="G41" s="8"/>
    </row>
    <row r="42" spans="1:7">
      <c r="A42" s="8"/>
      <c r="B42" s="8"/>
      <c r="C42" s="8"/>
      <c r="D42" s="8"/>
      <c r="E42" s="8"/>
      <c r="F42" s="8"/>
      <c r="G42" s="8"/>
    </row>
    <row r="43" spans="1:7">
      <c r="A43" s="8"/>
      <c r="B43" s="8"/>
      <c r="C43" s="8"/>
      <c r="D43" s="8"/>
      <c r="E43" s="8"/>
      <c r="F43" s="8"/>
      <c r="G43" s="8"/>
    </row>
    <row r="44" spans="1:7">
      <c r="A44" s="8"/>
      <c r="B44" s="8"/>
      <c r="C44" s="8"/>
      <c r="D44" s="8"/>
      <c r="E44" s="8"/>
      <c r="F44" s="8"/>
      <c r="G44" s="8"/>
    </row>
    <row r="45" spans="1:7">
      <c r="A45" s="8"/>
      <c r="B45" s="8"/>
      <c r="C45" s="8"/>
      <c r="D45" s="8"/>
      <c r="E45" s="8"/>
      <c r="F45" s="8"/>
      <c r="G45" s="8"/>
    </row>
    <row r="46" spans="1:7">
      <c r="A46" s="8"/>
      <c r="B46" s="8"/>
      <c r="C46" s="8"/>
      <c r="D46" s="8"/>
      <c r="E46" s="8"/>
      <c r="F46" s="8"/>
      <c r="G46" s="8"/>
    </row>
    <row r="47" spans="1:7">
      <c r="A47" s="8"/>
      <c r="B47" s="8"/>
      <c r="C47" s="8"/>
      <c r="D47" s="8"/>
      <c r="E47" s="8"/>
      <c r="F47" s="8"/>
      <c r="G47" s="8"/>
    </row>
    <row r="48" spans="1:7">
      <c r="A48" s="8"/>
      <c r="B48" s="8"/>
      <c r="C48" s="8"/>
      <c r="D48" s="8"/>
      <c r="E48" s="8"/>
      <c r="F48" s="8"/>
      <c r="G48" s="8"/>
    </row>
    <row r="49" spans="1:7">
      <c r="A49" s="8"/>
      <c r="B49" s="8"/>
      <c r="C49" s="8"/>
      <c r="D49" s="8"/>
      <c r="E49" s="8"/>
      <c r="F49" s="8"/>
      <c r="G49" s="8"/>
    </row>
    <row r="50" spans="1:7">
      <c r="A50" s="8"/>
      <c r="B50" s="8"/>
      <c r="C50" s="8"/>
      <c r="D50" s="8"/>
      <c r="E50" s="8"/>
      <c r="F50" s="8"/>
      <c r="G50" s="8"/>
    </row>
    <row r="51" spans="1:7">
      <c r="A51" s="8"/>
      <c r="B51" s="8"/>
      <c r="C51" s="8"/>
      <c r="D51" s="8"/>
      <c r="E51" s="8"/>
      <c r="F51" s="8"/>
      <c r="G51" s="8"/>
    </row>
    <row r="52" spans="1:7">
      <c r="A52" s="8"/>
      <c r="B52" s="8"/>
      <c r="C52" s="8"/>
      <c r="D52" s="8"/>
      <c r="E52" s="8"/>
      <c r="F52" s="8"/>
      <c r="G52" s="8"/>
    </row>
    <row r="53" spans="1:7">
      <c r="A53" s="8"/>
      <c r="B53" s="8"/>
      <c r="C53" s="8"/>
      <c r="D53" s="8"/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>
      <c r="A55" s="8"/>
      <c r="B55" s="8"/>
      <c r="C55" s="8"/>
      <c r="D55" s="8"/>
      <c r="E55" s="8"/>
      <c r="F55" s="8"/>
      <c r="G55" s="8"/>
    </row>
    <row r="56" spans="1:7">
      <c r="A56" s="8"/>
      <c r="B56" s="8"/>
      <c r="C56" s="8"/>
      <c r="D56" s="8"/>
      <c r="E56" s="8"/>
      <c r="F56" s="8"/>
      <c r="G56" s="8"/>
    </row>
    <row r="57" spans="1:7">
      <c r="A57" s="8"/>
      <c r="B57" s="8"/>
      <c r="C57" s="8"/>
      <c r="D57" s="8"/>
      <c r="E57" s="8"/>
      <c r="F57" s="8"/>
    </row>
    <row r="58" spans="1:7">
      <c r="A58" s="8"/>
      <c r="B58" s="8"/>
      <c r="C58" s="8"/>
      <c r="D58" s="8"/>
      <c r="E58" s="8"/>
      <c r="F58" s="8"/>
    </row>
    <row r="59" spans="1:7">
      <c r="A59" s="8"/>
      <c r="B59" s="8"/>
      <c r="C59" s="8"/>
      <c r="D59" s="8"/>
      <c r="E59" s="8"/>
      <c r="F59" s="8"/>
    </row>
  </sheetData>
  <autoFilter ref="A1:I33">
    <filterColumn colId="0">
      <filters>
        <filter val="6001014170  DIVING &amp; MARIN"/>
      </filters>
    </filterColumn>
  </autoFilter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5"/>
  <sheetViews>
    <sheetView showGridLines="0" workbookViewId="0">
      <selection activeCell="H16" sqref="H16"/>
    </sheetView>
  </sheetViews>
  <sheetFormatPr defaultColWidth="9.1796875" defaultRowHeight="13"/>
  <cols>
    <col min="1" max="1" width="3" style="45" bestFit="1" customWidth="1"/>
    <col min="2" max="2" width="14.26953125" style="45" customWidth="1"/>
    <col min="3" max="3" width="6.453125" style="45" bestFit="1" customWidth="1"/>
    <col min="4" max="4" width="11.1796875" style="48" customWidth="1"/>
    <col min="5" max="5" width="9.1796875" style="45"/>
    <col min="6" max="6" width="12.54296875" style="45" customWidth="1"/>
    <col min="7" max="7" width="31.54296875" style="45" customWidth="1"/>
    <col min="8" max="16384" width="9.1796875" style="45"/>
  </cols>
  <sheetData>
    <row r="1" spans="1:10">
      <c r="B1" s="40" t="s">
        <v>148</v>
      </c>
      <c r="C1" s="40" t="s">
        <v>44</v>
      </c>
      <c r="D1" s="41" t="s">
        <v>147</v>
      </c>
    </row>
    <row r="2" spans="1:10">
      <c r="A2" s="45">
        <v>1</v>
      </c>
      <c r="B2" s="45" t="s">
        <v>13</v>
      </c>
      <c r="C2" s="46">
        <v>3</v>
      </c>
      <c r="D2" s="47" t="s">
        <v>124</v>
      </c>
      <c r="F2" s="45">
        <v>6001013210</v>
      </c>
      <c r="G2" s="45" t="s">
        <v>152</v>
      </c>
      <c r="H2" s="45" t="s">
        <v>153</v>
      </c>
      <c r="I2" s="46"/>
      <c r="J2" s="46"/>
    </row>
    <row r="3" spans="1:10">
      <c r="A3" s="45">
        <v>2</v>
      </c>
      <c r="B3" s="45" t="s">
        <v>14</v>
      </c>
      <c r="C3" s="46">
        <v>4</v>
      </c>
      <c r="D3" s="47" t="s">
        <v>125</v>
      </c>
      <c r="F3" s="45">
        <v>6001014170</v>
      </c>
      <c r="G3" s="45" t="s">
        <v>154</v>
      </c>
      <c r="H3" s="45" t="s">
        <v>155</v>
      </c>
      <c r="I3" s="47"/>
      <c r="J3" s="46"/>
    </row>
    <row r="4" spans="1:10">
      <c r="A4" s="45">
        <v>3</v>
      </c>
      <c r="B4" s="45" t="s">
        <v>15</v>
      </c>
      <c r="C4" s="46">
        <v>2</v>
      </c>
      <c r="D4" s="47" t="s">
        <v>126</v>
      </c>
      <c r="F4" s="45">
        <v>6001013130</v>
      </c>
      <c r="G4" s="45" t="s">
        <v>156</v>
      </c>
      <c r="H4" s="45" t="s">
        <v>153</v>
      </c>
      <c r="I4" s="47"/>
      <c r="J4" s="46"/>
    </row>
    <row r="5" spans="1:10">
      <c r="A5" s="45">
        <v>4</v>
      </c>
      <c r="B5" s="45" t="s">
        <v>16</v>
      </c>
      <c r="C5" s="46">
        <v>4</v>
      </c>
      <c r="D5" s="47" t="s">
        <v>134</v>
      </c>
      <c r="F5" s="45">
        <v>6001011110</v>
      </c>
      <c r="G5" s="45" t="s">
        <v>157</v>
      </c>
      <c r="H5" s="45" t="s">
        <v>155</v>
      </c>
      <c r="I5" s="47"/>
      <c r="J5" s="46"/>
    </row>
    <row r="6" spans="1:10">
      <c r="A6" s="45">
        <v>5</v>
      </c>
      <c r="B6" s="45" t="s">
        <v>17</v>
      </c>
      <c r="C6" s="46">
        <v>3</v>
      </c>
      <c r="D6" s="47" t="s">
        <v>133</v>
      </c>
      <c r="F6" s="45">
        <v>6001013120</v>
      </c>
      <c r="G6" s="45" t="s">
        <v>158</v>
      </c>
      <c r="H6" s="45" t="s">
        <v>153</v>
      </c>
      <c r="I6" s="47"/>
      <c r="J6" s="46"/>
    </row>
    <row r="7" spans="1:10">
      <c r="A7" s="45">
        <v>6</v>
      </c>
      <c r="B7" s="46" t="s">
        <v>18</v>
      </c>
      <c r="C7" s="46">
        <v>4</v>
      </c>
      <c r="D7" s="47" t="s">
        <v>127</v>
      </c>
      <c r="F7" s="45">
        <v>6001020100</v>
      </c>
      <c r="G7" s="45" t="s">
        <v>159</v>
      </c>
      <c r="H7" s="45" t="s">
        <v>155</v>
      </c>
      <c r="I7" s="47"/>
      <c r="J7" s="46"/>
    </row>
    <row r="8" spans="1:10">
      <c r="A8" s="45">
        <v>7</v>
      </c>
      <c r="B8" s="46" t="s">
        <v>19</v>
      </c>
      <c r="C8" s="46">
        <v>2</v>
      </c>
      <c r="D8" s="47" t="s">
        <v>128</v>
      </c>
      <c r="F8" s="45">
        <v>6001022190</v>
      </c>
      <c r="G8" s="45" t="s">
        <v>160</v>
      </c>
      <c r="H8" s="45" t="s">
        <v>155</v>
      </c>
      <c r="I8" s="47"/>
      <c r="J8" s="46"/>
    </row>
    <row r="9" spans="1:10">
      <c r="A9" s="45">
        <v>8</v>
      </c>
      <c r="B9" s="46" t="s">
        <v>20</v>
      </c>
      <c r="C9" s="46">
        <v>2</v>
      </c>
      <c r="D9" s="47" t="s">
        <v>129</v>
      </c>
      <c r="F9" s="45">
        <v>6001010190</v>
      </c>
      <c r="G9" s="45" t="s">
        <v>161</v>
      </c>
      <c r="H9" s="45" t="s">
        <v>155</v>
      </c>
      <c r="I9" s="47"/>
      <c r="J9" s="46"/>
    </row>
    <row r="10" spans="1:10">
      <c r="A10" s="45">
        <v>9</v>
      </c>
      <c r="B10" s="46" t="s">
        <v>21</v>
      </c>
      <c r="C10" s="46">
        <v>3</v>
      </c>
      <c r="D10" s="47" t="s">
        <v>130</v>
      </c>
      <c r="F10" s="45">
        <v>6001008100</v>
      </c>
      <c r="G10" s="45" t="s">
        <v>162</v>
      </c>
      <c r="H10" s="45" t="s">
        <v>155</v>
      </c>
      <c r="I10" s="47"/>
      <c r="J10" s="46"/>
    </row>
    <row r="11" spans="1:10">
      <c r="A11" s="45">
        <v>10</v>
      </c>
      <c r="B11" s="46" t="s">
        <v>22</v>
      </c>
      <c r="C11" s="46">
        <v>1</v>
      </c>
      <c r="D11" s="47" t="s">
        <v>131</v>
      </c>
      <c r="F11" s="45">
        <v>6001016140</v>
      </c>
      <c r="G11" s="45" t="s">
        <v>163</v>
      </c>
      <c r="I11" s="47"/>
      <c r="J11" s="46"/>
    </row>
    <row r="12" spans="1:10">
      <c r="A12" s="45">
        <v>11</v>
      </c>
      <c r="B12" s="46" t="s">
        <v>23</v>
      </c>
      <c r="C12" s="46">
        <v>1</v>
      </c>
      <c r="D12" s="47" t="s">
        <v>132</v>
      </c>
      <c r="F12" s="46"/>
      <c r="G12" s="46"/>
      <c r="H12" s="47"/>
      <c r="I12" s="46"/>
      <c r="J12" s="46"/>
    </row>
    <row r="13" spans="1:10">
      <c r="A13" s="45">
        <v>12</v>
      </c>
      <c r="B13" s="46" t="s">
        <v>24</v>
      </c>
      <c r="C13" s="46">
        <v>3</v>
      </c>
      <c r="D13" s="47" t="s">
        <v>136</v>
      </c>
      <c r="F13" s="46"/>
      <c r="G13" s="46"/>
      <c r="H13" s="47"/>
      <c r="I13" s="47"/>
      <c r="J13" s="46"/>
    </row>
    <row r="14" spans="1:10">
      <c r="A14" s="45">
        <v>13</v>
      </c>
      <c r="B14" s="46" t="s">
        <v>25</v>
      </c>
      <c r="C14" s="46">
        <v>4</v>
      </c>
      <c r="D14" s="47" t="s">
        <v>137</v>
      </c>
      <c r="F14" s="46" t="s">
        <v>238</v>
      </c>
      <c r="G14" s="46"/>
      <c r="H14" s="47"/>
      <c r="I14" s="47"/>
      <c r="J14" s="46"/>
    </row>
    <row r="15" spans="1:10">
      <c r="A15" s="45">
        <v>14</v>
      </c>
      <c r="B15" s="45" t="s">
        <v>26</v>
      </c>
      <c r="C15" s="46">
        <v>2</v>
      </c>
      <c r="D15" s="47" t="s">
        <v>138</v>
      </c>
      <c r="F15" s="46"/>
      <c r="G15" s="46"/>
      <c r="H15" s="47"/>
      <c r="I15" s="47"/>
      <c r="J15" s="46"/>
    </row>
    <row r="16" spans="1:10">
      <c r="A16" s="45">
        <v>15</v>
      </c>
      <c r="B16" s="45" t="s">
        <v>27</v>
      </c>
      <c r="C16" s="46">
        <v>3</v>
      </c>
      <c r="D16" s="47" t="s">
        <v>139</v>
      </c>
      <c r="F16" s="46"/>
      <c r="G16" s="46"/>
      <c r="H16" s="47"/>
      <c r="I16" s="47"/>
      <c r="J16" s="46"/>
    </row>
    <row r="17" spans="1:10">
      <c r="A17" s="45">
        <v>16</v>
      </c>
      <c r="B17" s="45" t="s">
        <v>28</v>
      </c>
      <c r="C17" s="46">
        <v>1</v>
      </c>
      <c r="D17" s="47" t="s">
        <v>140</v>
      </c>
      <c r="F17" s="46"/>
      <c r="G17" s="46"/>
      <c r="H17" s="47"/>
      <c r="I17" s="47"/>
      <c r="J17" s="46"/>
    </row>
    <row r="18" spans="1:10">
      <c r="A18" s="45">
        <v>17</v>
      </c>
      <c r="B18" s="45" t="s">
        <v>29</v>
      </c>
      <c r="C18" s="46">
        <v>4</v>
      </c>
      <c r="D18" s="47" t="s">
        <v>135</v>
      </c>
      <c r="F18" s="46"/>
      <c r="G18" s="46"/>
      <c r="H18" s="47"/>
      <c r="I18" s="47"/>
      <c r="J18" s="46"/>
    </row>
    <row r="19" spans="1:10">
      <c r="A19" s="45">
        <v>18</v>
      </c>
      <c r="B19" s="45" t="s">
        <v>30</v>
      </c>
      <c r="C19" s="46">
        <v>1</v>
      </c>
      <c r="D19" s="47" t="s">
        <v>142</v>
      </c>
      <c r="F19" s="46"/>
      <c r="G19" s="46"/>
      <c r="H19" s="47"/>
      <c r="I19" s="47"/>
      <c r="J19" s="46"/>
    </row>
    <row r="20" spans="1:10">
      <c r="A20" s="45">
        <v>19</v>
      </c>
      <c r="B20" s="45" t="s">
        <v>31</v>
      </c>
      <c r="C20" s="46">
        <v>2</v>
      </c>
      <c r="D20" s="47" t="s">
        <v>141</v>
      </c>
      <c r="F20" s="46"/>
      <c r="G20" s="46"/>
      <c r="H20" s="47"/>
      <c r="I20" s="47"/>
      <c r="J20" s="46"/>
    </row>
    <row r="21" spans="1:10">
      <c r="A21" s="45">
        <v>20</v>
      </c>
      <c r="B21" s="45" t="s">
        <v>145</v>
      </c>
      <c r="C21" s="46">
        <v>1</v>
      </c>
      <c r="D21" s="48" t="s">
        <v>146</v>
      </c>
      <c r="F21" s="46"/>
      <c r="G21" s="46"/>
      <c r="H21" s="46"/>
      <c r="I21" s="46"/>
      <c r="J21" s="46"/>
    </row>
    <row r="22" spans="1:10">
      <c r="A22" s="45">
        <v>21</v>
      </c>
      <c r="B22" s="45" t="s">
        <v>149</v>
      </c>
      <c r="C22" s="46">
        <v>2</v>
      </c>
      <c r="D22" s="48" t="s">
        <v>230</v>
      </c>
      <c r="F22" s="46"/>
      <c r="G22" s="46"/>
      <c r="H22" s="46"/>
      <c r="I22" s="46"/>
      <c r="J22" s="46"/>
    </row>
    <row r="23" spans="1:10">
      <c r="A23" s="45">
        <v>22</v>
      </c>
      <c r="B23" s="45" t="s">
        <v>150</v>
      </c>
      <c r="C23" s="45">
        <v>3</v>
      </c>
      <c r="D23" s="48" t="s">
        <v>231</v>
      </c>
      <c r="F23" s="46"/>
      <c r="G23" s="46"/>
      <c r="H23" s="46"/>
      <c r="I23" s="46"/>
      <c r="J23" s="46"/>
    </row>
    <row r="24" spans="1:10">
      <c r="A24" s="45">
        <v>23</v>
      </c>
      <c r="B24" s="45" t="s">
        <v>151</v>
      </c>
      <c r="C24" s="45">
        <v>4</v>
      </c>
      <c r="D24" s="48" t="s">
        <v>232</v>
      </c>
    </row>
    <row r="25" spans="1:10">
      <c r="A25" s="45">
        <v>24</v>
      </c>
      <c r="B25" s="45" t="s">
        <v>143</v>
      </c>
      <c r="C25" s="46">
        <v>0</v>
      </c>
      <c r="D25" s="47" t="s">
        <v>144</v>
      </c>
      <c r="F25" s="46"/>
      <c r="G25" s="46"/>
      <c r="H25" s="47"/>
      <c r="I25" s="47"/>
      <c r="J25" s="46"/>
    </row>
  </sheetData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FF0000"/>
  </sheetPr>
  <dimension ref="A1:C112"/>
  <sheetViews>
    <sheetView workbookViewId="0"/>
  </sheetViews>
  <sheetFormatPr defaultColWidth="9.1796875" defaultRowHeight="13"/>
  <cols>
    <col min="1" max="1" width="18" style="50" customWidth="1"/>
    <col min="2" max="2" width="24.54296875" style="50" customWidth="1"/>
    <col min="3" max="3" width="16.453125" style="52" bestFit="1" customWidth="1"/>
    <col min="4" max="16384" width="9.1796875" style="50"/>
  </cols>
  <sheetData>
    <row r="1" spans="1:3">
      <c r="A1" s="49" t="s">
        <v>13</v>
      </c>
      <c r="B1" s="49" t="s">
        <v>35</v>
      </c>
      <c r="C1" s="51">
        <v>187499880</v>
      </c>
    </row>
    <row r="2" spans="1:3">
      <c r="A2" s="49" t="s">
        <v>13</v>
      </c>
      <c r="B2" s="49" t="s">
        <v>36</v>
      </c>
      <c r="C2" s="51">
        <v>1216710924</v>
      </c>
    </row>
    <row r="3" spans="1:3">
      <c r="A3" s="49" t="s">
        <v>13</v>
      </c>
      <c r="B3" s="49" t="s">
        <v>37</v>
      </c>
      <c r="C3" s="51">
        <v>1726651884</v>
      </c>
    </row>
    <row r="4" spans="1:3">
      <c r="A4" s="49" t="s">
        <v>13</v>
      </c>
      <c r="B4" s="49" t="s">
        <v>38</v>
      </c>
      <c r="C4" s="51">
        <v>49999968</v>
      </c>
    </row>
    <row r="5" spans="1:3">
      <c r="A5" s="49" t="s">
        <v>13</v>
      </c>
      <c r="B5" s="49" t="s">
        <v>39</v>
      </c>
      <c r="C5" s="51">
        <v>64998624</v>
      </c>
    </row>
    <row r="6" spans="1:3">
      <c r="A6" s="49" t="s">
        <v>14</v>
      </c>
      <c r="B6" s="49" t="s">
        <v>36</v>
      </c>
      <c r="C6" s="51">
        <v>2428358078</v>
      </c>
    </row>
    <row r="7" spans="1:3">
      <c r="A7" s="49" t="s">
        <v>14</v>
      </c>
      <c r="B7" s="49" t="s">
        <v>35</v>
      </c>
      <c r="C7" s="51">
        <v>406249740</v>
      </c>
    </row>
    <row r="8" spans="1:3">
      <c r="A8" s="49" t="s">
        <v>14</v>
      </c>
      <c r="B8" s="49" t="s">
        <v>40</v>
      </c>
      <c r="C8" s="51">
        <v>10327912392</v>
      </c>
    </row>
    <row r="9" spans="1:3">
      <c r="A9" s="49" t="s">
        <v>14</v>
      </c>
      <c r="B9" s="49" t="s">
        <v>37</v>
      </c>
      <c r="C9" s="51">
        <v>1955563200</v>
      </c>
    </row>
    <row r="10" spans="1:3">
      <c r="A10" s="49" t="s">
        <v>14</v>
      </c>
      <c r="B10" s="49" t="s">
        <v>38</v>
      </c>
      <c r="C10" s="51">
        <v>49999968</v>
      </c>
    </row>
    <row r="11" spans="1:3">
      <c r="A11" s="49" t="s">
        <v>14</v>
      </c>
      <c r="B11" s="49" t="s">
        <v>39</v>
      </c>
      <c r="C11" s="51">
        <v>64998624</v>
      </c>
    </row>
    <row r="12" spans="1:3">
      <c r="A12" s="49" t="s">
        <v>41</v>
      </c>
      <c r="B12" s="49" t="s">
        <v>35</v>
      </c>
      <c r="C12" s="51">
        <v>406249740</v>
      </c>
    </row>
    <row r="13" spans="1:3">
      <c r="A13" s="49" t="s">
        <v>41</v>
      </c>
      <c r="B13" s="49" t="s">
        <v>40</v>
      </c>
      <c r="C13" s="51">
        <v>3723254556</v>
      </c>
    </row>
    <row r="14" spans="1:3">
      <c r="A14" s="49" t="s">
        <v>41</v>
      </c>
      <c r="B14" s="49" t="s">
        <v>36</v>
      </c>
      <c r="C14" s="51">
        <v>2563771878</v>
      </c>
    </row>
    <row r="15" spans="1:3">
      <c r="A15" s="49" t="s">
        <v>41</v>
      </c>
      <c r="B15" s="49" t="s">
        <v>37</v>
      </c>
      <c r="C15" s="51">
        <v>1955563200</v>
      </c>
    </row>
    <row r="16" spans="1:3">
      <c r="A16" s="49" t="s">
        <v>41</v>
      </c>
      <c r="B16" s="49" t="s">
        <v>38</v>
      </c>
      <c r="C16" s="51">
        <v>49999968</v>
      </c>
    </row>
    <row r="17" spans="1:3">
      <c r="A17" s="49" t="s">
        <v>41</v>
      </c>
      <c r="B17" s="49" t="s">
        <v>39</v>
      </c>
      <c r="C17" s="51">
        <v>64998624</v>
      </c>
    </row>
    <row r="18" spans="1:3">
      <c r="A18" s="49" t="s">
        <v>16</v>
      </c>
      <c r="B18" s="49" t="s">
        <v>35</v>
      </c>
      <c r="C18" s="51">
        <v>406249740</v>
      </c>
    </row>
    <row r="19" spans="1:3">
      <c r="A19" s="49" t="s">
        <v>16</v>
      </c>
      <c r="B19" s="49" t="s">
        <v>40</v>
      </c>
      <c r="C19" s="51">
        <v>3723254556</v>
      </c>
    </row>
    <row r="20" spans="1:3">
      <c r="A20" s="49" t="s">
        <v>16</v>
      </c>
      <c r="B20" s="49" t="s">
        <v>36</v>
      </c>
      <c r="C20" s="51">
        <v>2428358078</v>
      </c>
    </row>
    <row r="21" spans="1:3">
      <c r="A21" s="49" t="s">
        <v>16</v>
      </c>
      <c r="B21" s="49" t="s">
        <v>37</v>
      </c>
      <c r="C21" s="51">
        <v>1286561760</v>
      </c>
    </row>
    <row r="22" spans="1:3">
      <c r="A22" s="49" t="s">
        <v>16</v>
      </c>
      <c r="B22" s="49" t="s">
        <v>38</v>
      </c>
      <c r="C22" s="51">
        <v>49999968</v>
      </c>
    </row>
    <row r="23" spans="1:3">
      <c r="A23" s="49" t="s">
        <v>16</v>
      </c>
      <c r="B23" s="49" t="s">
        <v>39</v>
      </c>
      <c r="C23" s="51">
        <v>64998624</v>
      </c>
    </row>
    <row r="24" spans="1:3">
      <c r="A24" s="49" t="s">
        <v>17</v>
      </c>
      <c r="B24" s="49" t="s">
        <v>35</v>
      </c>
      <c r="C24" s="51">
        <v>406249740</v>
      </c>
    </row>
    <row r="25" spans="1:3">
      <c r="A25" s="49" t="s">
        <v>17</v>
      </c>
      <c r="B25" s="49" t="s">
        <v>40</v>
      </c>
      <c r="C25" s="51">
        <v>3723269568</v>
      </c>
    </row>
    <row r="26" spans="1:3">
      <c r="A26" s="49" t="s">
        <v>17</v>
      </c>
      <c r="B26" s="49" t="s">
        <v>36</v>
      </c>
      <c r="C26" s="51">
        <v>2428358078</v>
      </c>
    </row>
    <row r="27" spans="1:3">
      <c r="A27" s="49" t="s">
        <v>17</v>
      </c>
      <c r="B27" s="49" t="s">
        <v>37</v>
      </c>
      <c r="C27" s="51">
        <v>1795561968</v>
      </c>
    </row>
    <row r="28" spans="1:3">
      <c r="A28" s="49" t="s">
        <v>17</v>
      </c>
      <c r="B28" s="49" t="s">
        <v>38</v>
      </c>
      <c r="C28" s="51">
        <v>49999968</v>
      </c>
    </row>
    <row r="29" spans="1:3">
      <c r="A29" s="49" t="s">
        <v>17</v>
      </c>
      <c r="B29" s="49" t="s">
        <v>39</v>
      </c>
      <c r="C29" s="51">
        <v>64998624</v>
      </c>
    </row>
    <row r="30" spans="1:3">
      <c r="A30" s="49" t="s">
        <v>29</v>
      </c>
      <c r="B30" s="49" t="s">
        <v>35</v>
      </c>
      <c r="C30" s="51">
        <v>249999840</v>
      </c>
    </row>
    <row r="31" spans="1:3">
      <c r="A31" s="49" t="s">
        <v>29</v>
      </c>
      <c r="B31" s="49" t="s">
        <v>40</v>
      </c>
      <c r="C31" s="51">
        <v>2605634508</v>
      </c>
    </row>
    <row r="32" spans="1:3">
      <c r="A32" s="49" t="s">
        <v>29</v>
      </c>
      <c r="B32" s="49" t="s">
        <v>36</v>
      </c>
      <c r="C32" s="51">
        <v>1209896588</v>
      </c>
    </row>
    <row r="33" spans="1:3">
      <c r="A33" s="49" t="s">
        <v>29</v>
      </c>
      <c r="B33" s="49" t="s">
        <v>37</v>
      </c>
      <c r="C33" s="51">
        <v>1641398736</v>
      </c>
    </row>
    <row r="34" spans="1:3">
      <c r="A34" s="49" t="s">
        <v>29</v>
      </c>
      <c r="B34" s="49" t="s">
        <v>38</v>
      </c>
      <c r="C34" s="51">
        <v>49999968</v>
      </c>
    </row>
    <row r="35" spans="1:3">
      <c r="A35" s="49" t="s">
        <v>29</v>
      </c>
      <c r="B35" s="49" t="s">
        <v>39</v>
      </c>
      <c r="C35" s="51">
        <v>209999532</v>
      </c>
    </row>
    <row r="36" spans="1:3">
      <c r="A36" s="49" t="s">
        <v>30</v>
      </c>
      <c r="B36" s="49" t="s">
        <v>35</v>
      </c>
      <c r="C36" s="51">
        <v>249999840</v>
      </c>
    </row>
    <row r="37" spans="1:3">
      <c r="A37" s="49" t="s">
        <v>30</v>
      </c>
      <c r="B37" s="49" t="s">
        <v>40</v>
      </c>
      <c r="C37" s="51">
        <v>2727645372</v>
      </c>
    </row>
    <row r="38" spans="1:3">
      <c r="A38" s="49" t="s">
        <v>30</v>
      </c>
      <c r="B38" s="49" t="s">
        <v>36</v>
      </c>
      <c r="C38" s="51">
        <v>1318281560</v>
      </c>
    </row>
    <row r="39" spans="1:3">
      <c r="A39" s="49" t="s">
        <v>30</v>
      </c>
      <c r="B39" s="49" t="s">
        <v>37</v>
      </c>
      <c r="C39" s="51">
        <v>764199204</v>
      </c>
    </row>
    <row r="40" spans="1:3">
      <c r="A40" s="49" t="s">
        <v>30</v>
      </c>
      <c r="B40" s="49" t="s">
        <v>38</v>
      </c>
      <c r="C40" s="51">
        <v>49999968</v>
      </c>
    </row>
    <row r="41" spans="1:3">
      <c r="A41" s="49" t="s">
        <v>30</v>
      </c>
      <c r="B41" s="49" t="s">
        <v>39</v>
      </c>
      <c r="C41" s="51">
        <v>129998916</v>
      </c>
    </row>
    <row r="42" spans="1:3">
      <c r="A42" s="49" t="s">
        <v>18</v>
      </c>
      <c r="B42" s="49" t="s">
        <v>35</v>
      </c>
      <c r="C42" s="51">
        <v>231249852</v>
      </c>
    </row>
    <row r="43" spans="1:3">
      <c r="A43" s="49" t="s">
        <v>18</v>
      </c>
      <c r="B43" s="49" t="s">
        <v>40</v>
      </c>
      <c r="C43" s="51">
        <v>5357247372</v>
      </c>
    </row>
    <row r="44" spans="1:3">
      <c r="A44" s="49" t="s">
        <v>18</v>
      </c>
      <c r="B44" s="49" t="s">
        <v>36</v>
      </c>
      <c r="C44" s="51">
        <v>1252744172</v>
      </c>
    </row>
    <row r="45" spans="1:3">
      <c r="A45" s="49" t="s">
        <v>18</v>
      </c>
      <c r="B45" s="49" t="s">
        <v>37</v>
      </c>
      <c r="C45" s="51">
        <v>1690799892</v>
      </c>
    </row>
    <row r="46" spans="1:3">
      <c r="A46" s="49" t="s">
        <v>18</v>
      </c>
      <c r="B46" s="49" t="s">
        <v>38</v>
      </c>
      <c r="C46" s="51">
        <v>49999968</v>
      </c>
    </row>
    <row r="47" spans="1:3">
      <c r="A47" s="49" t="s">
        <v>18</v>
      </c>
      <c r="B47" s="49" t="s">
        <v>39</v>
      </c>
      <c r="C47" s="51">
        <v>64998624</v>
      </c>
    </row>
    <row r="48" spans="1:3">
      <c r="A48" s="49" t="s">
        <v>19</v>
      </c>
      <c r="B48" s="49" t="s">
        <v>35</v>
      </c>
      <c r="C48" s="51">
        <v>231249852</v>
      </c>
    </row>
    <row r="49" spans="1:3">
      <c r="A49" s="49" t="s">
        <v>19</v>
      </c>
      <c r="B49" s="49" t="s">
        <v>40</v>
      </c>
      <c r="C49" s="51">
        <v>5233089792</v>
      </c>
    </row>
    <row r="50" spans="1:3">
      <c r="A50" s="49" t="s">
        <v>19</v>
      </c>
      <c r="B50" s="49" t="s">
        <v>36</v>
      </c>
      <c r="C50" s="51">
        <v>1252744172</v>
      </c>
    </row>
    <row r="51" spans="1:3">
      <c r="A51" s="49" t="s">
        <v>19</v>
      </c>
      <c r="B51" s="49" t="s">
        <v>37</v>
      </c>
      <c r="C51" s="51">
        <v>1395198600</v>
      </c>
    </row>
    <row r="52" spans="1:3">
      <c r="A52" s="49" t="s">
        <v>19</v>
      </c>
      <c r="B52" s="49" t="s">
        <v>38</v>
      </c>
      <c r="C52" s="51">
        <v>49999968</v>
      </c>
    </row>
    <row r="53" spans="1:3">
      <c r="A53" s="49" t="s">
        <v>19</v>
      </c>
      <c r="B53" s="49" t="s">
        <v>39</v>
      </c>
      <c r="C53" s="51">
        <v>144999240</v>
      </c>
    </row>
    <row r="54" spans="1:3">
      <c r="A54" s="49" t="s">
        <v>20</v>
      </c>
      <c r="B54" s="49" t="s">
        <v>35</v>
      </c>
      <c r="C54" s="51">
        <v>231249852</v>
      </c>
    </row>
    <row r="55" spans="1:3">
      <c r="A55" s="49" t="s">
        <v>20</v>
      </c>
      <c r="B55" s="49" t="s">
        <v>40</v>
      </c>
      <c r="C55" s="51">
        <v>5631930276</v>
      </c>
    </row>
    <row r="56" spans="1:3">
      <c r="A56" s="49" t="s">
        <v>20</v>
      </c>
      <c r="B56" s="49" t="s">
        <v>36</v>
      </c>
      <c r="C56" s="51">
        <v>1307018112</v>
      </c>
    </row>
    <row r="57" spans="1:3">
      <c r="A57" s="49" t="s">
        <v>20</v>
      </c>
      <c r="B57" s="49" t="s">
        <v>37</v>
      </c>
      <c r="C57" s="51">
        <v>1281199140</v>
      </c>
    </row>
    <row r="58" spans="1:3">
      <c r="A58" s="49" t="s">
        <v>20</v>
      </c>
      <c r="B58" s="49" t="s">
        <v>38</v>
      </c>
      <c r="C58" s="51">
        <v>49999968</v>
      </c>
    </row>
    <row r="59" spans="1:3">
      <c r="A59" s="49" t="s">
        <v>20</v>
      </c>
      <c r="B59" s="49" t="s">
        <v>39</v>
      </c>
      <c r="C59" s="51">
        <v>144999240</v>
      </c>
    </row>
    <row r="60" spans="1:3">
      <c r="A60" s="49" t="s">
        <v>21</v>
      </c>
      <c r="B60" s="49" t="s">
        <v>40</v>
      </c>
      <c r="C60" s="51">
        <v>2526679728</v>
      </c>
    </row>
    <row r="61" spans="1:3">
      <c r="A61" s="49" t="s">
        <v>21</v>
      </c>
      <c r="B61" s="49" t="s">
        <v>36</v>
      </c>
      <c r="C61" s="51">
        <v>1307018112</v>
      </c>
    </row>
    <row r="62" spans="1:3">
      <c r="A62" s="49" t="s">
        <v>21</v>
      </c>
      <c r="B62" s="49" t="s">
        <v>37</v>
      </c>
      <c r="C62" s="51">
        <v>1690799892</v>
      </c>
    </row>
    <row r="63" spans="1:3">
      <c r="A63" s="49" t="s">
        <v>21</v>
      </c>
      <c r="B63" s="49" t="s">
        <v>38</v>
      </c>
      <c r="C63" s="51">
        <v>49999968</v>
      </c>
    </row>
    <row r="64" spans="1:3">
      <c r="A64" s="49" t="s">
        <v>21</v>
      </c>
      <c r="B64" s="49" t="s">
        <v>39</v>
      </c>
      <c r="C64" s="51">
        <v>64998624</v>
      </c>
    </row>
    <row r="65" spans="1:3">
      <c r="A65" s="49" t="s">
        <v>22</v>
      </c>
      <c r="B65" s="49" t="s">
        <v>35</v>
      </c>
      <c r="C65" s="51">
        <v>231249852</v>
      </c>
    </row>
    <row r="66" spans="1:3">
      <c r="A66" s="49" t="s">
        <v>22</v>
      </c>
      <c r="B66" s="49" t="s">
        <v>40</v>
      </c>
      <c r="C66" s="51">
        <v>2223444000</v>
      </c>
    </row>
    <row r="67" spans="1:3">
      <c r="A67" s="49" t="s">
        <v>22</v>
      </c>
      <c r="B67" s="49" t="s">
        <v>36</v>
      </c>
      <c r="C67" s="51">
        <v>1307018112</v>
      </c>
    </row>
    <row r="68" spans="1:3">
      <c r="A68" s="49" t="s">
        <v>22</v>
      </c>
      <c r="B68" s="49" t="s">
        <v>37</v>
      </c>
      <c r="C68" s="51">
        <v>1425999888</v>
      </c>
    </row>
    <row r="69" spans="1:3">
      <c r="A69" s="49" t="s">
        <v>22</v>
      </c>
      <c r="B69" s="49" t="s">
        <v>38</v>
      </c>
      <c r="C69" s="51">
        <v>49999968</v>
      </c>
    </row>
    <row r="70" spans="1:3">
      <c r="A70" s="49" t="s">
        <v>22</v>
      </c>
      <c r="B70" s="49" t="s">
        <v>39</v>
      </c>
      <c r="C70" s="51">
        <v>64998624</v>
      </c>
    </row>
    <row r="71" spans="1:3">
      <c r="A71" s="49" t="s">
        <v>24</v>
      </c>
      <c r="B71" s="49" t="s">
        <v>38</v>
      </c>
      <c r="C71" s="51">
        <v>49999968</v>
      </c>
    </row>
    <row r="72" spans="1:3">
      <c r="A72" s="49" t="s">
        <v>24</v>
      </c>
      <c r="B72" s="49" t="s">
        <v>39</v>
      </c>
      <c r="C72" s="51">
        <v>64998624</v>
      </c>
    </row>
    <row r="73" spans="1:3">
      <c r="A73" s="49" t="s">
        <v>23</v>
      </c>
      <c r="B73" s="49" t="s">
        <v>35</v>
      </c>
      <c r="C73" s="51">
        <v>231249852</v>
      </c>
    </row>
    <row r="74" spans="1:3">
      <c r="A74" s="49" t="s">
        <v>23</v>
      </c>
      <c r="B74" s="49" t="s">
        <v>38</v>
      </c>
      <c r="C74" s="51">
        <v>49999968</v>
      </c>
    </row>
    <row r="75" spans="1:3">
      <c r="A75" s="49" t="s">
        <v>23</v>
      </c>
      <c r="B75" s="49" t="s">
        <v>39</v>
      </c>
      <c r="C75" s="51">
        <v>64998624</v>
      </c>
    </row>
    <row r="76" spans="1:3">
      <c r="A76" s="49" t="s">
        <v>23</v>
      </c>
      <c r="B76" s="49" t="s">
        <v>40</v>
      </c>
      <c r="C76" s="51">
        <v>1083417708</v>
      </c>
    </row>
    <row r="77" spans="1:3">
      <c r="A77" s="49" t="s">
        <v>23</v>
      </c>
      <c r="B77" s="49" t="s">
        <v>36</v>
      </c>
      <c r="C77" s="51">
        <v>1162287420</v>
      </c>
    </row>
    <row r="78" spans="1:3">
      <c r="A78" s="49" t="s">
        <v>23</v>
      </c>
      <c r="B78" s="49" t="s">
        <v>37</v>
      </c>
      <c r="C78" s="51">
        <v>1568398716</v>
      </c>
    </row>
    <row r="79" spans="1:3">
      <c r="A79" s="49" t="s">
        <v>24</v>
      </c>
      <c r="B79" s="49" t="s">
        <v>35</v>
      </c>
      <c r="C79" s="51">
        <v>231249852</v>
      </c>
    </row>
    <row r="80" spans="1:3">
      <c r="A80" s="49" t="s">
        <v>24</v>
      </c>
      <c r="B80" s="49" t="s">
        <v>40</v>
      </c>
      <c r="C80" s="51">
        <v>1372585524</v>
      </c>
    </row>
    <row r="81" spans="1:3">
      <c r="A81" s="49" t="s">
        <v>24</v>
      </c>
      <c r="B81" s="49" t="s">
        <v>36</v>
      </c>
      <c r="C81" s="51">
        <v>1087000850</v>
      </c>
    </row>
    <row r="82" spans="1:3">
      <c r="A82" s="49" t="s">
        <v>24</v>
      </c>
      <c r="B82" s="49" t="s">
        <v>37</v>
      </c>
      <c r="C82" s="51">
        <v>1882399716</v>
      </c>
    </row>
    <row r="83" spans="1:3">
      <c r="A83" s="49" t="s">
        <v>25</v>
      </c>
      <c r="B83" s="49" t="s">
        <v>35</v>
      </c>
      <c r="C83" s="51">
        <v>231249852</v>
      </c>
    </row>
    <row r="84" spans="1:3">
      <c r="A84" s="49" t="s">
        <v>25</v>
      </c>
      <c r="B84" s="49" t="s">
        <v>40</v>
      </c>
      <c r="C84" s="51">
        <v>1459326528</v>
      </c>
    </row>
    <row r="85" spans="1:3">
      <c r="A85" s="49" t="s">
        <v>25</v>
      </c>
      <c r="B85" s="49" t="s">
        <v>36</v>
      </c>
      <c r="C85" s="51">
        <v>1176307794</v>
      </c>
    </row>
    <row r="86" spans="1:3">
      <c r="A86" s="49" t="s">
        <v>25</v>
      </c>
      <c r="B86" s="49" t="s">
        <v>37</v>
      </c>
      <c r="C86" s="51">
        <v>1781198820</v>
      </c>
    </row>
    <row r="87" spans="1:3">
      <c r="A87" s="49" t="s">
        <v>25</v>
      </c>
      <c r="B87" s="49" t="s">
        <v>38</v>
      </c>
      <c r="C87" s="51">
        <v>49999968</v>
      </c>
    </row>
    <row r="88" spans="1:3">
      <c r="A88" s="49" t="s">
        <v>25</v>
      </c>
      <c r="B88" s="49" t="s">
        <v>39</v>
      </c>
      <c r="C88" s="51">
        <v>129998916</v>
      </c>
    </row>
    <row r="89" spans="1:3">
      <c r="A89" s="49" t="s">
        <v>26</v>
      </c>
      <c r="B89" s="49" t="s">
        <v>35</v>
      </c>
      <c r="C89" s="51">
        <v>231249852</v>
      </c>
    </row>
    <row r="90" spans="1:3">
      <c r="A90" s="49" t="s">
        <v>26</v>
      </c>
      <c r="B90" s="49" t="s">
        <v>40</v>
      </c>
      <c r="C90" s="51">
        <v>2269715988</v>
      </c>
    </row>
    <row r="91" spans="1:3">
      <c r="A91" s="49" t="s">
        <v>26</v>
      </c>
      <c r="B91" s="49" t="s">
        <v>36</v>
      </c>
      <c r="C91" s="51">
        <v>977746016</v>
      </c>
    </row>
    <row r="92" spans="1:3">
      <c r="A92" s="49" t="s">
        <v>26</v>
      </c>
      <c r="B92" s="49" t="s">
        <v>37</v>
      </c>
      <c r="C92" s="51">
        <v>784999164</v>
      </c>
    </row>
    <row r="93" spans="1:3">
      <c r="A93" s="49" t="s">
        <v>26</v>
      </c>
      <c r="B93" s="49" t="s">
        <v>38</v>
      </c>
      <c r="C93" s="51">
        <v>49999968</v>
      </c>
    </row>
    <row r="94" spans="1:3">
      <c r="A94" s="49" t="s">
        <v>26</v>
      </c>
      <c r="B94" s="49" t="s">
        <v>39</v>
      </c>
      <c r="C94" s="51">
        <v>129998916</v>
      </c>
    </row>
    <row r="95" spans="1:3">
      <c r="A95" s="49" t="s">
        <v>27</v>
      </c>
      <c r="B95" s="49" t="s">
        <v>38</v>
      </c>
      <c r="C95" s="51">
        <v>49999968</v>
      </c>
    </row>
    <row r="96" spans="1:3">
      <c r="A96" s="49" t="s">
        <v>27</v>
      </c>
      <c r="B96" s="49" t="s">
        <v>39</v>
      </c>
      <c r="C96" s="51">
        <v>129998916</v>
      </c>
    </row>
    <row r="97" spans="1:3">
      <c r="A97" s="49" t="s">
        <v>27</v>
      </c>
      <c r="B97" s="49" t="s">
        <v>35</v>
      </c>
      <c r="C97" s="51">
        <v>231249852</v>
      </c>
    </row>
    <row r="98" spans="1:3">
      <c r="A98" s="49" t="s">
        <v>27</v>
      </c>
      <c r="B98" s="49" t="s">
        <v>40</v>
      </c>
      <c r="C98" s="51">
        <v>1575549432</v>
      </c>
    </row>
    <row r="99" spans="1:3">
      <c r="A99" s="49" t="s">
        <v>27</v>
      </c>
      <c r="B99" s="49" t="s">
        <v>36</v>
      </c>
      <c r="C99" s="51">
        <v>1012737876</v>
      </c>
    </row>
    <row r="100" spans="1:3">
      <c r="A100" s="49" t="s">
        <v>27</v>
      </c>
      <c r="B100" s="49" t="s">
        <v>37</v>
      </c>
      <c r="C100" s="51">
        <v>1898399172</v>
      </c>
    </row>
    <row r="101" spans="1:3">
      <c r="A101" s="49" t="s">
        <v>28</v>
      </c>
      <c r="B101" s="49" t="s">
        <v>35</v>
      </c>
      <c r="C101" s="51">
        <v>231249852</v>
      </c>
    </row>
    <row r="102" spans="1:3">
      <c r="A102" s="49" t="s">
        <v>28</v>
      </c>
      <c r="B102" s="49" t="s">
        <v>38</v>
      </c>
      <c r="C102" s="51">
        <v>49999968</v>
      </c>
    </row>
    <row r="103" spans="1:3">
      <c r="A103" s="49" t="s">
        <v>28</v>
      </c>
      <c r="B103" s="49" t="s">
        <v>40</v>
      </c>
      <c r="C103" s="51">
        <v>2175070332</v>
      </c>
    </row>
    <row r="104" spans="1:3">
      <c r="A104" s="49" t="s">
        <v>28</v>
      </c>
      <c r="B104" s="49" t="s">
        <v>36</v>
      </c>
      <c r="C104" s="51">
        <v>1090365484</v>
      </c>
    </row>
    <row r="105" spans="1:3">
      <c r="A105" s="49" t="s">
        <v>28</v>
      </c>
      <c r="B105" s="49" t="s">
        <v>37</v>
      </c>
      <c r="C105" s="51">
        <v>865199940</v>
      </c>
    </row>
    <row r="106" spans="1:3">
      <c r="A106" s="49" t="s">
        <v>28</v>
      </c>
      <c r="B106" s="49" t="s">
        <v>39</v>
      </c>
      <c r="C106" s="51">
        <v>209999532</v>
      </c>
    </row>
    <row r="107" spans="1:3">
      <c r="A107" s="49" t="s">
        <v>31</v>
      </c>
      <c r="B107" s="49" t="s">
        <v>35</v>
      </c>
      <c r="C107" s="51">
        <v>249999840</v>
      </c>
    </row>
    <row r="108" spans="1:3">
      <c r="A108" s="49" t="s">
        <v>31</v>
      </c>
      <c r="B108" s="49" t="s">
        <v>40</v>
      </c>
      <c r="C108" s="51">
        <v>3553201956</v>
      </c>
    </row>
    <row r="109" spans="1:3">
      <c r="A109" s="49" t="s">
        <v>31</v>
      </c>
      <c r="B109" s="49" t="s">
        <v>36</v>
      </c>
      <c r="C109" s="51">
        <v>993275096</v>
      </c>
    </row>
    <row r="110" spans="1:3">
      <c r="A110" s="49" t="s">
        <v>31</v>
      </c>
      <c r="B110" s="49" t="s">
        <v>37</v>
      </c>
      <c r="C110" s="51">
        <v>1508355720</v>
      </c>
    </row>
    <row r="111" spans="1:3">
      <c r="A111" s="49" t="s">
        <v>31</v>
      </c>
      <c r="B111" s="49" t="s">
        <v>38</v>
      </c>
      <c r="C111" s="51">
        <v>49999968</v>
      </c>
    </row>
    <row r="112" spans="1:3">
      <c r="A112" s="49" t="s">
        <v>31</v>
      </c>
      <c r="B112" s="49" t="s">
        <v>39</v>
      </c>
      <c r="C112" s="51">
        <v>129998916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2:V11"/>
  <sheetViews>
    <sheetView showGridLines="0" topLeftCell="H1" workbookViewId="0">
      <selection activeCell="T4" sqref="T4"/>
    </sheetView>
  </sheetViews>
  <sheetFormatPr defaultColWidth="9.1796875" defaultRowHeight="13"/>
  <cols>
    <col min="1" max="1" width="23.81640625" style="31" bestFit="1" customWidth="1"/>
    <col min="2" max="2" width="10.1796875" style="31" bestFit="1" customWidth="1"/>
    <col min="3" max="3" width="11" style="31" bestFit="1" customWidth="1"/>
    <col min="4" max="4" width="11.453125" style="31" bestFit="1" customWidth="1"/>
    <col min="5" max="6" width="9.81640625" style="31" bestFit="1" customWidth="1"/>
    <col min="7" max="7" width="10.453125" style="31" bestFit="1" customWidth="1"/>
    <col min="8" max="10" width="10.1796875" style="31" bestFit="1" customWidth="1"/>
    <col min="11" max="20" width="9.81640625" style="31" bestFit="1" customWidth="1"/>
    <col min="21" max="21" width="15" style="31" customWidth="1"/>
    <col min="22" max="22" width="14.453125" style="60" bestFit="1" customWidth="1"/>
    <col min="23" max="16384" width="9.1796875" style="31"/>
  </cols>
  <sheetData>
    <row r="2" spans="1:22">
      <c r="A2" s="30" t="s">
        <v>42</v>
      </c>
      <c r="B2" s="30"/>
      <c r="C2" s="30"/>
    </row>
    <row r="3" spans="1:22">
      <c r="A3" s="32">
        <v>5</v>
      </c>
      <c r="B3" s="33" t="s">
        <v>13</v>
      </c>
      <c r="C3" s="33" t="s">
        <v>14</v>
      </c>
      <c r="D3" s="33" t="s">
        <v>15</v>
      </c>
      <c r="E3" s="33" t="s">
        <v>16</v>
      </c>
      <c r="F3" s="33" t="s">
        <v>17</v>
      </c>
      <c r="G3" s="33" t="s">
        <v>18</v>
      </c>
      <c r="H3" s="33" t="s">
        <v>19</v>
      </c>
      <c r="I3" s="33" t="s">
        <v>20</v>
      </c>
      <c r="J3" s="33" t="s">
        <v>21</v>
      </c>
      <c r="K3" s="33" t="s">
        <v>22</v>
      </c>
      <c r="L3" s="33" t="s">
        <v>23</v>
      </c>
      <c r="M3" s="33" t="s">
        <v>24</v>
      </c>
      <c r="N3" s="33" t="s">
        <v>25</v>
      </c>
      <c r="O3" s="33" t="s">
        <v>26</v>
      </c>
      <c r="P3" s="33" t="s">
        <v>27</v>
      </c>
      <c r="Q3" s="33" t="s">
        <v>28</v>
      </c>
      <c r="R3" s="33" t="s">
        <v>29</v>
      </c>
      <c r="S3" s="33" t="s">
        <v>30</v>
      </c>
      <c r="T3" s="33" t="s">
        <v>31</v>
      </c>
      <c r="U3" s="34" t="s">
        <v>48</v>
      </c>
      <c r="V3" s="60" t="s">
        <v>34</v>
      </c>
    </row>
    <row r="4" spans="1:22">
      <c r="A4" s="35" t="s">
        <v>6</v>
      </c>
      <c r="B4" s="36">
        <v>13992</v>
      </c>
      <c r="C4" s="36">
        <v>30316.799999999999</v>
      </c>
      <c r="D4" s="36">
        <v>30316.799999999999</v>
      </c>
      <c r="E4" s="36">
        <v>30316.799999999999</v>
      </c>
      <c r="F4" s="36">
        <v>30316.799999999999</v>
      </c>
      <c r="G4" s="36">
        <v>17257.2</v>
      </c>
      <c r="H4" s="36">
        <v>17257.2</v>
      </c>
      <c r="I4" s="36">
        <v>17257.2</v>
      </c>
      <c r="J4" s="36">
        <v>17257.2</v>
      </c>
      <c r="K4" s="36">
        <v>17257.2</v>
      </c>
      <c r="L4" s="36">
        <v>17257.2</v>
      </c>
      <c r="M4" s="36">
        <v>17257.2</v>
      </c>
      <c r="N4" s="36">
        <v>17257.2</v>
      </c>
      <c r="O4" s="36">
        <v>17257.2</v>
      </c>
      <c r="P4" s="36">
        <v>17257.2</v>
      </c>
      <c r="Q4" s="36">
        <v>17257.2</v>
      </c>
      <c r="R4" s="36">
        <v>18656.400000000001</v>
      </c>
      <c r="S4" s="36">
        <v>18656.400000000001</v>
      </c>
      <c r="T4" s="36">
        <v>18656.400000000001</v>
      </c>
      <c r="U4" s="36">
        <v>0</v>
      </c>
      <c r="V4" s="60">
        <v>381057.60000000021</v>
      </c>
    </row>
    <row r="5" spans="1:22">
      <c r="A5" s="35" t="s">
        <v>7</v>
      </c>
      <c r="B5" s="36">
        <v>16059.6</v>
      </c>
      <c r="C5" s="36">
        <v>16059.6</v>
      </c>
      <c r="D5" s="36">
        <v>16059.6</v>
      </c>
      <c r="E5" s="36">
        <v>16059.6</v>
      </c>
      <c r="F5" s="36">
        <v>16059.6</v>
      </c>
      <c r="G5" s="36">
        <v>16059.6</v>
      </c>
      <c r="H5" s="36">
        <v>16059.6</v>
      </c>
      <c r="I5" s="36">
        <v>16059.6</v>
      </c>
      <c r="J5" s="36">
        <v>16059.6</v>
      </c>
      <c r="K5" s="36">
        <v>16059.6</v>
      </c>
      <c r="L5" s="36">
        <v>16059.6</v>
      </c>
      <c r="M5" s="36">
        <v>16059.6</v>
      </c>
      <c r="N5" s="36">
        <v>16059.6</v>
      </c>
      <c r="O5" s="36">
        <v>16059.6</v>
      </c>
      <c r="P5" s="36">
        <v>16059.6</v>
      </c>
      <c r="Q5" s="36">
        <v>16059.6</v>
      </c>
      <c r="R5" s="36">
        <v>16059.6</v>
      </c>
      <c r="S5" s="36">
        <v>16059.6</v>
      </c>
      <c r="T5" s="36">
        <v>16059.6</v>
      </c>
      <c r="U5" s="36">
        <v>0</v>
      </c>
      <c r="V5" s="60">
        <v>305132.40000000002</v>
      </c>
    </row>
    <row r="6" spans="1:22">
      <c r="A6" s="35" t="s">
        <v>8</v>
      </c>
      <c r="B6" s="36">
        <v>249818.16</v>
      </c>
      <c r="C6" s="36">
        <v>281662.44</v>
      </c>
      <c r="D6" s="36">
        <v>300291.96000000002</v>
      </c>
      <c r="E6" s="36">
        <v>306116.03999999998</v>
      </c>
      <c r="F6" s="36">
        <v>222775.8</v>
      </c>
      <c r="G6" s="36">
        <v>213638.64</v>
      </c>
      <c r="H6" s="36">
        <v>311322.84000000003</v>
      </c>
      <c r="I6" s="36">
        <v>316237.44</v>
      </c>
      <c r="J6" s="36">
        <v>424827</v>
      </c>
      <c r="K6" s="36">
        <v>339465.36</v>
      </c>
      <c r="L6" s="36">
        <v>248504.76</v>
      </c>
      <c r="M6" s="36">
        <v>264475.08</v>
      </c>
      <c r="N6" s="36">
        <v>345388.92</v>
      </c>
      <c r="O6" s="36">
        <v>294160.44</v>
      </c>
      <c r="P6" s="36">
        <v>389393.4</v>
      </c>
      <c r="Q6" s="36">
        <v>271438.2</v>
      </c>
      <c r="R6" s="36">
        <v>380990.28</v>
      </c>
      <c r="S6" s="36">
        <v>288717.59999999998</v>
      </c>
      <c r="T6" s="36">
        <v>289608.59999999998</v>
      </c>
      <c r="U6" s="36">
        <v>0</v>
      </c>
      <c r="V6" s="60">
        <v>5738832.96</v>
      </c>
    </row>
    <row r="7" spans="1:22">
      <c r="A7" s="35" t="s">
        <v>9</v>
      </c>
      <c r="B7" s="36">
        <v>110179.2</v>
      </c>
      <c r="C7" s="36">
        <v>195663.6</v>
      </c>
      <c r="D7" s="36">
        <v>195663.6</v>
      </c>
      <c r="E7" s="36">
        <v>195663.6</v>
      </c>
      <c r="F7" s="36">
        <v>195663.6</v>
      </c>
      <c r="G7" s="36">
        <v>116114.4</v>
      </c>
      <c r="H7" s="36">
        <v>107506.8</v>
      </c>
      <c r="I7" s="36">
        <v>107506.8</v>
      </c>
      <c r="J7" s="36">
        <v>107506.8</v>
      </c>
      <c r="K7" s="36">
        <v>107506.8</v>
      </c>
      <c r="L7" s="36">
        <v>85731.6</v>
      </c>
      <c r="M7" s="36">
        <v>77797.2</v>
      </c>
      <c r="N7" s="36">
        <v>75331.199999999997</v>
      </c>
      <c r="O7" s="36">
        <v>65240.4</v>
      </c>
      <c r="P7" s="36">
        <v>73362</v>
      </c>
      <c r="Q7" s="36">
        <v>66220.800000000003</v>
      </c>
      <c r="R7" s="36">
        <v>106285.2</v>
      </c>
      <c r="S7" s="36">
        <v>111846</v>
      </c>
      <c r="T7" s="36">
        <v>97092</v>
      </c>
      <c r="U7" s="36">
        <v>0</v>
      </c>
      <c r="V7" s="60">
        <v>2197881.6</v>
      </c>
    </row>
    <row r="8" spans="1:22">
      <c r="A8" s="35" t="s">
        <v>10</v>
      </c>
      <c r="B8" s="36">
        <v>164456.4</v>
      </c>
      <c r="C8" s="36">
        <v>112424.4</v>
      </c>
      <c r="D8" s="36">
        <v>61899.6</v>
      </c>
      <c r="E8" s="36">
        <v>61574.400000000001</v>
      </c>
      <c r="F8" s="36">
        <v>41323.199999999997</v>
      </c>
      <c r="G8" s="36">
        <v>161289.60000000001</v>
      </c>
      <c r="H8" s="36">
        <v>174987.6</v>
      </c>
      <c r="I8" s="36">
        <v>169821.6</v>
      </c>
      <c r="J8" s="36">
        <v>239979.6</v>
      </c>
      <c r="K8" s="36">
        <v>181318.8</v>
      </c>
      <c r="L8" s="36">
        <v>163462.79999999999</v>
      </c>
      <c r="M8" s="36">
        <v>74962.8</v>
      </c>
      <c r="N8" s="36">
        <v>83220</v>
      </c>
      <c r="O8" s="36">
        <v>74901.600000000006</v>
      </c>
      <c r="P8" s="36">
        <v>87625.2</v>
      </c>
      <c r="Q8" s="36">
        <v>74287.199999999997</v>
      </c>
      <c r="R8" s="36">
        <v>84343.2</v>
      </c>
      <c r="S8" s="36">
        <v>77881.2</v>
      </c>
      <c r="T8" s="36">
        <v>75399.600000000006</v>
      </c>
      <c r="U8" s="36">
        <v>0</v>
      </c>
      <c r="V8" s="60">
        <v>2165158.7999999998</v>
      </c>
    </row>
    <row r="9" spans="1:22">
      <c r="A9" s="35" t="s">
        <v>11</v>
      </c>
      <c r="B9" s="36">
        <v>2612.4</v>
      </c>
      <c r="C9" s="36">
        <v>1903.2</v>
      </c>
      <c r="D9" s="36">
        <v>3283.2</v>
      </c>
      <c r="E9" s="36">
        <v>2276.4</v>
      </c>
      <c r="F9" s="36">
        <v>3283.2</v>
      </c>
      <c r="G9" s="36">
        <v>3060</v>
      </c>
      <c r="H9" s="36">
        <v>3730.8</v>
      </c>
      <c r="I9" s="36">
        <v>4887.6000000000004</v>
      </c>
      <c r="J9" s="36">
        <v>3283.2</v>
      </c>
      <c r="K9" s="36">
        <v>2612.4</v>
      </c>
      <c r="L9" s="36">
        <v>3283.2</v>
      </c>
      <c r="M9" s="36">
        <v>3283.2</v>
      </c>
      <c r="N9" s="36">
        <v>2612.4</v>
      </c>
      <c r="O9" s="36">
        <v>2276.4</v>
      </c>
      <c r="P9" s="36">
        <v>3060</v>
      </c>
      <c r="Q9" s="36">
        <v>3396</v>
      </c>
      <c r="R9" s="36">
        <v>2612.4</v>
      </c>
      <c r="S9" s="36">
        <v>2612.4</v>
      </c>
      <c r="T9" s="36">
        <v>3283.2</v>
      </c>
      <c r="U9" s="36">
        <v>0</v>
      </c>
      <c r="V9" s="60">
        <v>57351.600000000006</v>
      </c>
    </row>
    <row r="10" spans="1:22">
      <c r="A10" s="35" t="s">
        <v>12</v>
      </c>
      <c r="B10" s="36">
        <v>739.2</v>
      </c>
      <c r="C10" s="36">
        <v>1440</v>
      </c>
      <c r="D10" s="36">
        <v>3164.4</v>
      </c>
      <c r="E10" s="36">
        <v>1425.6</v>
      </c>
      <c r="F10" s="36">
        <v>3771.6</v>
      </c>
      <c r="G10" s="36">
        <v>2548.8000000000002</v>
      </c>
      <c r="H10" s="36">
        <v>4059.6</v>
      </c>
      <c r="I10" s="36">
        <v>3147.6</v>
      </c>
      <c r="J10" s="36">
        <v>3807.6</v>
      </c>
      <c r="K10" s="36">
        <v>3813.6</v>
      </c>
      <c r="L10" s="36">
        <v>1512</v>
      </c>
      <c r="M10" s="36">
        <v>914.4</v>
      </c>
      <c r="N10" s="36">
        <v>4053.6</v>
      </c>
      <c r="O10" s="36">
        <v>4188</v>
      </c>
      <c r="P10" s="36">
        <v>2606.4</v>
      </c>
      <c r="Q10" s="36">
        <v>4222.8</v>
      </c>
      <c r="R10" s="36">
        <v>9760.7999999999993</v>
      </c>
      <c r="S10" s="36">
        <v>35252.400000000001</v>
      </c>
      <c r="T10" s="36">
        <v>6078</v>
      </c>
      <c r="U10" s="36">
        <v>0</v>
      </c>
      <c r="V10" s="60">
        <v>96506.4</v>
      </c>
    </row>
    <row r="11" spans="1:22">
      <c r="A11" s="37" t="s">
        <v>34</v>
      </c>
      <c r="B11" s="38">
        <v>557856.96</v>
      </c>
      <c r="C11" s="38">
        <v>639470.04</v>
      </c>
      <c r="D11" s="38">
        <v>610679.16</v>
      </c>
      <c r="E11" s="38">
        <v>613432.44000000006</v>
      </c>
      <c r="F11" s="38">
        <v>513193.80000000005</v>
      </c>
      <c r="G11" s="38">
        <v>529968.24</v>
      </c>
      <c r="H11" s="38">
        <v>634924.44000000006</v>
      </c>
      <c r="I11" s="38">
        <v>634917.84</v>
      </c>
      <c r="J11" s="38">
        <v>812720.99999999988</v>
      </c>
      <c r="K11" s="38">
        <v>668033.76</v>
      </c>
      <c r="L11" s="38">
        <v>535811.15999999992</v>
      </c>
      <c r="M11" s="38">
        <v>454749.48000000004</v>
      </c>
      <c r="N11" s="38">
        <v>543922.91999999993</v>
      </c>
      <c r="O11" s="38">
        <v>474083.64</v>
      </c>
      <c r="P11" s="38">
        <v>589363.80000000005</v>
      </c>
      <c r="Q11" s="38">
        <v>452881.8</v>
      </c>
      <c r="R11" s="38">
        <v>618707.88000000012</v>
      </c>
      <c r="S11" s="38">
        <v>551025.6</v>
      </c>
      <c r="T11" s="38">
        <v>506177.39999999997</v>
      </c>
      <c r="U11" s="38">
        <v>0</v>
      </c>
      <c r="V11" s="60">
        <v>10941921.359999999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AC61"/>
  <sheetViews>
    <sheetView showGridLines="0" tabSelected="1" topLeftCell="A16" workbookViewId="0">
      <pane xSplit="1" topLeftCell="R1" activePane="topRight" state="frozen"/>
      <selection activeCell="A26" sqref="A26"/>
      <selection pane="topRight" activeCell="AB31" sqref="AB31"/>
    </sheetView>
  </sheetViews>
  <sheetFormatPr defaultColWidth="9.1796875" defaultRowHeight="13"/>
  <cols>
    <col min="1" max="1" width="28" style="31" bestFit="1" customWidth="1"/>
    <col min="2" max="3" width="11.26953125" style="31" bestFit="1" customWidth="1"/>
    <col min="4" max="4" width="11.54296875" style="31" bestFit="1" customWidth="1"/>
    <col min="5" max="6" width="11.26953125" style="31" bestFit="1" customWidth="1"/>
    <col min="7" max="7" width="10.1796875" style="31" customWidth="1"/>
    <col min="8" max="9" width="11.26953125" style="31" bestFit="1" customWidth="1"/>
    <col min="10" max="10" width="12" style="31" bestFit="1" customWidth="1"/>
    <col min="11" max="20" width="11.26953125" style="31" bestFit="1" customWidth="1"/>
    <col min="21" max="25" width="11.26953125" style="31" customWidth="1"/>
    <col min="26" max="26" width="18.7265625" style="31" bestFit="1" customWidth="1"/>
    <col min="27" max="27" width="15.1796875" style="31" bestFit="1" customWidth="1"/>
    <col min="28" max="28" width="12.81640625" style="60" bestFit="1" customWidth="1"/>
    <col min="29" max="29" width="15.1796875" style="31" bestFit="1" customWidth="1"/>
    <col min="30" max="16384" width="9.1796875" style="31"/>
  </cols>
  <sheetData>
    <row r="1" spans="1:27">
      <c r="A1" s="30" t="s">
        <v>32</v>
      </c>
      <c r="B1" s="30"/>
      <c r="C1" s="30"/>
    </row>
    <row r="2" spans="1:27">
      <c r="B2" s="31">
        <f>VLOOKUP(B3,MData!$B$2:$C$20,2,FALSE)</f>
        <v>3</v>
      </c>
      <c r="C2" s="31">
        <f>VLOOKUP(C3,MData!$B$2:$C$20,2,FALSE)</f>
        <v>4</v>
      </c>
      <c r="D2" s="31">
        <f>VLOOKUP(D3,MData!$B$2:$C$20,2,FALSE)</f>
        <v>2</v>
      </c>
      <c r="E2" s="31">
        <f>VLOOKUP(E3,MData!$B$2:$C$20,2,FALSE)</f>
        <v>4</v>
      </c>
      <c r="F2" s="31">
        <f>VLOOKUP(F3,MData!$B$2:$C$20,2,FALSE)</f>
        <v>3</v>
      </c>
      <c r="G2" s="31">
        <f>VLOOKUP(G3,MData!$B$2:$C$20,2,FALSE)</f>
        <v>4</v>
      </c>
      <c r="H2" s="31">
        <f>VLOOKUP(H3,MData!$B$2:$C$20,2,FALSE)</f>
        <v>2</v>
      </c>
      <c r="I2" s="31">
        <f>VLOOKUP(I3,MData!$B$2:$C$20,2,FALSE)</f>
        <v>2</v>
      </c>
      <c r="J2" s="31">
        <f>VLOOKUP(J3,MData!$B$2:$C$20,2,FALSE)</f>
        <v>3</v>
      </c>
      <c r="K2" s="31">
        <f>VLOOKUP(K3,MData!$B$2:$C$20,2,FALSE)</f>
        <v>1</v>
      </c>
      <c r="L2" s="31">
        <f>VLOOKUP(L3,MData!$B$2:$C$20,2,FALSE)</f>
        <v>1</v>
      </c>
      <c r="M2" s="31">
        <f>VLOOKUP(M3,MData!$B$2:$C$20,2,FALSE)</f>
        <v>3</v>
      </c>
      <c r="N2" s="31">
        <f>VLOOKUP(N3,MData!$B$2:$C$20,2,FALSE)</f>
        <v>4</v>
      </c>
      <c r="O2" s="31">
        <f>VLOOKUP(O3,MData!$B$2:$C$20,2,FALSE)</f>
        <v>2</v>
      </c>
      <c r="P2" s="31">
        <f>VLOOKUP(P3,MData!$B$2:$C$20,2,FALSE)</f>
        <v>3</v>
      </c>
      <c r="Q2" s="31">
        <f>VLOOKUP(Q3,MData!$B$2:$C$20,2,FALSE)</f>
        <v>1</v>
      </c>
      <c r="R2" s="31">
        <f>VLOOKUP(R3,MData!$B$2:$C$20,2,FALSE)</f>
        <v>4</v>
      </c>
      <c r="S2" s="31">
        <f>VLOOKUP(S3,MData!$B$2:$C$20,2,FALSE)</f>
        <v>1</v>
      </c>
      <c r="T2" s="31">
        <f>VLOOKUP(T3,MData!$B$2:$C$20,2,FALSE)</f>
        <v>2</v>
      </c>
      <c r="U2" s="31">
        <v>1</v>
      </c>
    </row>
    <row r="3" spans="1:27">
      <c r="A3" s="57">
        <v>2</v>
      </c>
      <c r="B3" s="33" t="s">
        <v>13</v>
      </c>
      <c r="C3" s="33" t="s">
        <v>14</v>
      </c>
      <c r="D3" s="33" t="s">
        <v>15</v>
      </c>
      <c r="E3" s="33" t="s">
        <v>16</v>
      </c>
      <c r="F3" s="33" t="s">
        <v>17</v>
      </c>
      <c r="G3" s="33" t="s">
        <v>18</v>
      </c>
      <c r="H3" s="33" t="s">
        <v>19</v>
      </c>
      <c r="I3" s="33" t="s">
        <v>20</v>
      </c>
      <c r="J3" s="33" t="s">
        <v>21</v>
      </c>
      <c r="K3" s="33" t="s">
        <v>22</v>
      </c>
      <c r="L3" s="33" t="s">
        <v>23</v>
      </c>
      <c r="M3" s="33" t="s">
        <v>24</v>
      </c>
      <c r="N3" s="33" t="s">
        <v>25</v>
      </c>
      <c r="O3" s="33" t="s">
        <v>26</v>
      </c>
      <c r="P3" s="33" t="s">
        <v>27</v>
      </c>
      <c r="Q3" s="33" t="s">
        <v>28</v>
      </c>
      <c r="R3" s="33" t="s">
        <v>29</v>
      </c>
      <c r="S3" s="33" t="s">
        <v>30</v>
      </c>
      <c r="T3" s="33" t="s">
        <v>31</v>
      </c>
      <c r="U3" s="33" t="s">
        <v>145</v>
      </c>
      <c r="V3" s="33" t="s">
        <v>149</v>
      </c>
      <c r="W3" s="33" t="s">
        <v>150</v>
      </c>
      <c r="X3" s="33" t="s">
        <v>151</v>
      </c>
      <c r="Y3" s="33" t="s">
        <v>48</v>
      </c>
      <c r="Z3" s="34" t="s">
        <v>34</v>
      </c>
    </row>
    <row r="4" spans="1:27">
      <c r="A4" s="35" t="s">
        <v>188</v>
      </c>
      <c r="B4" s="36">
        <f>SUMIF(Pandan!$A$2:$A$52,$A4,Pandan!$B$2:$B$52)</f>
        <v>12112.72</v>
      </c>
      <c r="C4" s="36">
        <f>SUMIF(Pelita!$A$2:$A$52,$A4,Pelita!$B$2:$B$52)</f>
        <v>1916.6</v>
      </c>
      <c r="D4" s="36">
        <f>SUMIF(P_Tabuhan!$A$2:$A$52,$A4,P_Tabuhan!$B$2:$B$52)</f>
        <v>16114.31</v>
      </c>
      <c r="E4" s="36">
        <f>SUMIF(Pungut!$A$2:$A$52,$A4,Pungut!$B$2:$B$52)</f>
        <v>9347.59</v>
      </c>
      <c r="F4" s="36">
        <f>SUMIF(Pematang!$A$2:$A$52,$A4,Pematang!$B$2:$B$52)</f>
        <v>1313.19</v>
      </c>
      <c r="G4" s="36">
        <f>SUMIF(MangunJaya!$A$2:$A$52,$A4,MangunJaya!$B$2:$B$52)</f>
        <v>6455.08</v>
      </c>
      <c r="H4" s="36">
        <f>SUMIF(Menggala!$A$2:$A$52,$A4,Menggala!$B$2:$B$52)</f>
        <v>1070.99</v>
      </c>
      <c r="I4" s="36">
        <f>SUMIF(Minas!$A$2:$A$52,$A4,Minas!$B$2:$B$52)</f>
        <v>12110.92</v>
      </c>
      <c r="J4" s="36">
        <f>SUMIF(Melahin!$A$2:$A$52,$A4,Melahin!$B$2:$B$52)</f>
        <v>6345.48</v>
      </c>
      <c r="K4" s="36">
        <f>SUMIF(Merbau!$A$2:$A$52,$A4,Merbau!$B$2:$B$52)</f>
        <v>6219.45</v>
      </c>
      <c r="L4" s="36">
        <f>SUMIF(Mundu!$A$2:$A$52,$A4,Mundu!$B$2:$B$52)</f>
        <v>6676.31</v>
      </c>
      <c r="M4" s="36">
        <f>SUMIF(Musi!$A$2:$A$52,$A4,Musi!$B$2:$B$52)</f>
        <v>6280.88</v>
      </c>
      <c r="N4" s="36">
        <f>SUMIF(Meditran!$A$2:$A$52,$A4,Meditran!$B$2:$B$52)</f>
        <v>0</v>
      </c>
      <c r="O4" s="36">
        <f>SUMIF(Matindok!$A$2:$A$52,$A4,Matindok!$B$2:$B$52)</f>
        <v>15855.97</v>
      </c>
      <c r="P4" s="36">
        <f>SUMIF(Mauhau!$A$2:$A$52,$A4,Mauhau!$B$2:$B$52)</f>
        <v>9676.49</v>
      </c>
      <c r="Q4" s="36">
        <f>SUMIF(Merauke!$A$2:$A$52,$A4,Merauke!$B$2:$B$52)</f>
        <v>0</v>
      </c>
      <c r="R4" s="36">
        <f>SUMIF(Kamojang!$A$2:$A$52,$A4,Kamojang!$B$2:$B$52)</f>
        <v>6726.64</v>
      </c>
      <c r="S4" s="36">
        <f>SUMIF(Kasim!$A$2:$A$52,$A4,Kasim!$B$2:$B$52)</f>
        <v>16070.31</v>
      </c>
      <c r="T4" s="36">
        <f>SUMIF(Kakap!$A$2:$A$52,$A4,Kakap!$B$2:$B$52)</f>
        <v>490.06</v>
      </c>
      <c r="U4" s="36">
        <f>SUMIF(Parigi!$A$2:$A$52,$A4,Parigi!$B$2:$B$52)</f>
        <v>4710.97</v>
      </c>
      <c r="V4" s="36">
        <f>SUMIF(Pattimura!$A$2:$A$52,$A4,Pattimura!$B$2:$B$52)</f>
        <v>0</v>
      </c>
      <c r="W4" s="36">
        <f>SUMIF(Pasaman!$A$2:$A$52,$A4,Pasaman!$B$2:$B$52)</f>
        <v>5644.83</v>
      </c>
      <c r="X4" s="36">
        <f>SUMIF(Panjang!$A$2:$A$52,$A4,Panjang!$B$2:$B$52)</f>
        <v>0</v>
      </c>
      <c r="Y4" s="36">
        <f>SUMIF(TF_II_Man!$A$2:$A$52,$A4,TF_II_Man!$B$2:$B$52)</f>
        <v>0</v>
      </c>
      <c r="Z4" s="36">
        <f t="shared" ref="Z4:Z10" si="0">SUM(B4:T4)</f>
        <v>134782.99000000002</v>
      </c>
    </row>
    <row r="5" spans="1:27">
      <c r="A5" s="35" t="s">
        <v>184</v>
      </c>
      <c r="B5" s="36">
        <f>SUMIF(Pandan!$A$2:$A$52,$A5,Pandan!$B$2:$B$52)</f>
        <v>7208.92</v>
      </c>
      <c r="C5" s="36">
        <f>SUMIF(Pelita!$A$2:$A$52,$A5,Pelita!$B$2:$B$52)</f>
        <v>3727.76</v>
      </c>
      <c r="D5" s="36">
        <f>SUMIF(P_Tabuhan!$A$2:$A$52,$A5,P_Tabuhan!$B$2:$B$52)</f>
        <v>4737.08</v>
      </c>
      <c r="E5" s="36">
        <f>SUMIF(Pungut!$A$2:$A$52,$A5,Pungut!$B$2:$B$52)</f>
        <v>1786.44</v>
      </c>
      <c r="F5" s="36">
        <f>SUMIF(Pematang!$A$2:$A$52,$A5,Pematang!$B$2:$B$52)</f>
        <v>3755.78</v>
      </c>
      <c r="G5" s="36">
        <f>SUMIF(MangunJaya!$A$2:$A$52,$A5,MangunJaya!$B$2:$B$52)</f>
        <v>3803.65</v>
      </c>
      <c r="H5" s="36">
        <f>SUMIF(Menggala!$A$2:$A$52,$A5,Menggala!$B$2:$B$52)</f>
        <v>5458.85</v>
      </c>
      <c r="I5" s="36">
        <f>SUMIF(Minas!$A$2:$A$52,$A5,Minas!$B$2:$B$52)</f>
        <v>7086.65</v>
      </c>
      <c r="J5" s="36">
        <f>SUMIF(Melahin!$A$2:$A$52,$A5,Melahin!$B$2:$B$52)</f>
        <v>8000.6</v>
      </c>
      <c r="K5" s="36">
        <f>SUMIF(Merbau!$A$2:$A$52,$A5,Merbau!$B$2:$B$52)</f>
        <v>5666.18</v>
      </c>
      <c r="L5" s="36">
        <f>SUMIF(Mundu!$A$2:$A$52,$A5,Mundu!$B$2:$B$52)</f>
        <v>9428.5300000000007</v>
      </c>
      <c r="M5" s="36">
        <f>SUMIF(Musi!$A$2:$A$52,$A5,Musi!$B$2:$B$52)</f>
        <v>6869.74</v>
      </c>
      <c r="N5" s="36">
        <f>SUMIF(Meditran!$A$2:$A$52,$A5,Meditran!$B$2:$B$52)</f>
        <v>4609.01</v>
      </c>
      <c r="O5" s="36">
        <f>SUMIF(Matindok!$A$2:$A$52,$A5,Matindok!$B$2:$B$52)</f>
        <v>7557.82</v>
      </c>
      <c r="P5" s="36">
        <f>SUMIF(Mauhau!$A$2:$A$52,$A5,Mauhau!$B$2:$B$52)</f>
        <v>1990.78</v>
      </c>
      <c r="Q5" s="36">
        <f>SUMIF(Merauke!$A$2:$A$52,$A5,Merauke!$B$2:$B$52)</f>
        <v>3009.8</v>
      </c>
      <c r="R5" s="36">
        <f>SUMIF(Kamojang!$A$2:$A$52,$A5,Kamojang!$B$2:$B$52)</f>
        <v>5673.58</v>
      </c>
      <c r="S5" s="36">
        <f>SUMIF(Kasim!$A$2:$A$52,$A5,Kasim!$B$2:$B$52)</f>
        <v>5220.46</v>
      </c>
      <c r="T5" s="36">
        <f>SUMIF(Kakap!$A$2:$A$52,$A5,Kakap!$B$2:$B$52)</f>
        <v>4531.97</v>
      </c>
      <c r="U5" s="36">
        <f>SUMIF(Parigi!$A$2:$A$52,$A5,Parigi!$B$2:$B$52)</f>
        <v>3504.15</v>
      </c>
      <c r="V5" s="36">
        <f>SUMIF(Pattimura!$A$2:$A$52,$A5,Pattimura!$B$2:$B$52)</f>
        <v>0</v>
      </c>
      <c r="W5" s="36">
        <f>SUMIF(Pasaman!$A$2:$A$52,$A5,Pasaman!$B$2:$B$52)</f>
        <v>0</v>
      </c>
      <c r="X5" s="36">
        <f>SUMIF(Panjang!$A$2:$A$52,$A5,Panjang!$B$2:$B$52)</f>
        <v>0</v>
      </c>
      <c r="Y5" s="36">
        <f>SUMIF(TF_II_Man!$A$2:$A$52,$A5,TF_II_Man!$B$2:$B$52)</f>
        <v>0</v>
      </c>
      <c r="Z5" s="36">
        <f t="shared" si="0"/>
        <v>100123.60000000002</v>
      </c>
    </row>
    <row r="6" spans="1:27">
      <c r="A6" s="35" t="s">
        <v>185</v>
      </c>
      <c r="B6" s="36">
        <f>SUMIF(Pandan!$A$2:$A$52,$A6,Pandan!$B$2:$B$52)</f>
        <v>155317.85</v>
      </c>
      <c r="C6" s="36">
        <f>SUMIF(Pelita!$A$2:$A$52,$A6,Pelita!$B$2:$B$52)</f>
        <v>153060.10999999999</v>
      </c>
      <c r="D6" s="36">
        <f>SUMIF(P_Tabuhan!$A$2:$A$52,$A6,P_Tabuhan!$B$2:$B$52)</f>
        <v>219276.33</v>
      </c>
      <c r="E6" s="36">
        <f>SUMIF(Pungut!$A$2:$A$52,$A6,Pungut!$B$2:$B$52)</f>
        <v>59323.040000000001</v>
      </c>
      <c r="F6" s="36">
        <f>SUMIF(Pematang!$A$2:$A$52,$A6,Pematang!$B$2:$B$52)</f>
        <v>77535.600000000006</v>
      </c>
      <c r="G6" s="36">
        <f>SUMIF(MangunJaya!$A$2:$A$52,$A6,MangunJaya!$B$2:$B$52)</f>
        <v>61496.53</v>
      </c>
      <c r="H6" s="36">
        <f>SUMIF(Menggala!$A$2:$A$52,$A6,Menggala!$B$2:$B$52)</f>
        <v>158047.32999999999</v>
      </c>
      <c r="I6" s="36">
        <f>SUMIF(Minas!$A$2:$A$52,$A6,Minas!$B$2:$B$52)</f>
        <v>167201.85</v>
      </c>
      <c r="J6" s="36">
        <f>SUMIF(Melahin!$A$2:$A$52,$A6,Melahin!$B$2:$B$52)</f>
        <v>178904.63</v>
      </c>
      <c r="K6" s="36">
        <f>SUMIF(Merbau!$A$2:$A$52,$A6,Merbau!$B$2:$B$52)</f>
        <v>139816.38</v>
      </c>
      <c r="L6" s="36">
        <f>SUMIF(Mundu!$A$2:$A$52,$A6,Mundu!$B$2:$B$52)</f>
        <v>180278.01</v>
      </c>
      <c r="M6" s="36">
        <f>SUMIF(Musi!$A$2:$A$52,$A6,Musi!$B$2:$B$52)</f>
        <v>121597.84</v>
      </c>
      <c r="N6" s="36">
        <f>SUMIF(Meditran!$A$2:$A$52,$A6,Meditran!$B$2:$B$52)</f>
        <v>27179.31</v>
      </c>
      <c r="O6" s="36">
        <f>SUMIF(Matindok!$A$2:$A$52,$A6,Matindok!$B$2:$B$52)</f>
        <v>216626.23</v>
      </c>
      <c r="P6" s="36">
        <f>SUMIF(Mauhau!$A$2:$A$52,$A6,Mauhau!$B$2:$B$52)</f>
        <v>106931.23</v>
      </c>
      <c r="Q6" s="36">
        <f>SUMIF(Merauke!$A$2:$A$52,$A6,Merauke!$B$2:$B$52)</f>
        <v>97697.62</v>
      </c>
      <c r="R6" s="36">
        <f>SUMIF(Kamojang!$A$2:$A$52,$A6,Kamojang!$B$2:$B$52)</f>
        <v>438096.78</v>
      </c>
      <c r="S6" s="36">
        <f>SUMIF(Kasim!$A$2:$A$52,$A6,Kasim!$B$2:$B$52)</f>
        <v>119820.05</v>
      </c>
      <c r="T6" s="36">
        <f>SUMIF(Kakap!$A$2:$A$52,$A6,Kakap!$B$2:$B$52)</f>
        <v>143561.67000000001</v>
      </c>
      <c r="U6" s="36">
        <f>SUMIF(Parigi!$A$2:$A$52,$A6,Parigi!$B$2:$B$52)</f>
        <v>36537.089999999997</v>
      </c>
      <c r="V6" s="36">
        <f>SUMIF(Pattimura!$A$2:$A$52,$A6,Pattimura!$B$2:$B$52)</f>
        <v>284.57</v>
      </c>
      <c r="W6" s="36">
        <f>SUMIF(Pasaman!$A$2:$A$52,$A6,Pasaman!$B$2:$B$52)</f>
        <v>8859.89</v>
      </c>
      <c r="X6" s="36">
        <f>SUMIF(Panjang!$A$2:$A$52,$A6,Panjang!$B$2:$B$52)</f>
        <v>284.57</v>
      </c>
      <c r="Y6" s="36">
        <f>SUMIF(TF_II_Man!$A$2:$A$52,$A6,TF_II_Man!$B$2:$B$52)</f>
        <v>0</v>
      </c>
      <c r="Z6" s="36">
        <f t="shared" si="0"/>
        <v>2821768.3899999997</v>
      </c>
    </row>
    <row r="7" spans="1:27">
      <c r="A7" s="35" t="s">
        <v>190</v>
      </c>
      <c r="B7" s="36">
        <f>SUMIF(Pandan!$A$2:$A$52,$A7,Pandan!$B$2:$B$52)</f>
        <v>13087.96</v>
      </c>
      <c r="C7" s="36">
        <f>SUMIF(Pelita!$A$2:$A$52,$A7,Pelita!$B$2:$B$52)</f>
        <v>70978.3</v>
      </c>
      <c r="D7" s="36">
        <f>SUMIF(P_Tabuhan!$A$2:$A$52,$A7,P_Tabuhan!$B$2:$B$52)</f>
        <v>70311.850000000006</v>
      </c>
      <c r="E7" s="36">
        <f>SUMIF(Pungut!$A$2:$A$52,$A7,Pungut!$B$2:$B$52)</f>
        <v>73287.75</v>
      </c>
      <c r="F7" s="36">
        <f>SUMIF(Pematang!$A$2:$A$52,$A7,Pematang!$B$2:$B$52)</f>
        <v>38594.86</v>
      </c>
      <c r="G7" s="36">
        <f>SUMIF(MangunJaya!$A$2:$A$52,$A7,MangunJaya!$B$2:$B$52)</f>
        <v>30909.040000000001</v>
      </c>
      <c r="H7" s="36">
        <f>SUMIF(Menggala!$A$2:$A$52,$A7,Menggala!$B$2:$B$52)</f>
        <v>29767.59</v>
      </c>
      <c r="I7" s="36">
        <f>SUMIF(Minas!$A$2:$A$52,$A7,Minas!$B$2:$B$52)</f>
        <v>20974.53</v>
      </c>
      <c r="J7" s="36">
        <f>SUMIF(Melahin!$A$2:$A$52,$A7,Melahin!$B$2:$B$52)</f>
        <v>38723.129999999997</v>
      </c>
      <c r="K7" s="36">
        <f>SUMIF(Merbau!$A$2:$A$52,$A7,Merbau!$B$2:$B$52)</f>
        <v>9937.08</v>
      </c>
      <c r="L7" s="36">
        <f>SUMIF(Mundu!$A$2:$A$52,$A7,Mundu!$B$2:$B$52)</f>
        <v>14434.03</v>
      </c>
      <c r="M7" s="36">
        <f>SUMIF(Musi!$A$2:$A$52,$A7,Musi!$B$2:$B$52)</f>
        <v>33292.1</v>
      </c>
      <c r="N7" s="36">
        <f>SUMIF(Meditran!$A$2:$A$52,$A7,Meditran!$B$2:$B$52)</f>
        <v>18347.5</v>
      </c>
      <c r="O7" s="36">
        <f>SUMIF(Matindok!$A$2:$A$52,$A7,Matindok!$B$2:$B$52)</f>
        <v>52400.75</v>
      </c>
      <c r="P7" s="36">
        <f>SUMIF(Mauhau!$A$2:$A$52,$A7,Mauhau!$B$2:$B$52)</f>
        <v>33388.730000000003</v>
      </c>
      <c r="Q7" s="36">
        <f>SUMIF(Merauke!$A$2:$A$52,$A7,Merauke!$B$2:$B$52)</f>
        <v>21748.55</v>
      </c>
      <c r="R7" s="36">
        <f>SUMIF(Kamojang!$A$2:$A$52,$A7,Kamojang!$B$2:$B$52)</f>
        <v>30283.57</v>
      </c>
      <c r="S7" s="36">
        <f>SUMIF(Kasim!$A$2:$A$52,$A7,Kasim!$B$2:$B$52)</f>
        <v>19725.66</v>
      </c>
      <c r="T7" s="36">
        <f>SUMIF(Kakap!$A$2:$A$52,$A7,Kakap!$B$2:$B$52)</f>
        <v>45046.19</v>
      </c>
      <c r="U7" s="36">
        <f>SUMIF(Parigi!$A$2:$A$52,$A7,Parigi!$B$2:$B$52)</f>
        <v>36775.49</v>
      </c>
      <c r="V7" s="36">
        <f>SUMIF(Pattimura!$A$2:$A$52,$A7,Pattimura!$B$2:$B$52)</f>
        <v>0</v>
      </c>
      <c r="W7" s="36">
        <f>SUMIF(Pasaman!$A$2:$A$52,$A7,Pasaman!$B$2:$B$52)</f>
        <v>23307.23</v>
      </c>
      <c r="X7" s="36">
        <f>SUMIF(Panjang!$A$2:$A$52,$A7,Panjang!$B$2:$B$52)</f>
        <v>0</v>
      </c>
      <c r="Y7" s="36">
        <f>SUMIF(TF_II_Man!$A$2:$A$52,$A7,TF_II_Man!$B$2:$B$52)</f>
        <v>0</v>
      </c>
      <c r="Z7" s="36">
        <f t="shared" si="0"/>
        <v>665239.17000000016</v>
      </c>
    </row>
    <row r="8" spans="1:27">
      <c r="A8" s="35" t="s">
        <v>195</v>
      </c>
      <c r="B8" s="36">
        <f>SUMIF(Pandan!$A$2:$A$52,$A8,Pandan!$B$2:$B$52)</f>
        <v>56411.6</v>
      </c>
      <c r="C8" s="36">
        <f>SUMIF(Pelita!$A$2:$A$52,$A8,Pelita!$B$2:$B$52)</f>
        <v>127187.26</v>
      </c>
      <c r="D8" s="36">
        <f>SUMIF(P_Tabuhan!$A$2:$A$52,$A8,P_Tabuhan!$B$2:$B$52)</f>
        <v>147170.88</v>
      </c>
      <c r="E8" s="36">
        <f>SUMIF(Pungut!$A$2:$A$52,$A8,Pungut!$B$2:$B$52)</f>
        <v>115760.04</v>
      </c>
      <c r="F8" s="36">
        <f>SUMIF(Pematang!$A$2:$A$52,$A8,Pematang!$B$2:$B$52)</f>
        <v>46788.76</v>
      </c>
      <c r="G8" s="36">
        <f>SUMIF(MangunJaya!$A$2:$A$52,$A8,MangunJaya!$B$2:$B$52)</f>
        <v>108323.71</v>
      </c>
      <c r="H8" s="36">
        <f>SUMIF(Menggala!$A$2:$A$52,$A8,Menggala!$B$2:$B$52)</f>
        <v>32490.21</v>
      </c>
      <c r="I8" s="36">
        <f>SUMIF(Minas!$A$2:$A$52,$A8,Minas!$B$2:$B$52)</f>
        <v>61049.43</v>
      </c>
      <c r="J8" s="36">
        <f>SUMIF(Melahin!$A$2:$A$52,$A8,Melahin!$B$2:$B$52)</f>
        <v>175512.55</v>
      </c>
      <c r="K8" s="36">
        <f>SUMIF(Merbau!$A$2:$A$52,$A8,Merbau!$B$2:$B$52)</f>
        <v>76028.78</v>
      </c>
      <c r="L8" s="36">
        <f>SUMIF(Mundu!$A$2:$A$52,$A8,Mundu!$B$2:$B$52)</f>
        <v>39624.33</v>
      </c>
      <c r="M8" s="36">
        <f>SUMIF(Musi!$A$2:$A$52,$A8,Musi!$B$2:$B$52)</f>
        <v>17823.78</v>
      </c>
      <c r="N8" s="36">
        <f>SUMIF(Meditran!$A$2:$A$52,$A8,Meditran!$B$2:$B$52)</f>
        <v>37533.82</v>
      </c>
      <c r="O8" s="36">
        <f>SUMIF(Matindok!$A$2:$A$52,$A8,Matindok!$B$2:$B$52)</f>
        <v>70452.25</v>
      </c>
      <c r="P8" s="36">
        <f>SUMIF(Mauhau!$A$2:$A$52,$A8,Mauhau!$B$2:$B$52)</f>
        <v>12171.91</v>
      </c>
      <c r="Q8" s="36">
        <f>SUMIF(Merauke!$A$2:$A$52,$A8,Merauke!$B$2:$B$52)</f>
        <v>46463.08</v>
      </c>
      <c r="R8" s="36">
        <f>SUMIF(Kamojang!$A$2:$A$52,$A8,Kamojang!$B$2:$B$52)</f>
        <v>49167.6</v>
      </c>
      <c r="S8" s="36">
        <f>SUMIF(Kasim!$A$2:$A$52,$A8,Kasim!$B$2:$B$52)</f>
        <v>30587.62</v>
      </c>
      <c r="T8" s="36">
        <f>SUMIF(Kakap!$A$2:$A$52,$A8,Kakap!$B$2:$B$52)</f>
        <v>69730.509999999995</v>
      </c>
      <c r="U8" s="36">
        <f>SUMIF(Parigi!$A$2:$A$52,$A8,Parigi!$B$2:$B$52)</f>
        <v>14136.45</v>
      </c>
      <c r="V8" s="36">
        <f>SUMIF(Pattimura!$A$2:$A$52,$A8,Pattimura!$B$2:$B$52)</f>
        <v>0</v>
      </c>
      <c r="W8" s="36">
        <f>SUMIF(Pasaman!$A$2:$A$52,$A8,Pasaman!$B$2:$B$52)</f>
        <v>203113.72</v>
      </c>
      <c r="X8" s="36">
        <f>SUMIF(Panjang!$A$2:$A$52,$A8,Panjang!$B$2:$B$52)</f>
        <v>0</v>
      </c>
      <c r="Y8" s="36">
        <f>SUMIF(TF_II_Man!$A$2:$A$52,$A8,TF_II_Man!$B$2:$B$52)</f>
        <v>537.29</v>
      </c>
      <c r="Z8" s="36">
        <f t="shared" si="0"/>
        <v>1320278.1200000001</v>
      </c>
    </row>
    <row r="9" spans="1:27">
      <c r="A9" s="35" t="s">
        <v>201</v>
      </c>
      <c r="B9" s="36">
        <f>SUMIF(Pandan!$A$2:$A$52,$A9,Pandan!$B$2:$B$52)</f>
        <v>6465.1</v>
      </c>
      <c r="C9" s="36">
        <f>SUMIF(Pelita!$A$2:$A$52,$A9,Pelita!$B$2:$B$52)</f>
        <v>4787.9399999999996</v>
      </c>
      <c r="D9" s="36">
        <f>SUMIF(P_Tabuhan!$A$2:$A$52,$A9,P_Tabuhan!$B$2:$B$52)</f>
        <v>4541.49</v>
      </c>
      <c r="E9" s="36">
        <f>SUMIF(Pungut!$A$2:$A$52,$A9,Pungut!$B$2:$B$52)</f>
        <v>4710.96</v>
      </c>
      <c r="F9" s="36">
        <f>SUMIF(Pematang!$A$2:$A$52,$A9,Pematang!$B$2:$B$52)</f>
        <v>486.42</v>
      </c>
      <c r="G9" s="36">
        <f>SUMIF(MangunJaya!$A$2:$A$52,$A9,MangunJaya!$B$2:$B$52)</f>
        <v>4914.2</v>
      </c>
      <c r="H9" s="36">
        <f>SUMIF(Menggala!$A$2:$A$52,$A9,Menggala!$B$2:$B$52)</f>
        <v>2939.59</v>
      </c>
      <c r="I9" s="36">
        <f>SUMIF(Minas!$A$2:$A$52,$A9,Minas!$B$2:$B$52)</f>
        <v>1022.96</v>
      </c>
      <c r="J9" s="36">
        <f>SUMIF(Melahin!$A$2:$A$52,$A9,Melahin!$B$2:$B$52)</f>
        <v>3537.27</v>
      </c>
      <c r="K9" s="36">
        <f>SUMIF(Merbau!$A$2:$A$52,$A9,Merbau!$B$2:$B$52)</f>
        <v>952.28</v>
      </c>
      <c r="L9" s="36">
        <f>SUMIF(Mundu!$A$2:$A$52,$A9,Mundu!$B$2:$B$52)</f>
        <v>3823.39</v>
      </c>
      <c r="M9" s="36">
        <f>SUMIF(Musi!$A$2:$A$52,$A9,Musi!$B$2:$B$52)</f>
        <v>3355.35</v>
      </c>
      <c r="N9" s="36">
        <f>SUMIF(Meditran!$A$2:$A$52,$A9,Meditran!$B$2:$B$52)</f>
        <v>4210.8599999999997</v>
      </c>
      <c r="O9" s="36">
        <f>SUMIF(Matindok!$A$2:$A$52,$A9,Matindok!$B$2:$B$52)</f>
        <v>1944.12</v>
      </c>
      <c r="P9" s="36">
        <f>SUMIF(Mauhau!$A$2:$A$52,$A9,Mauhau!$B$2:$B$52)</f>
        <v>1991.77</v>
      </c>
      <c r="Q9" s="36">
        <f>SUMIF(Merauke!$A$2:$A$52,$A9,Merauke!$B$2:$B$52)</f>
        <v>3009.68</v>
      </c>
      <c r="R9" s="36">
        <f>SUMIF(Kamojang!$A$2:$A$52,$A9,Kamojang!$B$2:$B$52)</f>
        <v>2269.04</v>
      </c>
      <c r="S9" s="36">
        <f>SUMIF(Kasim!$A$2:$A$52,$A9,Kasim!$B$2:$B$52)</f>
        <v>3575.4</v>
      </c>
      <c r="T9" s="36">
        <f>SUMIF(Kakap!$A$2:$A$52,$A9,Kakap!$B$2:$B$52)</f>
        <v>1880.09</v>
      </c>
      <c r="U9" s="36">
        <f>SUMIF(Parigi!$A$2:$A$52,$A9,Parigi!$B$2:$B$52)</f>
        <v>2286.15</v>
      </c>
      <c r="V9" s="36">
        <f>SUMIF(Pattimura!$A$2:$A$52,$A9,Pattimura!$B$2:$B$52)</f>
        <v>0</v>
      </c>
      <c r="W9" s="36">
        <f>SUMIF(Pasaman!$A$2:$A$52,$A9,Pasaman!$B$2:$B$52)</f>
        <v>0</v>
      </c>
      <c r="X9" s="36">
        <f>SUMIF(Panjang!$A$2:$A$52,$A9,Panjang!$B$2:$B$52)</f>
        <v>0</v>
      </c>
      <c r="Y9" s="36">
        <f>SUMIF(TF_II_Man!$A$2:$A$52,$A9,TF_II_Man!$B$2:$B$52)</f>
        <v>0</v>
      </c>
      <c r="Z9" s="36">
        <f t="shared" si="0"/>
        <v>60417.909999999996</v>
      </c>
    </row>
    <row r="10" spans="1:27">
      <c r="A10" s="35" t="s">
        <v>200</v>
      </c>
      <c r="B10" s="36">
        <f>SUMIF(Pandan!$A$2:$A$52,$A10,Pandan!$B$2:$B$52)</f>
        <v>3541.01</v>
      </c>
      <c r="C10" s="36">
        <f>SUMIF(Pelita!$A$2:$A$52,$A10,Pelita!$B$2:$B$52)</f>
        <v>-2475.04</v>
      </c>
      <c r="D10" s="36">
        <f>SUMIF(P_Tabuhan!$A$2:$A$52,$A10,P_Tabuhan!$B$2:$B$52)</f>
        <v>1356.27</v>
      </c>
      <c r="E10" s="36">
        <f>SUMIF(Pungut!$A$2:$A$52,$A10,Pungut!$B$2:$B$52)</f>
        <v>16643.87</v>
      </c>
      <c r="F10" s="36">
        <f>SUMIF(Pematang!$A$2:$A$52,$A10,Pematang!$B$2:$B$52)</f>
        <v>0</v>
      </c>
      <c r="G10" s="36">
        <f>SUMIF(MangunJaya!$A$2:$A$52,$A10,MangunJaya!$B$2:$B$52)</f>
        <v>0</v>
      </c>
      <c r="H10" s="36">
        <f>SUMIF(Menggala!$A$2:$A$52,$A10,Menggala!$B$2:$B$52)</f>
        <v>0</v>
      </c>
      <c r="I10" s="36">
        <f>SUMIF(Minas!$A$2:$A$52,$A10,Minas!$B$2:$B$52)</f>
        <v>588.1</v>
      </c>
      <c r="J10" s="36">
        <f>SUMIF(Melahin!$A$2:$A$52,$A10,Melahin!$B$2:$B$52)</f>
        <v>1181.26</v>
      </c>
      <c r="K10" s="36">
        <f>SUMIF(Merbau!$A$2:$A$52,$A10,Merbau!$B$2:$B$52)</f>
        <v>0</v>
      </c>
      <c r="L10" s="36">
        <f>SUMIF(Mundu!$A$2:$A$52,$A10,Mundu!$B$2:$B$52)</f>
        <v>899.66</v>
      </c>
      <c r="M10" s="36">
        <f>SUMIF(Musi!$A$2:$A$52,$A10,Musi!$B$2:$B$52)</f>
        <v>2954.42</v>
      </c>
      <c r="N10" s="36">
        <f>SUMIF(Meditran!$A$2:$A$52,$A10,Meditran!$B$2:$B$52)</f>
        <v>7305.65</v>
      </c>
      <c r="O10" s="36">
        <f>SUMIF(Matindok!$A$2:$A$52,$A10,Matindok!$B$2:$B$52)</f>
        <v>582.67999999999995</v>
      </c>
      <c r="P10" s="36">
        <f>SUMIF(Mauhau!$A$2:$A$52,$A10,Mauhau!$B$2:$B$52)</f>
        <v>5713.82</v>
      </c>
      <c r="Q10" s="36">
        <f>SUMIF(Merauke!$A$2:$A$52,$A10,Merauke!$B$2:$B$52)</f>
        <v>1194.6199999999999</v>
      </c>
      <c r="R10" s="36">
        <f>SUMIF(Kamojang!$A$2:$A$52,$A10,Kamojang!$B$2:$B$52)</f>
        <v>10215.540000000001</v>
      </c>
      <c r="S10" s="36">
        <f>SUMIF(Kasim!$A$2:$A$52,$A10,Kasim!$B$2:$B$52)</f>
        <v>0</v>
      </c>
      <c r="T10" s="36">
        <f>SUMIF(Kakap!$A$2:$A$52,$A10,Kakap!$B$2:$B$52)</f>
        <v>2689.38</v>
      </c>
      <c r="U10" s="36">
        <f>SUMIF(Parigi!$A$2:$A$52,$A10,Parigi!$B$2:$B$52)</f>
        <v>0</v>
      </c>
      <c r="V10" s="36">
        <f>SUMIF(Pattimura!$A$2:$A$52,$A10,Pattimura!$B$2:$B$52)</f>
        <v>0</v>
      </c>
      <c r="W10" s="36">
        <f>SUMIF(Pasaman!$A$2:$A$52,$A10,Pasaman!$B$2:$B$52)</f>
        <v>0</v>
      </c>
      <c r="X10" s="36">
        <f>SUMIF(Panjang!$A$2:$A$52,$A10,Panjang!$B$2:$B$52)</f>
        <v>0</v>
      </c>
      <c r="Y10" s="36">
        <f>SUMIF(TF_II_Man!$A$2:$A$52,$A10,TF_II_Man!$B$2:$B$52)</f>
        <v>0</v>
      </c>
      <c r="Z10" s="36">
        <f t="shared" si="0"/>
        <v>52391.24</v>
      </c>
    </row>
    <row r="11" spans="1:27">
      <c r="A11" s="37" t="s">
        <v>34</v>
      </c>
      <c r="B11" s="38">
        <f>SUM(B4:B10)</f>
        <v>254145.16</v>
      </c>
      <c r="C11" s="38">
        <f t="shared" ref="C11:Z11" si="1">SUM(C4:C10)</f>
        <v>359182.93</v>
      </c>
      <c r="D11" s="38">
        <f t="shared" si="1"/>
        <v>463508.20999999996</v>
      </c>
      <c r="E11" s="38">
        <f t="shared" si="1"/>
        <v>280859.69</v>
      </c>
      <c r="F11" s="38">
        <f t="shared" si="1"/>
        <v>168474.61000000002</v>
      </c>
      <c r="G11" s="38">
        <f t="shared" si="1"/>
        <v>215902.21000000002</v>
      </c>
      <c r="H11" s="38">
        <f t="shared" si="1"/>
        <v>229774.55999999997</v>
      </c>
      <c r="I11" s="38">
        <f t="shared" si="1"/>
        <v>270034.44</v>
      </c>
      <c r="J11" s="38">
        <f t="shared" si="1"/>
        <v>412204.92000000004</v>
      </c>
      <c r="K11" s="38">
        <f t="shared" si="1"/>
        <v>238620.15</v>
      </c>
      <c r="L11" s="38">
        <f t="shared" si="1"/>
        <v>255164.26000000004</v>
      </c>
      <c r="M11" s="38">
        <f t="shared" si="1"/>
        <v>192174.11000000002</v>
      </c>
      <c r="N11" s="38">
        <f t="shared" si="1"/>
        <v>99186.15</v>
      </c>
      <c r="O11" s="38">
        <f t="shared" si="1"/>
        <v>365419.82</v>
      </c>
      <c r="P11" s="38">
        <f t="shared" si="1"/>
        <v>171864.73</v>
      </c>
      <c r="Q11" s="38">
        <f t="shared" si="1"/>
        <v>173123.34999999998</v>
      </c>
      <c r="R11" s="38">
        <f t="shared" si="1"/>
        <v>542432.75000000012</v>
      </c>
      <c r="S11" s="38">
        <f t="shared" si="1"/>
        <v>194999.5</v>
      </c>
      <c r="T11" s="38">
        <f t="shared" si="1"/>
        <v>267929.87000000005</v>
      </c>
      <c r="U11" s="38">
        <f t="shared" ref="U11:X11" si="2">SUM(U4:U10)</f>
        <v>97950.299999999988</v>
      </c>
      <c r="V11" s="38">
        <f t="shared" si="2"/>
        <v>284.57</v>
      </c>
      <c r="W11" s="38">
        <f t="shared" si="2"/>
        <v>240925.66999999998</v>
      </c>
      <c r="X11" s="38">
        <f t="shared" si="2"/>
        <v>284.57</v>
      </c>
      <c r="Y11" s="38">
        <f>SUM(Y4:Y10)</f>
        <v>537.29</v>
      </c>
      <c r="Z11" s="38">
        <f t="shared" si="1"/>
        <v>5155001.42</v>
      </c>
    </row>
    <row r="13" spans="1:27">
      <c r="A13" s="30" t="s">
        <v>33</v>
      </c>
      <c r="B13" s="30"/>
      <c r="C13" s="30"/>
    </row>
    <row r="14" spans="1:27">
      <c r="A14" s="32">
        <v>3</v>
      </c>
      <c r="B14" s="33" t="s">
        <v>13</v>
      </c>
      <c r="C14" s="33" t="s">
        <v>14</v>
      </c>
      <c r="D14" s="33" t="s">
        <v>15</v>
      </c>
      <c r="E14" s="33" t="s">
        <v>16</v>
      </c>
      <c r="F14" s="33" t="s">
        <v>17</v>
      </c>
      <c r="G14" s="33" t="s">
        <v>18</v>
      </c>
      <c r="H14" s="33" t="s">
        <v>19</v>
      </c>
      <c r="I14" s="33" t="s">
        <v>20</v>
      </c>
      <c r="J14" s="33" t="s">
        <v>21</v>
      </c>
      <c r="K14" s="33" t="s">
        <v>22</v>
      </c>
      <c r="L14" s="33" t="s">
        <v>23</v>
      </c>
      <c r="M14" s="33" t="s">
        <v>24</v>
      </c>
      <c r="N14" s="33" t="s">
        <v>25</v>
      </c>
      <c r="O14" s="33" t="s">
        <v>26</v>
      </c>
      <c r="P14" s="33" t="s">
        <v>27</v>
      </c>
      <c r="Q14" s="33" t="s">
        <v>28</v>
      </c>
      <c r="R14" s="33" t="s">
        <v>29</v>
      </c>
      <c r="S14" s="33" t="s">
        <v>30</v>
      </c>
      <c r="T14" s="33" t="s">
        <v>31</v>
      </c>
      <c r="U14" s="33" t="s">
        <v>145</v>
      </c>
      <c r="V14" s="33" t="s">
        <v>149</v>
      </c>
      <c r="W14" s="33" t="s">
        <v>150</v>
      </c>
      <c r="X14" s="33" t="s">
        <v>151</v>
      </c>
      <c r="Y14" s="33" t="s">
        <v>48</v>
      </c>
      <c r="Z14" s="34" t="s">
        <v>34</v>
      </c>
    </row>
    <row r="15" spans="1:27">
      <c r="A15" s="35" t="s">
        <v>188</v>
      </c>
      <c r="B15" s="36">
        <f>SUMIF(Pandan!$A$2:$A$52,$A15,Pandan!$C$2:$C$52)</f>
        <v>1357.87</v>
      </c>
      <c r="C15" s="36">
        <f>SUMIF(Pelita!$A$2:$A$52,$A15,Pelita!$C$2:$C$52)</f>
        <v>0</v>
      </c>
      <c r="D15" s="36">
        <f>SUMIF(P_Tabuhan!$A$2:$A$52,$A15,P_Tabuhan!$C$2:$C$52)</f>
        <v>0</v>
      </c>
      <c r="E15" s="36">
        <f>SUMIF(Pungut!$A$2:$A$52,$A15,Pungut!$C$2:$C$52)</f>
        <v>1691.57</v>
      </c>
      <c r="F15" s="36">
        <f>SUMIF(Pematang!$A$2:$A$52,$A15,Pematang!$C$2:$C$52)</f>
        <v>0</v>
      </c>
      <c r="G15" s="36">
        <f>SUMIF(MangunJaya!$A$2:$A$52,$A15,MangunJaya!$C$2:$C$52)</f>
        <v>1407.85</v>
      </c>
      <c r="H15" s="36">
        <f>SUMIF(Menggala!$A$2:$A$52,$A15,Menggala!$C$2:$C$52)</f>
        <v>166.18</v>
      </c>
      <c r="I15" s="36">
        <f>SUMIF(Minas!$A$2:$A$52,$A15,Minas!$C$2:$C$52)</f>
        <v>2065.09</v>
      </c>
      <c r="J15" s="36">
        <f>SUMIF(Melahin!$A$2:$A$52,$A15,Melahin!$C$2:$C$52)</f>
        <v>0</v>
      </c>
      <c r="K15" s="36">
        <f>SUMIF(Merbau!$A$2:$A$52,$A15,Merbau!$C$2:$C$52)</f>
        <v>0</v>
      </c>
      <c r="L15" s="36">
        <f>SUMIF(Mundu!$A$2:$A$52,$A15,Mundu!$C$2:$C$52)</f>
        <v>0</v>
      </c>
      <c r="M15" s="36">
        <f>SUMIF(Musi!$A$2:$A$52,$A15,Musi!$C$2:$C$52)</f>
        <v>0</v>
      </c>
      <c r="N15" s="36">
        <f>SUMIF(Meditran!$A$2:$A$52,$A15,Meditran!$C$2:$C$52)</f>
        <v>0</v>
      </c>
      <c r="O15" s="36">
        <f>SUMIF(Matindok!$A$2:$A$52,$A15,Matindok!$C$2:$C$52)</f>
        <v>2939.17</v>
      </c>
      <c r="P15" s="36">
        <f>SUMIF(Mauhau!$A$2:$A$52,$A15,Mauhau!$C$2:$C$52)</f>
        <v>0</v>
      </c>
      <c r="Q15" s="36">
        <f>SUMIF(Merauke!$A$2:$A$52,$A15,Merauke!$C$2:$C$52)</f>
        <v>1043.24</v>
      </c>
      <c r="R15" s="36">
        <f>SUMIF(Kamojang!$A$2:$A$52,$A15,Kamojang!$C$2:$C$52)</f>
        <v>0</v>
      </c>
      <c r="S15" s="36">
        <f>SUMIF(Kasim!$A$2:$A$52,$A15,Kasim!$C$2:$C$52)</f>
        <v>0</v>
      </c>
      <c r="T15" s="36">
        <f>SUMIF(Kakap!$A$2:$A$52,$A15,Kakap!$C$2:$C$52)</f>
        <v>0</v>
      </c>
      <c r="U15" s="36">
        <f>SUMIF(Parigi!$A$2:$A$52,$A15,Parigi!$C$2:$C$52)</f>
        <v>0</v>
      </c>
      <c r="V15" s="36">
        <f>SUMIF(Pattimura!$A$2:$A$52,$A15,Pattimura!$C$2:$C$52)</f>
        <v>0</v>
      </c>
      <c r="W15" s="36">
        <f>SUMIF(Pasaman!$A$2:$A$52,$A15,Pasaman!$C$2:$C$52)</f>
        <v>0</v>
      </c>
      <c r="X15" s="36">
        <f>SUMIF(Panjang!$A$2:$A$52,$A15,Panjang!$C$2:$C$52)</f>
        <v>0</v>
      </c>
      <c r="Y15" s="36">
        <f>SUMIF(TF_II_Man!$A$2:$A$52,$A15,TF_II_Man!$C$2:$C$52)</f>
        <v>0</v>
      </c>
      <c r="Z15" s="36">
        <f t="shared" ref="Z15:Z21" si="3">SUM(B15:T15)</f>
        <v>10670.97</v>
      </c>
      <c r="AA15" s="39">
        <f>SUM(B15:Y15)</f>
        <v>10670.97</v>
      </c>
    </row>
    <row r="16" spans="1:27">
      <c r="A16" s="35" t="s">
        <v>184</v>
      </c>
      <c r="B16" s="36">
        <f>SUMIF(Pandan!$A$2:$A$52,$A16,Pandan!$C$2:$C$52)</f>
        <v>11677.59</v>
      </c>
      <c r="C16" s="36">
        <f>SUMIF(Pelita!$A$2:$A$52,$A16,Pelita!$C$2:$C$52)</f>
        <v>1872.85</v>
      </c>
      <c r="D16" s="36">
        <f>SUMIF(P_Tabuhan!$A$2:$A$52,$A16,P_Tabuhan!$C$2:$C$52)</f>
        <v>5961.76</v>
      </c>
      <c r="E16" s="36">
        <f>SUMIF(Pungut!$A$2:$A$52,$A16,Pungut!$C$2:$C$52)</f>
        <v>4084.52</v>
      </c>
      <c r="F16" s="36">
        <f>SUMIF(Pematang!$A$2:$A$52,$A16,Pematang!$C$2:$C$52)</f>
        <v>5197.4399999999996</v>
      </c>
      <c r="G16" s="36">
        <f>SUMIF(MangunJaya!$A$2:$A$52,$A16,MangunJaya!$C$2:$C$52)</f>
        <v>11487.5</v>
      </c>
      <c r="H16" s="36">
        <f>SUMIF(Menggala!$A$2:$A$52,$A16,Menggala!$C$2:$C$52)</f>
        <v>7023.28</v>
      </c>
      <c r="I16" s="36">
        <f>SUMIF(Minas!$A$2:$A$52,$A16,Minas!$C$2:$C$52)</f>
        <v>3198.97</v>
      </c>
      <c r="J16" s="36">
        <f>SUMIF(Melahin!$A$2:$A$52,$A16,Melahin!$C$2:$C$52)</f>
        <v>1063.07</v>
      </c>
      <c r="K16" s="36">
        <f>SUMIF(Merbau!$A$2:$A$52,$A16,Merbau!$C$2:$C$52)</f>
        <v>4831.05</v>
      </c>
      <c r="L16" s="36">
        <f>SUMIF(Mundu!$A$2:$A$52,$A16,Mundu!$C$2:$C$52)</f>
        <v>872.16</v>
      </c>
      <c r="M16" s="36">
        <f>SUMIF(Musi!$A$2:$A$52,$A16,Musi!$C$2:$C$52)</f>
        <v>0</v>
      </c>
      <c r="N16" s="36">
        <f>SUMIF(Meditran!$A$2:$A$52,$A16,Meditran!$C$2:$C$52)</f>
        <v>8023.12</v>
      </c>
      <c r="O16" s="36">
        <f>SUMIF(Matindok!$A$2:$A$52,$A16,Matindok!$C$2:$C$52)</f>
        <v>5124.8900000000003</v>
      </c>
      <c r="P16" s="36">
        <f>SUMIF(Mauhau!$A$2:$A$52,$A16,Mauhau!$C$2:$C$52)</f>
        <v>1504.09</v>
      </c>
      <c r="Q16" s="36">
        <f>SUMIF(Merauke!$A$2:$A$52,$A16,Merauke!$C$2:$C$52)</f>
        <v>7822.97</v>
      </c>
      <c r="R16" s="36">
        <f>SUMIF(Kamojang!$A$2:$A$52,$A16,Kamojang!$C$2:$C$52)</f>
        <v>7090.92</v>
      </c>
      <c r="S16" s="36">
        <f>SUMIF(Kasim!$A$2:$A$52,$A16,Kasim!$C$2:$C$52)</f>
        <v>4867.3500000000004</v>
      </c>
      <c r="T16" s="36">
        <f>SUMIF(Kakap!$A$2:$A$52,$A16,Kakap!$C$2:$C$52)</f>
        <v>3189.45</v>
      </c>
      <c r="U16" s="36">
        <f>SUMIF(Parigi!$A$2:$A$52,$A16,Parigi!$C$2:$C$52)</f>
        <v>5447.96</v>
      </c>
      <c r="V16" s="36">
        <f>SUMIF(Pattimura!$A$2:$A$52,$A16,Pattimura!$C$2:$C$52)</f>
        <v>0</v>
      </c>
      <c r="W16" s="36">
        <f>SUMIF(Pasaman!$A$2:$A$52,$A16,Pasaman!$C$2:$C$52)</f>
        <v>2709.5</v>
      </c>
      <c r="X16" s="36">
        <f>SUMIF(Panjang!$A$2:$A$52,$A16,Panjang!$C$2:$C$52)</f>
        <v>0</v>
      </c>
      <c r="Y16" s="36">
        <f>SUMIF(TF_II_Man!$A$2:$A$52,$A16,TF_II_Man!$C$2:$C$52)</f>
        <v>0</v>
      </c>
      <c r="Z16" s="36">
        <f t="shared" si="3"/>
        <v>94892.98000000001</v>
      </c>
      <c r="AA16" s="39">
        <f t="shared" ref="AA16:AA21" si="4">SUM(B16:Y16)</f>
        <v>103050.44000000002</v>
      </c>
    </row>
    <row r="17" spans="1:28">
      <c r="A17" s="35" t="s">
        <v>185</v>
      </c>
      <c r="B17" s="36">
        <f>SUMIF(Pandan!$A$2:$A$52,$A17,Pandan!$C$2:$C$52)</f>
        <v>58382.93</v>
      </c>
      <c r="C17" s="36">
        <f>SUMIF(Pelita!$A$2:$A$52,$A17,Pelita!$C$2:$C$52)</f>
        <v>124007.91</v>
      </c>
      <c r="D17" s="36">
        <f>SUMIF(P_Tabuhan!$A$2:$A$52,$A17,P_Tabuhan!$C$2:$C$52)</f>
        <v>71803.81</v>
      </c>
      <c r="E17" s="36">
        <f>SUMIF(Pungut!$A$2:$A$52,$A17,Pungut!$C$2:$C$52)</f>
        <v>64794.91</v>
      </c>
      <c r="F17" s="36">
        <f>SUMIF(Pematang!$A$2:$A$52,$A17,Pematang!$C$2:$C$52)</f>
        <v>267896.21999999997</v>
      </c>
      <c r="G17" s="36">
        <f>SUMIF(MangunJaya!$A$2:$A$52,$A17,MangunJaya!$C$2:$C$52)</f>
        <v>165691.78</v>
      </c>
      <c r="H17" s="36">
        <f>SUMIF(Menggala!$A$2:$A$52,$A17,Menggala!$C$2:$C$52)</f>
        <v>44737.32</v>
      </c>
      <c r="I17" s="36">
        <f>SUMIF(Minas!$A$2:$A$52,$A17,Minas!$C$2:$C$52)</f>
        <v>100407</v>
      </c>
      <c r="J17" s="36">
        <f>SUMIF(Melahin!$A$2:$A$52,$A17,Melahin!$C$2:$C$52)</f>
        <v>7215.61</v>
      </c>
      <c r="K17" s="36">
        <f>SUMIF(Merbau!$A$2:$A$52,$A17,Merbau!$C$2:$C$52)</f>
        <v>115854.26</v>
      </c>
      <c r="L17" s="36">
        <f>SUMIF(Mundu!$A$2:$A$52,$A17,Mundu!$C$2:$C$52)</f>
        <v>6893.13</v>
      </c>
      <c r="M17" s="36">
        <f>SUMIF(Musi!$A$2:$A$52,$A17,Musi!$C$2:$C$52)</f>
        <v>1002.48</v>
      </c>
      <c r="N17" s="36">
        <f>SUMIF(Meditran!$A$2:$A$52,$A17,Meditran!$C$2:$C$52)</f>
        <v>96404.09</v>
      </c>
      <c r="O17" s="36">
        <f>SUMIF(Matindok!$A$2:$A$52,$A17,Matindok!$C$2:$C$52)</f>
        <v>182380.26</v>
      </c>
      <c r="P17" s="36">
        <f>SUMIF(Mauhau!$A$2:$A$52,$A17,Mauhau!$C$2:$C$52)</f>
        <v>22740.2</v>
      </c>
      <c r="Q17" s="36">
        <f>SUMIF(Merauke!$A$2:$A$52,$A17,Merauke!$C$2:$C$52)</f>
        <v>57680.6</v>
      </c>
      <c r="R17" s="36">
        <f>SUMIF(Kamojang!$A$2:$A$52,$A17,Kamojang!$C$2:$C$52)</f>
        <v>117106.38</v>
      </c>
      <c r="S17" s="36">
        <f>SUMIF(Kasim!$A$2:$A$52,$A17,Kasim!$C$2:$C$52)</f>
        <v>53775.11</v>
      </c>
      <c r="T17" s="36">
        <f>SUMIF(Kakap!$A$2:$A$52,$A17,Kakap!$C$2:$C$52)</f>
        <v>93259.24</v>
      </c>
      <c r="U17" s="36">
        <f>SUMIF(Parigi!$A$2:$A$52,$A17,Parigi!$C$2:$C$52)</f>
        <v>134690.01</v>
      </c>
      <c r="V17" s="36">
        <f>SUMIF(Pattimura!$A$2:$A$52,$A17,Pattimura!$C$2:$C$52)</f>
        <v>0</v>
      </c>
      <c r="W17" s="36">
        <f>SUMIF(Pasaman!$A$2:$A$52,$A17,Pasaman!$C$2:$C$52)</f>
        <v>23115.02</v>
      </c>
      <c r="X17" s="36">
        <f>SUMIF(Panjang!$A$2:$A$52,$A17,Panjang!$C$2:$C$52)</f>
        <v>0</v>
      </c>
      <c r="Y17" s="36">
        <f>SUMIF(TF_II_Man!$A$2:$A$52,$A17,TF_II_Man!$C$2:$C$52)</f>
        <v>0</v>
      </c>
      <c r="Z17" s="36">
        <f t="shared" si="3"/>
        <v>1652033.2400000002</v>
      </c>
      <c r="AA17" s="39">
        <f t="shared" si="4"/>
        <v>1809838.2700000003</v>
      </c>
    </row>
    <row r="18" spans="1:28">
      <c r="A18" s="35" t="s">
        <v>190</v>
      </c>
      <c r="B18" s="36">
        <f>SUMIF(Pandan!$A$2:$A$52,$A18,Pandan!$C$2:$C$52)</f>
        <v>47335.9</v>
      </c>
      <c r="C18" s="36">
        <f>SUMIF(Pelita!$A$2:$A$52,$A18,Pelita!$C$2:$C$52)</f>
        <v>18970.91</v>
      </c>
      <c r="D18" s="36">
        <f>SUMIF(P_Tabuhan!$A$2:$A$52,$A18,P_Tabuhan!$C$2:$C$52)</f>
        <v>52203.11</v>
      </c>
      <c r="E18" s="36">
        <f>SUMIF(Pungut!$A$2:$A$52,$A18,Pungut!$C$2:$C$52)</f>
        <v>9807.66</v>
      </c>
      <c r="F18" s="36">
        <f>SUMIF(Pematang!$A$2:$A$52,$A18,Pematang!$C$2:$C$52)</f>
        <v>23722.65</v>
      </c>
      <c r="G18" s="36">
        <f>SUMIF(MangunJaya!$A$2:$A$52,$A18,MangunJaya!$C$2:$C$52)</f>
        <v>7093.72</v>
      </c>
      <c r="H18" s="36">
        <f>SUMIF(Menggala!$A$2:$A$52,$A18,Menggala!$C$2:$C$52)</f>
        <v>12042.85</v>
      </c>
      <c r="I18" s="36">
        <f>SUMIF(Minas!$A$2:$A$52,$A18,Minas!$C$2:$C$52)</f>
        <v>15715.89</v>
      </c>
      <c r="J18" s="36">
        <f>SUMIF(Melahin!$A$2:$A$52,$A18,Melahin!$C$2:$C$52)</f>
        <v>14312.37</v>
      </c>
      <c r="K18" s="36">
        <f>SUMIF(Merbau!$A$2:$A$52,$A18,Merbau!$C$2:$C$52)</f>
        <v>34363.97</v>
      </c>
      <c r="L18" s="36">
        <f>SUMIF(Mundu!$A$2:$A$52,$A18,Mundu!$C$2:$C$52)</f>
        <v>35729.730000000003</v>
      </c>
      <c r="M18" s="36">
        <f>SUMIF(Musi!$A$2:$A$52,$A18,Musi!$C$2:$C$52)</f>
        <v>8158.61</v>
      </c>
      <c r="N18" s="36">
        <f>SUMIF(Meditran!$A$2:$A$52,$A18,Meditran!$C$2:$C$52)</f>
        <v>11139.43</v>
      </c>
      <c r="O18" s="36">
        <f>SUMIF(Matindok!$A$2:$A$52,$A18,Matindok!$C$2:$C$52)</f>
        <v>5516.33</v>
      </c>
      <c r="P18" s="36">
        <f>SUMIF(Mauhau!$A$2:$A$52,$A18,Mauhau!$C$2:$C$52)</f>
        <v>3624.8</v>
      </c>
      <c r="Q18" s="36">
        <f>SUMIF(Merauke!$A$2:$A$52,$A18,Merauke!$C$2:$C$52)</f>
        <v>30939.119999999999</v>
      </c>
      <c r="R18" s="36">
        <f>SUMIF(Kamojang!$A$2:$A$52,$A18,Kamojang!$C$2:$C$52)</f>
        <v>8637.8700000000008</v>
      </c>
      <c r="S18" s="36">
        <f>SUMIF(Kasim!$A$2:$A$52,$A18,Kasim!$C$2:$C$52)</f>
        <v>34293.620000000003</v>
      </c>
      <c r="T18" s="36">
        <f>SUMIF(Kakap!$A$2:$A$52,$A18,Kakap!$C$2:$C$52)</f>
        <v>8505.6</v>
      </c>
      <c r="U18" s="36">
        <f>SUMIF(Parigi!$A$2:$A$52,$A18,Parigi!$C$2:$C$52)</f>
        <v>32151.06</v>
      </c>
      <c r="V18" s="36">
        <f>SUMIF(Pattimura!$A$2:$A$52,$A18,Pattimura!$C$2:$C$52)</f>
        <v>0</v>
      </c>
      <c r="W18" s="36">
        <f>SUMIF(Pasaman!$A$2:$A$52,$A18,Pasaman!$C$2:$C$52)</f>
        <v>1199.0999999999999</v>
      </c>
      <c r="X18" s="36">
        <f>SUMIF(Panjang!$A$2:$A$52,$A18,Panjang!$C$2:$C$52)</f>
        <v>0</v>
      </c>
      <c r="Y18" s="36">
        <f>SUMIF(TF_II_Man!$A$2:$A$52,$A18,TF_II_Man!$C$2:$C$52)</f>
        <v>0</v>
      </c>
      <c r="Z18" s="36">
        <f t="shared" si="3"/>
        <v>382114.13999999996</v>
      </c>
      <c r="AA18" s="39">
        <f t="shared" si="4"/>
        <v>415464.29999999993</v>
      </c>
    </row>
    <row r="19" spans="1:28">
      <c r="A19" s="35" t="s">
        <v>195</v>
      </c>
      <c r="B19" s="36">
        <f>SUMIF(Pandan!$A$2:$A$52,$A19,Pandan!$C$2:$C$52)</f>
        <v>51131.14</v>
      </c>
      <c r="C19" s="36">
        <f>SUMIF(Pelita!$A$2:$A$52,$A19,Pelita!$C$2:$C$52)</f>
        <v>113339.91</v>
      </c>
      <c r="D19" s="36">
        <f>SUMIF(P_Tabuhan!$A$2:$A$52,$A19,P_Tabuhan!$C$2:$C$52)</f>
        <v>85223.64</v>
      </c>
      <c r="E19" s="36">
        <f>SUMIF(Pungut!$A$2:$A$52,$A19,Pungut!$C$2:$C$52)</f>
        <v>77754.97</v>
      </c>
      <c r="F19" s="36">
        <f>SUMIF(Pematang!$A$2:$A$52,$A19,Pematang!$C$2:$C$52)</f>
        <v>22958.22</v>
      </c>
      <c r="G19" s="36">
        <f>SUMIF(MangunJaya!$A$2:$A$52,$A19,MangunJaya!$C$2:$C$52)</f>
        <v>0</v>
      </c>
      <c r="H19" s="36">
        <f>SUMIF(Menggala!$A$2:$A$52,$A19,Menggala!$C$2:$C$52)</f>
        <v>30607.26</v>
      </c>
      <c r="I19" s="36">
        <f>SUMIF(Minas!$A$2:$A$52,$A19,Minas!$C$2:$C$52)</f>
        <v>12416.89</v>
      </c>
      <c r="J19" s="36">
        <f>SUMIF(Melahin!$A$2:$A$52,$A19,Melahin!$C$2:$C$52)</f>
        <v>19539.11</v>
      </c>
      <c r="K19" s="36">
        <f>SUMIF(Merbau!$A$2:$A$52,$A19,Merbau!$C$2:$C$52)</f>
        <v>89193.06</v>
      </c>
      <c r="L19" s="36">
        <f>SUMIF(Mundu!$A$2:$A$52,$A19,Mundu!$C$2:$C$52)</f>
        <v>24749.94</v>
      </c>
      <c r="M19" s="36">
        <f>SUMIF(Musi!$A$2:$A$52,$A19,Musi!$C$2:$C$52)</f>
        <v>15543.5</v>
      </c>
      <c r="N19" s="36">
        <f>SUMIF(Meditran!$A$2:$A$52,$A19,Meditran!$C$2:$C$52)</f>
        <v>12634.53</v>
      </c>
      <c r="O19" s="36">
        <f>SUMIF(Matindok!$A$2:$A$52,$A19,Matindok!$C$2:$C$52)</f>
        <v>11775.88</v>
      </c>
      <c r="P19" s="36">
        <f>SUMIF(Mauhau!$A$2:$A$52,$A19,Mauhau!$C$2:$C$52)</f>
        <v>40109.35</v>
      </c>
      <c r="Q19" s="36">
        <f>SUMIF(Merauke!$A$2:$A$52,$A19,Merauke!$C$2:$C$52)</f>
        <v>3284.94</v>
      </c>
      <c r="R19" s="36">
        <f>SUMIF(Kamojang!$A$2:$A$52,$A19,Kamojang!$C$2:$C$52)</f>
        <v>91259.43</v>
      </c>
      <c r="S19" s="36">
        <f>SUMIF(Kasim!$A$2:$A$52,$A19,Kasim!$C$2:$C$52)</f>
        <v>19963.22</v>
      </c>
      <c r="T19" s="36">
        <f>SUMIF(Kakap!$A$2:$A$52,$A19,Kakap!$C$2:$C$52)</f>
        <v>28807.77</v>
      </c>
      <c r="U19" s="36">
        <f>SUMIF(Parigi!$A$2:$A$52,$A19,Parigi!$C$2:$C$52)</f>
        <v>22589.32</v>
      </c>
      <c r="V19" s="36">
        <f>SUMIF(Pattimura!$A$2:$A$52,$A19,Pattimura!$C$2:$C$52)</f>
        <v>0</v>
      </c>
      <c r="W19" s="36">
        <f>SUMIF(Pasaman!$A$2:$A$52,$A19,Pasaman!$C$2:$C$52)</f>
        <v>0</v>
      </c>
      <c r="X19" s="36">
        <f>SUMIF(Panjang!$A$2:$A$52,$A19,Panjang!$C$2:$C$52)</f>
        <v>3287.96</v>
      </c>
      <c r="Y19" s="36">
        <f>SUMIF(TF_II_Man!$A$2:$A$52,$A19,TF_II_Man!$C$2:$C$52)</f>
        <v>0</v>
      </c>
      <c r="Z19" s="36">
        <f t="shared" si="3"/>
        <v>750292.76</v>
      </c>
      <c r="AA19" s="39">
        <f t="shared" si="4"/>
        <v>776170.03999999992</v>
      </c>
    </row>
    <row r="20" spans="1:28">
      <c r="A20" s="35" t="s">
        <v>201</v>
      </c>
      <c r="B20" s="36">
        <f>SUMIF(Pandan!$A$2:$A$52,$A20,Pandan!$C$2:$C$52)</f>
        <v>10614.12</v>
      </c>
      <c r="C20" s="36">
        <f>SUMIF(Pelita!$A$2:$A$52,$A20,Pelita!$C$2:$C$52)</f>
        <v>640.70000000000005</v>
      </c>
      <c r="D20" s="36">
        <f>SUMIF(P_Tabuhan!$A$2:$A$52,$A20,P_Tabuhan!$C$2:$C$52)</f>
        <v>2496.35</v>
      </c>
      <c r="E20" s="36">
        <f>SUMIF(Pungut!$A$2:$A$52,$A20,Pungut!$C$2:$C$52)</f>
        <v>1009.76</v>
      </c>
      <c r="F20" s="36">
        <f>SUMIF(Pematang!$A$2:$A$52,$A20,Pematang!$C$2:$C$52)</f>
        <v>1150.8599999999999</v>
      </c>
      <c r="G20" s="36">
        <f>SUMIF(MangunJaya!$A$2:$A$52,$A20,MangunJaya!$C$2:$C$52)</f>
        <v>1674.6</v>
      </c>
      <c r="H20" s="36">
        <f>SUMIF(Menggala!$A$2:$A$52,$A20,Menggala!$C$2:$C$52)</f>
        <v>305.8</v>
      </c>
      <c r="I20" s="36">
        <f>SUMIF(Minas!$A$2:$A$52,$A20,Minas!$C$2:$C$52)</f>
        <v>7483.05</v>
      </c>
      <c r="J20" s="36">
        <f>SUMIF(Melahin!$A$2:$A$52,$A20,Melahin!$C$2:$C$52)</f>
        <v>1942.66</v>
      </c>
      <c r="K20" s="36">
        <f>SUMIF(Merbau!$A$2:$A$52,$A20,Merbau!$C$2:$C$52)</f>
        <v>1495.23</v>
      </c>
      <c r="L20" s="36">
        <f>SUMIF(Mundu!$A$2:$A$52,$A20,Mundu!$C$2:$C$52)</f>
        <v>1078.1500000000001</v>
      </c>
      <c r="M20" s="36">
        <f>SUMIF(Musi!$A$2:$A$52,$A20,Musi!$C$2:$C$52)</f>
        <v>1532.83</v>
      </c>
      <c r="N20" s="36">
        <f>SUMIF(Meditran!$A$2:$A$52,$A20,Meditran!$C$2:$C$52)</f>
        <v>1487.91</v>
      </c>
      <c r="O20" s="36">
        <f>SUMIF(Matindok!$A$2:$A$52,$A20,Matindok!$C$2:$C$52)</f>
        <v>4370.32</v>
      </c>
      <c r="P20" s="36">
        <f>SUMIF(Mauhau!$A$2:$A$52,$A20,Mauhau!$C$2:$C$52)</f>
        <v>344.23</v>
      </c>
      <c r="Q20" s="36">
        <f>SUMIF(Merauke!$A$2:$A$52,$A20,Merauke!$C$2:$C$52)</f>
        <v>4406.16</v>
      </c>
      <c r="R20" s="36">
        <f>SUMIF(Kamojang!$A$2:$A$52,$A20,Kamojang!$C$2:$C$52)</f>
        <v>912.47</v>
      </c>
      <c r="S20" s="36">
        <f>SUMIF(Kasim!$A$2:$A$52,$A20,Kasim!$C$2:$C$52)</f>
        <v>5640.84</v>
      </c>
      <c r="T20" s="36">
        <f>SUMIF(Kakap!$A$2:$A$52,$A20,Kakap!$C$2:$C$52)</f>
        <v>2619.2199999999998</v>
      </c>
      <c r="U20" s="36">
        <f>SUMIF(Parigi!$A$2:$A$52,$A20,Parigi!$C$2:$C$52)</f>
        <v>1001.87</v>
      </c>
      <c r="V20" s="36">
        <f>SUMIF(Pattimura!$A$2:$A$52,$A20,Pattimura!$C$2:$C$52)</f>
        <v>0</v>
      </c>
      <c r="W20" s="36">
        <f>SUMIF(Pasaman!$A$2:$A$52,$A20,Pasaman!$C$2:$C$52)</f>
        <v>0</v>
      </c>
      <c r="X20" s="36">
        <f>SUMIF(Panjang!$A$2:$A$52,$A20,Panjang!$C$2:$C$52)</f>
        <v>0</v>
      </c>
      <c r="Y20" s="36">
        <f>SUMIF(TF_II_Man!$A$2:$A$52,$A20,TF_II_Man!$C$2:$C$52)</f>
        <v>0</v>
      </c>
      <c r="Z20" s="36">
        <f t="shared" si="3"/>
        <v>51205.260000000009</v>
      </c>
      <c r="AA20" s="39">
        <f t="shared" si="4"/>
        <v>52207.130000000012</v>
      </c>
    </row>
    <row r="21" spans="1:28">
      <c r="A21" s="35" t="s">
        <v>200</v>
      </c>
      <c r="B21" s="36">
        <f>SUMIF(Pandan!$A$2:$A$52,$A21,Pandan!$C$2:$C$52)</f>
        <v>0</v>
      </c>
      <c r="C21" s="36">
        <f>SUMIF(Pelita!$A$2:$A$52,$A21,Pelita!$C$2:$C$52)</f>
        <v>0</v>
      </c>
      <c r="D21" s="36">
        <f>SUMIF(P_Tabuhan!$A$2:$A$52,$A21,P_Tabuhan!$C$2:$C$52)</f>
        <v>5142.26</v>
      </c>
      <c r="E21" s="36">
        <f>SUMIF(Pungut!$A$2:$A$52,$A21,Pungut!$C$2:$C$52)</f>
        <v>0</v>
      </c>
      <c r="F21" s="36">
        <f>SUMIF(Pematang!$A$2:$A$52,$A21,Pematang!$C$2:$C$52)</f>
        <v>3940.96</v>
      </c>
      <c r="G21" s="36">
        <f>SUMIF(MangunJaya!$A$2:$A$52,$A21,MangunJaya!$C$2:$C$52)</f>
        <v>0</v>
      </c>
      <c r="H21" s="36">
        <f>SUMIF(Menggala!$A$2:$A$52,$A21,Menggala!$C$2:$C$52)</f>
        <v>0</v>
      </c>
      <c r="I21" s="36">
        <f>SUMIF(Minas!$A$2:$A$52,$A21,Minas!$C$2:$C$52)</f>
        <v>3634.78</v>
      </c>
      <c r="J21" s="36">
        <f>SUMIF(Melahin!$A$2:$A$52,$A21,Melahin!$C$2:$C$52)</f>
        <v>0</v>
      </c>
      <c r="K21" s="36">
        <f>SUMIF(Merbau!$A$2:$A$52,$A21,Merbau!$C$2:$C$52)</f>
        <v>0</v>
      </c>
      <c r="L21" s="36">
        <f>SUMIF(Mundu!$A$2:$A$52,$A21,Mundu!$C$2:$C$52)</f>
        <v>0</v>
      </c>
      <c r="M21" s="36">
        <f>SUMIF(Musi!$A$2:$A$52,$A21,Musi!$C$2:$C$52)</f>
        <v>0</v>
      </c>
      <c r="N21" s="36">
        <f>SUMIF(Meditran!$A$2:$A$52,$A21,Meditran!$C$2:$C$52)</f>
        <v>3869.3</v>
      </c>
      <c r="O21" s="36">
        <f>SUMIF(Matindok!$A$2:$A$52,$A21,Matindok!$C$2:$C$52)</f>
        <v>0</v>
      </c>
      <c r="P21" s="36">
        <f>SUMIF(Mauhau!$A$2:$A$52,$A21,Mauhau!$C$2:$C$52)</f>
        <v>0</v>
      </c>
      <c r="Q21" s="36">
        <f>SUMIF(Merauke!$A$2:$A$52,$A21,Merauke!$C$2:$C$52)</f>
        <v>0</v>
      </c>
      <c r="R21" s="36">
        <f>SUMIF(Kamojang!$A$2:$A$52,$A21,Kamojang!$C$2:$C$52)</f>
        <v>0</v>
      </c>
      <c r="S21" s="36">
        <f>SUMIF(Kasim!$A$2:$A$52,$A21,Kasim!$C$2:$C$52)</f>
        <v>0</v>
      </c>
      <c r="T21" s="36">
        <f>SUMIF(Kakap!$A$2:$A$52,$A21,Kakap!$C$2:$C$52)</f>
        <v>2862.2</v>
      </c>
      <c r="U21" s="36">
        <f>SUMIF(Parigi!$A$2:$A$52,$A21,Parigi!$C$2:$C$52)</f>
        <v>0</v>
      </c>
      <c r="V21" s="36">
        <f>SUMIF(Pattimura!$A$2:$A$52,$A21,Pattimura!$C$2:$C$52)</f>
        <v>0</v>
      </c>
      <c r="W21" s="36">
        <f>SUMIF(Pasaman!$A$2:$A$52,$A21,Pasaman!$C$2:$C$52)</f>
        <v>0</v>
      </c>
      <c r="X21" s="36">
        <f>SUMIF(Panjang!$A$2:$A$52,$A21,Panjang!$C$2:$C$52)</f>
        <v>0</v>
      </c>
      <c r="Y21" s="36">
        <f>SUMIF(TF_II_Man!$A$2:$A$52,$A21,TF_II_Man!$C$2:$C$52)</f>
        <v>0</v>
      </c>
      <c r="Z21" s="36">
        <f t="shared" si="3"/>
        <v>19449.500000000004</v>
      </c>
      <c r="AA21" s="39">
        <f t="shared" si="4"/>
        <v>19449.500000000004</v>
      </c>
    </row>
    <row r="22" spans="1:28">
      <c r="A22" s="37" t="s">
        <v>34</v>
      </c>
      <c r="B22" s="38">
        <f>SUM(B15:B21)</f>
        <v>180499.55</v>
      </c>
      <c r="C22" s="38">
        <f t="shared" ref="C22:Z22" si="5">SUM(C15:C21)</f>
        <v>258832.28000000003</v>
      </c>
      <c r="D22" s="38">
        <f t="shared" si="5"/>
        <v>222830.93000000002</v>
      </c>
      <c r="E22" s="38">
        <f t="shared" si="5"/>
        <v>159143.39000000001</v>
      </c>
      <c r="F22" s="38">
        <f t="shared" si="5"/>
        <v>324866.35000000003</v>
      </c>
      <c r="G22" s="38">
        <f t="shared" si="5"/>
        <v>187355.45</v>
      </c>
      <c r="H22" s="38">
        <f t="shared" si="5"/>
        <v>94882.69</v>
      </c>
      <c r="I22" s="38">
        <f t="shared" si="5"/>
        <v>144921.66999999998</v>
      </c>
      <c r="J22" s="38">
        <f t="shared" si="5"/>
        <v>44072.820000000007</v>
      </c>
      <c r="K22" s="38">
        <f t="shared" si="5"/>
        <v>245737.57</v>
      </c>
      <c r="L22" s="38">
        <f t="shared" si="5"/>
        <v>69323.11</v>
      </c>
      <c r="M22" s="38">
        <f t="shared" si="5"/>
        <v>26237.42</v>
      </c>
      <c r="N22" s="38">
        <f t="shared" si="5"/>
        <v>133558.37999999998</v>
      </c>
      <c r="O22" s="38">
        <f t="shared" si="5"/>
        <v>212106.85</v>
      </c>
      <c r="P22" s="38">
        <f t="shared" si="5"/>
        <v>68322.67</v>
      </c>
      <c r="Q22" s="38">
        <f t="shared" si="5"/>
        <v>105177.03</v>
      </c>
      <c r="R22" s="38">
        <f t="shared" si="5"/>
        <v>225007.07</v>
      </c>
      <c r="S22" s="38">
        <f t="shared" si="5"/>
        <v>118540.14</v>
      </c>
      <c r="T22" s="38">
        <f t="shared" si="5"/>
        <v>139243.48000000001</v>
      </c>
      <c r="U22" s="38">
        <f t="shared" ref="U22:V22" si="6">SUM(U15:U21)</f>
        <v>195880.22</v>
      </c>
      <c r="V22" s="38">
        <f t="shared" si="6"/>
        <v>0</v>
      </c>
      <c r="W22" s="38"/>
      <c r="X22" s="38"/>
      <c r="Y22" s="38">
        <f>SUM(Y15:Y21)</f>
        <v>0</v>
      </c>
      <c r="Z22" s="38">
        <f t="shared" si="5"/>
        <v>2960658.8499999996</v>
      </c>
    </row>
    <row r="24" spans="1:28">
      <c r="A24" s="30" t="s">
        <v>42</v>
      </c>
      <c r="B24" s="30"/>
      <c r="C24" s="30"/>
    </row>
    <row r="25" spans="1:28">
      <c r="A25" s="32">
        <v>5</v>
      </c>
      <c r="B25" s="33" t="s">
        <v>13</v>
      </c>
      <c r="C25" s="33" t="s">
        <v>14</v>
      </c>
      <c r="D25" s="33" t="s">
        <v>15</v>
      </c>
      <c r="E25" s="33" t="s">
        <v>16</v>
      </c>
      <c r="F25" s="33" t="s">
        <v>17</v>
      </c>
      <c r="G25" s="33" t="s">
        <v>18</v>
      </c>
      <c r="H25" s="33" t="s">
        <v>19</v>
      </c>
      <c r="I25" s="33" t="s">
        <v>20</v>
      </c>
      <c r="J25" s="33" t="s">
        <v>21</v>
      </c>
      <c r="K25" s="33" t="s">
        <v>22</v>
      </c>
      <c r="L25" s="33" t="s">
        <v>23</v>
      </c>
      <c r="M25" s="33" t="s">
        <v>24</v>
      </c>
      <c r="N25" s="33" t="s">
        <v>25</v>
      </c>
      <c r="O25" s="33" t="s">
        <v>26</v>
      </c>
      <c r="P25" s="33" t="s">
        <v>27</v>
      </c>
      <c r="Q25" s="33" t="s">
        <v>28</v>
      </c>
      <c r="R25" s="33" t="s">
        <v>29</v>
      </c>
      <c r="S25" s="33" t="s">
        <v>30</v>
      </c>
      <c r="T25" s="33" t="s">
        <v>31</v>
      </c>
      <c r="U25" s="33" t="s">
        <v>145</v>
      </c>
      <c r="V25" s="33" t="s">
        <v>149</v>
      </c>
      <c r="W25" s="33" t="s">
        <v>150</v>
      </c>
      <c r="X25" s="33" t="s">
        <v>151</v>
      </c>
      <c r="Y25" s="33" t="s">
        <v>48</v>
      </c>
      <c r="Z25" s="34" t="s">
        <v>34</v>
      </c>
    </row>
    <row r="26" spans="1:28">
      <c r="A26" s="35" t="s">
        <v>188</v>
      </c>
      <c r="B26" s="36">
        <f>SUMIF(Pandan!$A$2:$A$52,$A26,Pandan!$E$2:$E$52)</f>
        <v>13692</v>
      </c>
      <c r="C26" s="36">
        <f>SUMIF(Pelita!$A$2:$A$52,$A26,Pelita!$E$2:$E$52)</f>
        <v>3416.8</v>
      </c>
      <c r="D26" s="36">
        <f>SUMIF(P_Tabuhan!$A$2:$A$52,$A26,P_Tabuhan!$E$2:$E$52)</f>
        <v>20016.8</v>
      </c>
      <c r="E26" s="36">
        <f>SUMIF(Pungut!$A$2:$A$52,$A26,Pungut!$E$2:$E$52)</f>
        <v>13316.8</v>
      </c>
      <c r="F26" s="36">
        <f>SUMIF(Pematang!$A$2:$A$52,$A26,Pematang!$E$2:$E$52)</f>
        <v>2816.8</v>
      </c>
      <c r="G26" s="36">
        <f>SUMIF(MangunJaya!$A$2:$A$52,$A26,MangunJaya!$E$2:$E$52)</f>
        <v>9457.2000000000007</v>
      </c>
      <c r="H26" s="36">
        <f>SUMIF(Menggala!$A$2:$A$52,$A26,Menggala!$E$2:$E$52)</f>
        <v>3257.2</v>
      </c>
      <c r="I26" s="36">
        <f>SUMIF(Minas!$A$2:$A$52,$A26,Minas!$E$2:$E$52)</f>
        <v>17257.2</v>
      </c>
      <c r="J26" s="36">
        <f>SUMIF(Melahin!$A$2:$A$52,$A26,Melahin!$E$2:$E$52)</f>
        <v>7257.2</v>
      </c>
      <c r="K26" s="36">
        <f>SUMIF(Merbau!$A$2:$A$52,$A26,Merbau!$E$2:$E$52)</f>
        <v>8257.2000000000007</v>
      </c>
      <c r="L26" s="36">
        <f>SUMIF(Mundu!$A$2:$A$52,$A26,Mundu!$E$2:$E$52)</f>
        <v>8257.2000000000007</v>
      </c>
      <c r="M26" s="36">
        <f>SUMIF(Musi!$A$2:$A$52,$A26,Musi!$E$2:$E$52)</f>
        <v>11057.2</v>
      </c>
      <c r="N26" s="36">
        <f>SUMIF(Meditran!$A$2:$A$52,$A26,Meditran!$E$2:$E$52)</f>
        <v>4757.2</v>
      </c>
      <c r="O26" s="36">
        <f>SUMIF(Matindok!$A$2:$A$52,$A26,Matindok!$E$2:$E$52)</f>
        <v>22257.200000000001</v>
      </c>
      <c r="P26" s="36">
        <f>SUMIF(Mauhau!$A$2:$A$52,$A26,Mauhau!$E$2:$E$52)</f>
        <v>14457.2</v>
      </c>
      <c r="Q26" s="36">
        <f>SUMIF(Merauke!$A$2:$A$52,$A26,Merauke!$E$2:$E$52)</f>
        <v>5557.2</v>
      </c>
      <c r="R26" s="36">
        <f>SUMIF(Kamojang!$A$2:$A$52,$A26,Kamojang!$E$2:$E$52)</f>
        <v>11656.4</v>
      </c>
      <c r="S26" s="36">
        <f>SUMIF(Kasim!$A$2:$A$52,$A26,Kasim!$E$2:$E$52)</f>
        <v>18656.400000000001</v>
      </c>
      <c r="T26" s="36">
        <f>SUMIF(Kakap!$A$2:$A$52,$A26,Kakap!$E$2:$E$52)</f>
        <v>5156.3999999999996</v>
      </c>
      <c r="U26" s="36">
        <f>SUMIF(Parigi!$A$2:$A$52,$A26,Parigi!$E$2:$E$52)</f>
        <v>7316.8</v>
      </c>
      <c r="V26" s="36">
        <f>SUMIF(Pattimura!$A$2:$A$52,$A26,Pattimura!$E$2:$E$52)</f>
        <v>5000.8</v>
      </c>
      <c r="W26" s="36">
        <f>SUMIF(Pasaman!$A$2:$A$52,$A26,Pasaman!$E$2:$E$52)</f>
        <v>9999.7999999999993</v>
      </c>
      <c r="X26" s="36">
        <f>SUMIF(Panjang!$A$2:$A$52,$A26,Panjang!$E$2:$E$52)</f>
        <v>1999.2</v>
      </c>
      <c r="Y26" s="36">
        <f>SUMIF(TF_II_Man!$A$2:$A$52,$A26,TF_II_Man!$E$2:$E$52)</f>
        <v>0</v>
      </c>
      <c r="Z26" s="36">
        <f t="shared" ref="Z26:Z32" si="7">SUM(B26:T26)</f>
        <v>200557.59999999998</v>
      </c>
      <c r="AA26" s="39">
        <f>SUM(B26:Y26)</f>
        <v>224874.19999999995</v>
      </c>
    </row>
    <row r="27" spans="1:28">
      <c r="A27" s="35" t="s">
        <v>184</v>
      </c>
      <c r="B27" s="36">
        <f>SUMIF(Pandan!$A$2:$A$52,$A27,Pandan!$E$2:$E$52)</f>
        <v>19059.599999999999</v>
      </c>
      <c r="C27" s="36">
        <f>SUMIF(Pelita!$A$2:$A$52,$A27,Pelita!$E$2:$E$52)</f>
        <v>8059.6</v>
      </c>
      <c r="D27" s="36">
        <f>SUMIF(P_Tabuhan!$A$2:$A$52,$A27,P_Tabuhan!$E$2:$E$52)</f>
        <v>15059.6</v>
      </c>
      <c r="E27" s="36">
        <f>SUMIF(Pungut!$A$2:$A$52,$A27,Pungut!$E$2:$E$52)</f>
        <v>8059.6</v>
      </c>
      <c r="F27" s="36">
        <f>SUMIF(Pematang!$A$2:$A$52,$A27,Pematang!$E$2:$E$52)</f>
        <v>11059.6</v>
      </c>
      <c r="G27" s="36">
        <f>SUMIF(MangunJaya!$A$2:$A$52,$A27,MangunJaya!$E$2:$E$52)</f>
        <v>18159.599999999999</v>
      </c>
      <c r="H27" s="36">
        <f>SUMIF(Menggala!$A$2:$A$52,$A27,Menggala!$E$2:$E$52)</f>
        <v>16059.6</v>
      </c>
      <c r="I27" s="36">
        <f>SUMIF(Minas!$A$2:$A$52,$A27,Minas!$E$2:$E$52)</f>
        <v>14059.6</v>
      </c>
      <c r="J27" s="36">
        <f>SUMIF(Melahin!$A$2:$A$52,$A27,Melahin!$E$2:$E$52)</f>
        <v>14059.6</v>
      </c>
      <c r="K27" s="36">
        <f>SUMIF(Merbau!$A$2:$A$52,$A27,Merbau!$E$2:$E$52)</f>
        <v>13059.6</v>
      </c>
      <c r="L27" s="36">
        <f>SUMIF(Mundu!$A$2:$A$52,$A27,Mundu!$E$2:$E$52)</f>
        <v>12059.6</v>
      </c>
      <c r="M27" s="36">
        <f>SUMIF(Musi!$A$2:$A$52,$A27,Musi!$E$2:$E$52)</f>
        <v>9059.6</v>
      </c>
      <c r="N27" s="36">
        <f>SUMIF(Meditran!$A$2:$A$52,$A27,Meditran!$E$2:$E$52)</f>
        <v>14159.6</v>
      </c>
      <c r="O27" s="36">
        <f>SUMIF(Matindok!$A$2:$A$52,$A27,Matindok!$E$2:$E$52)</f>
        <v>13959.6</v>
      </c>
      <c r="P27" s="36">
        <f>SUMIF(Mauhau!$A$2:$A$52,$A27,Mauhau!$E$2:$E$52)</f>
        <v>6059.6</v>
      </c>
      <c r="Q27" s="36">
        <f>SUMIF(Merauke!$A$2:$A$52,$A27,Merauke!$E$2:$E$52)</f>
        <v>14659.6</v>
      </c>
      <c r="R27" s="36">
        <f>SUMIF(Kamojang!$A$2:$A$52,$A27,Kamojang!$E$2:$E$52)</f>
        <v>15359.6</v>
      </c>
      <c r="S27" s="36">
        <f>SUMIF(Kasim!$A$2:$A$52,$A27,Kasim!$E$2:$E$52)</f>
        <v>14959.6</v>
      </c>
      <c r="T27" s="36">
        <f>SUMIF(Kakap!$A$2:$A$52,$A27,Kakap!$E$2:$E$52)</f>
        <v>9959.6</v>
      </c>
      <c r="U27" s="36">
        <f>SUMIF(Parigi!$A$2:$A$52,$A27,Parigi!$E$2:$E$52)</f>
        <v>10940.8</v>
      </c>
      <c r="V27" s="36">
        <f>SUMIF(Pattimura!$A$2:$A$52,$A27,Pattimura!$E$2:$E$52)</f>
        <v>2000.8</v>
      </c>
      <c r="W27" s="36">
        <f>SUMIF(Pasaman!$A$2:$A$52,$A27,Pasaman!$E$2:$E$52)</f>
        <v>4999.8</v>
      </c>
      <c r="X27" s="36">
        <f>SUMIF(Panjang!$A$2:$A$52,$A27,Panjang!$E$2:$E$52)</f>
        <v>1999.2</v>
      </c>
      <c r="Y27" s="36">
        <f>SUMIF(TF_II_Man!$A$2:$A$52,$A27,TF_II_Man!$E$2:$E$52)</f>
        <v>0</v>
      </c>
      <c r="Z27" s="36">
        <f t="shared" si="7"/>
        <v>246932.40000000005</v>
      </c>
      <c r="AA27" s="39">
        <f t="shared" ref="AA27:AA32" si="8">SUM(B27:Y27)</f>
        <v>266873.00000000006</v>
      </c>
    </row>
    <row r="28" spans="1:28">
      <c r="A28" s="35" t="s">
        <v>185</v>
      </c>
      <c r="B28" s="36">
        <f>SUMIF(Pandan!$A$2:$A$52,$A28,Pandan!$E$2:$E$52)</f>
        <v>217000.16</v>
      </c>
      <c r="C28" s="36">
        <f>SUMIF(Pelita!$A$2:$A$52,$A28,Pelita!$E$2:$E$52)</f>
        <v>284962.44</v>
      </c>
      <c r="D28" s="36">
        <f>SUMIF(P_Tabuhan!$A$2:$A$52,$A28,P_Tabuhan!$E$2:$E$52)</f>
        <v>304491.96000000002</v>
      </c>
      <c r="E28" s="36">
        <f>SUMIF(Pungut!$A$2:$A$52,$A28,Pungut!$E$2:$E$52)</f>
        <v>126116.04</v>
      </c>
      <c r="F28" s="36">
        <f>SUMIF(Pematang!$A$2:$A$52,$A28,Pematang!$E$2:$E$52)</f>
        <v>364775.8</v>
      </c>
      <c r="G28" s="36">
        <f>SUMIF(MangunJaya!$A$2:$A$52,$A28,MangunJaya!$E$2:$E$52)</f>
        <v>274325.64</v>
      </c>
      <c r="H28" s="36">
        <f>SUMIF(Menggala!$A$2:$A$52,$A28,Menggala!$E$2:$E$52)</f>
        <v>212322.84</v>
      </c>
      <c r="I28" s="36">
        <f>SUMIF(Minas!$A$2:$A$52,$A28,Minas!$E$2:$E$52)</f>
        <v>270637.44</v>
      </c>
      <c r="J28" s="36">
        <f>SUMIF(Melahin!$A$2:$A$52,$A28,Melahin!$E$2:$E$52)</f>
        <v>202827</v>
      </c>
      <c r="K28" s="36">
        <f>SUMIF(Merbau!$A$2:$A$52,$A28,Merbau!$E$2:$E$52)</f>
        <v>292465.36</v>
      </c>
      <c r="L28" s="36">
        <f>SUMIF(Mundu!$A$2:$A$52,$A28,Mundu!$E$2:$E$52)</f>
        <v>189204.76</v>
      </c>
      <c r="M28" s="36">
        <f>SUMIF(Musi!$A$2:$A$52,$A28,Musi!$E$2:$E$52)</f>
        <v>124475.08</v>
      </c>
      <c r="N28" s="36">
        <f>SUMIF(Meditran!$A$2:$A$52,$A28,Meditran!$E$2:$E$52)</f>
        <v>124388.92</v>
      </c>
      <c r="O28" s="36">
        <f>SUMIF(Matindok!$A$2:$A$52,$A28,Matindok!$E$2:$E$52)</f>
        <v>400060.44</v>
      </c>
      <c r="P28" s="36">
        <f>SUMIF(Mauhau!$A$2:$A$52,$A28,Mauhau!$E$2:$E$52)</f>
        <v>156893.4</v>
      </c>
      <c r="Q28" s="36">
        <f>SUMIF(Merauke!$A$2:$A$52,$A28,Merauke!$E$2:$E$52)</f>
        <v>166938.20000000001</v>
      </c>
      <c r="R28" s="36">
        <f>SUMIF(Kamojang!$A$2:$A$52,$A28,Kamojang!$E$2:$E$52)</f>
        <v>602290.28</v>
      </c>
      <c r="S28" s="36">
        <f>SUMIF(Kasim!$A$2:$A$52,$A28,Kasim!$E$2:$E$52)</f>
        <v>180417.6</v>
      </c>
      <c r="T28" s="36">
        <f>SUMIF(Kakap!$A$2:$A$52,$A28,Kakap!$E$2:$E$52)</f>
        <v>246608.6</v>
      </c>
      <c r="U28" s="36">
        <f>SUMIF(Parigi!$A$2:$A$52,$A28,Parigi!$E$2:$E$52)</f>
        <v>172767.52</v>
      </c>
      <c r="V28" s="36">
        <f>SUMIF(Pattimura!$A$2:$A$52,$A28,Pattimura!$E$2:$E$52)</f>
        <v>2289.52</v>
      </c>
      <c r="W28" s="36">
        <f>SUMIF(Pasaman!$A$2:$A$52,$A28,Pasaman!$E$2:$E$52)</f>
        <v>41264.519999999997</v>
      </c>
      <c r="X28" s="36">
        <f>SUMIF(Panjang!$A$2:$A$52,$A28,Panjang!$E$2:$E$52)</f>
        <v>1789.36</v>
      </c>
      <c r="Y28" s="36">
        <f>SUMIF(TF_II_Man!$A$2:$A$52,$A28,TF_II_Man!$E$2:$E$52)</f>
        <v>0</v>
      </c>
      <c r="Z28" s="36">
        <f t="shared" si="7"/>
        <v>4741201.96</v>
      </c>
      <c r="AA28" s="39">
        <f t="shared" si="8"/>
        <v>4959312.879999999</v>
      </c>
    </row>
    <row r="29" spans="1:28">
      <c r="A29" s="35" t="s">
        <v>190</v>
      </c>
      <c r="B29" s="36">
        <f>SUMIF(Pandan!$A$2:$A$52,$A29,Pandan!$E$2:$E$52)</f>
        <v>66379.199999999997</v>
      </c>
      <c r="C29" s="36">
        <f>SUMIF(Pelita!$A$2:$A$52,$A29,Pelita!$E$2:$E$52)</f>
        <v>93531.6</v>
      </c>
      <c r="D29" s="36">
        <f>SUMIF(P_Tabuhan!$A$2:$A$52,$A29,P_Tabuhan!$E$2:$E$52)</f>
        <v>126063.6</v>
      </c>
      <c r="E29" s="36">
        <f>SUMIF(Pungut!$A$2:$A$52,$A29,Pungut!$E$2:$E$52)</f>
        <v>86663.6</v>
      </c>
      <c r="F29" s="36">
        <f>SUMIF(Pematang!$A$2:$A$52,$A29,Pematang!$E$2:$E$52)</f>
        <v>83363.600000000006</v>
      </c>
      <c r="G29" s="36">
        <f>SUMIF(MangunJaya!$A$2:$A$52,$A29,MangunJaya!$E$2:$E$52)</f>
        <v>41514.400000000001</v>
      </c>
      <c r="H29" s="36">
        <f>SUMIF(Menggala!$A$2:$A$52,$A29,Menggala!$E$2:$E$52)</f>
        <v>45406.8</v>
      </c>
      <c r="I29" s="36">
        <f>SUMIF(Minas!$A$2:$A$52,$A29,Minas!$E$2:$E$52)</f>
        <v>39506.800000000003</v>
      </c>
      <c r="J29" s="36">
        <f>SUMIF(Melahin!$A$2:$A$52,$A29,Melahin!$E$2:$E$52)</f>
        <v>54606.8</v>
      </c>
      <c r="K29" s="36">
        <f>SUMIF(Merbau!$A$2:$A$52,$A29,Merbau!$E$2:$E$52)</f>
        <v>48806.8</v>
      </c>
      <c r="L29" s="36">
        <f>SUMIF(Mundu!$A$2:$A$52,$A29,Mundu!$E$2:$E$52)</f>
        <v>54763.6</v>
      </c>
      <c r="M29" s="36">
        <f>SUMIF(Musi!$A$2:$A$52,$A29,Musi!$E$2:$E$52)</f>
        <v>45997.2</v>
      </c>
      <c r="N29" s="36">
        <f>SUMIF(Meditran!$A$2:$A$52,$A29,Meditran!$E$2:$E$52)</f>
        <v>34031.199999999997</v>
      </c>
      <c r="O29" s="36">
        <f>SUMIF(Matindok!$A$2:$A$52,$A29,Matindok!$E$2:$E$52)</f>
        <v>60240.4</v>
      </c>
      <c r="P29" s="36">
        <f>SUMIF(Mauhau!$A$2:$A$52,$A29,Mauhau!$E$2:$E$52)</f>
        <v>41562</v>
      </c>
      <c r="Q29" s="36">
        <f>SUMIF(Merauke!$A$2:$A$52,$A29,Merauke!$E$2:$E$52)</f>
        <v>57220.800000000003</v>
      </c>
      <c r="R29" s="36">
        <f>SUMIF(Kamojang!$A$2:$A$52,$A29,Kamojang!$E$2:$E$52)</f>
        <v>42285.2</v>
      </c>
      <c r="S29" s="36">
        <f>SUMIF(Kasim!$A$2:$A$52,$A29,Kasim!$E$2:$E$52)</f>
        <v>59846</v>
      </c>
      <c r="T29" s="36">
        <f>SUMIF(Kakap!$A$2:$A$52,$A29,Kakap!$E$2:$E$52)</f>
        <v>55092</v>
      </c>
      <c r="U29" s="36">
        <f>SUMIF(Parigi!$A$2:$A$52,$A29,Parigi!$E$2:$E$52)</f>
        <v>70430</v>
      </c>
      <c r="V29" s="36">
        <f>SUMIF(Pattimura!$A$2:$A$52,$A29,Pattimura!$E$2:$E$52)</f>
        <v>4900</v>
      </c>
      <c r="W29" s="36">
        <f>SUMIF(Pasaman!$A$2:$A$52,$A29,Pasaman!$E$2:$E$52)</f>
        <v>30000</v>
      </c>
      <c r="X29" s="36">
        <f>SUMIF(Panjang!$A$2:$A$52,$A29,Panjang!$E$2:$E$52)</f>
        <v>1999.4</v>
      </c>
      <c r="Y29" s="36">
        <f>SUMIF(TF_II_Man!$A$2:$A$52,$A29,TF_II_Man!$E$2:$E$52)</f>
        <v>0</v>
      </c>
      <c r="Z29" s="36">
        <f t="shared" si="7"/>
        <v>1136881.6000000001</v>
      </c>
      <c r="AA29" s="39">
        <f t="shared" si="8"/>
        <v>1244211</v>
      </c>
    </row>
    <row r="30" spans="1:28">
      <c r="A30" s="35" t="s">
        <v>195</v>
      </c>
      <c r="B30" s="36">
        <f>SUMIF(Pandan!$A$2:$A$52,$A30,Pandan!$E$2:$E$52)</f>
        <v>143456.4</v>
      </c>
      <c r="C30" s="36">
        <f>SUMIF(Pelita!$A$2:$A$52,$A30,Pelita!$E$2:$E$52)</f>
        <v>246724.4</v>
      </c>
      <c r="D30" s="36">
        <f>SUMIF(P_Tabuhan!$A$2:$A$52,$A30,P_Tabuhan!$E$2:$E$52)</f>
        <v>234599.6</v>
      </c>
      <c r="E30" s="36">
        <f>SUMIF(Pungut!$A$2:$A$52,$A30,Pungut!$E$2:$E$52)</f>
        <v>195174.39999999999</v>
      </c>
      <c r="F30" s="36">
        <f>SUMIF(Pematang!$A$2:$A$52,$A30,Pematang!$E$2:$E$52)</f>
        <v>71423.199999999997</v>
      </c>
      <c r="G30" s="36">
        <f>SUMIF(MangunJaya!$A$2:$A$52,$A30,MangunJaya!$E$2:$E$52)</f>
        <v>113889.60000000001</v>
      </c>
      <c r="H30" s="36">
        <f>SUMIF(Menggala!$A$2:$A$52,$A30,Menggala!$E$2:$E$52)</f>
        <v>67887.600000000006</v>
      </c>
      <c r="I30" s="36">
        <f>SUMIF(Minas!$A$2:$A$52,$A30,Minas!$E$2:$E$52)</f>
        <v>75421.600000000006</v>
      </c>
      <c r="J30" s="36">
        <f>SUMIF(Melahin!$A$2:$A$52,$A30,Melahin!$E$2:$E$52)</f>
        <v>197079.6</v>
      </c>
      <c r="K30" s="36">
        <f>SUMIF(Merbau!$A$2:$A$52,$A30,Merbau!$E$2:$E$52)</f>
        <v>167318.79999999999</v>
      </c>
      <c r="L30" s="36">
        <f>SUMIF(Mundu!$A$2:$A$52,$A30,Mundu!$E$2:$E$52)</f>
        <v>66362.8</v>
      </c>
      <c r="M30" s="36">
        <f>SUMIF(Musi!$A$2:$A$52,$A30,Musi!$E$2:$E$52)</f>
        <v>35362.800000000003</v>
      </c>
      <c r="N30" s="36">
        <f>SUMIF(Meditran!$A$2:$A$52,$A30,Meditran!$E$2:$E$52)</f>
        <v>54520</v>
      </c>
      <c r="O30" s="36">
        <f>SUMIF(Matindok!$A$2:$A$52,$A30,Matindok!$E$2:$E$52)</f>
        <v>84201.600000000006</v>
      </c>
      <c r="P30" s="36">
        <f>SUMIF(Mauhau!$A$2:$A$52,$A30,Mauhau!$E$2:$E$52)</f>
        <v>54525.2</v>
      </c>
      <c r="Q30" s="36">
        <f>SUMIF(Merauke!$A$2:$A$52,$A30,Merauke!$E$2:$E$52)</f>
        <v>57287.199999999997</v>
      </c>
      <c r="R30" s="36">
        <f>SUMIF(Kamojang!$A$2:$A$52,$A30,Kamojang!$E$2:$E$52)</f>
        <v>143343.20000000001</v>
      </c>
      <c r="S30" s="36">
        <f>SUMIF(Kasim!$A$2:$A$52,$A30,Kasim!$E$2:$E$52)</f>
        <v>58381.2</v>
      </c>
      <c r="T30" s="36">
        <f>SUMIF(Kakap!$A$2:$A$52,$A30,Kakap!$E$2:$E$52)</f>
        <v>113649.60000000001</v>
      </c>
      <c r="U30" s="36">
        <f>SUMIF(Parigi!$A$2:$A$52,$A30,Parigi!$E$2:$E$52)</f>
        <v>40201.199999999997</v>
      </c>
      <c r="V30" s="36">
        <f>SUMIF(Pattimura!$A$2:$A$52,$A30,Pattimura!$E$2:$E$52)</f>
        <v>4999.2</v>
      </c>
      <c r="W30" s="36">
        <f>SUMIF(Pasaman!$A$2:$A$52,$A30,Pasaman!$E$2:$E$52)</f>
        <v>205499.2</v>
      </c>
      <c r="X30" s="36">
        <f>SUMIF(Panjang!$A$2:$A$52,$A30,Panjang!$E$2:$E$52)</f>
        <v>4999.6000000000004</v>
      </c>
      <c r="Y30" s="36">
        <f>SUMIF(TF_II_Man!$A$2:$A$52,$A30,TF_II_Man!$E$2:$E$52)</f>
        <v>97600</v>
      </c>
      <c r="Z30" s="36">
        <f t="shared" si="7"/>
        <v>2180608.8000000003</v>
      </c>
      <c r="AA30" s="39">
        <f t="shared" si="8"/>
        <v>2533908.0000000009</v>
      </c>
      <c r="AB30" s="60">
        <f>AA30-Y30</f>
        <v>2436308.0000000009</v>
      </c>
    </row>
    <row r="31" spans="1:28">
      <c r="A31" s="35" t="s">
        <v>201</v>
      </c>
      <c r="B31" s="36">
        <f>SUMIF(Pandan!$A$2:$A$52,$A31,Pandan!$E$2:$E$52)</f>
        <v>19612.400000000001</v>
      </c>
      <c r="C31" s="36">
        <f>SUMIF(Pelita!$A$2:$A$52,$A31,Pelita!$E$2:$E$52)</f>
        <v>7403.2</v>
      </c>
      <c r="D31" s="36">
        <f>SUMIF(P_Tabuhan!$A$2:$A$52,$A31,P_Tabuhan!$E$2:$E$52)</f>
        <v>8283.2000000000007</v>
      </c>
      <c r="E31" s="36">
        <f>SUMIF(Pungut!$A$2:$A$52,$A31,Pungut!$E$2:$E$52)</f>
        <v>7276.4</v>
      </c>
      <c r="F31" s="36">
        <f>SUMIF(Pematang!$A$2:$A$52,$A31,Pematang!$E$2:$E$52)</f>
        <v>3283.2</v>
      </c>
      <c r="G31" s="36">
        <f>SUMIF(MangunJaya!$A$2:$A$52,$A31,MangunJaya!$E$2:$E$52)</f>
        <v>9060</v>
      </c>
      <c r="H31" s="36">
        <f>SUMIF(Menggala!$A$2:$A$52,$A31,Menggala!$E$2:$E$52)</f>
        <v>5730.8</v>
      </c>
      <c r="I31" s="36">
        <f>SUMIF(Minas!$A$2:$A$52,$A31,Minas!$E$2:$E$52)</f>
        <v>10887.6</v>
      </c>
      <c r="J31" s="36">
        <f>SUMIF(Melahin!$A$2:$A$52,$A31,Melahin!$E$2:$E$52)</f>
        <v>7783.2</v>
      </c>
      <c r="K31" s="36">
        <f>SUMIF(Merbau!$A$2:$A$52,$A31,Merbau!$E$2:$E$52)</f>
        <v>4612.3999999999996</v>
      </c>
      <c r="L31" s="36">
        <f>SUMIF(Mundu!$A$2:$A$52,$A31,Mundu!$E$2:$E$52)</f>
        <v>6483.2</v>
      </c>
      <c r="M31" s="36">
        <f>SUMIF(Musi!$A$2:$A$52,$A31,Musi!$E$2:$E$52)</f>
        <v>9383.2000000000007</v>
      </c>
      <c r="N31" s="36">
        <f>SUMIF(Meditran!$A$2:$A$52,$A31,Meditran!$E$2:$E$52)</f>
        <v>6612.4</v>
      </c>
      <c r="O31" s="36">
        <f>SUMIF(Matindok!$A$2:$A$52,$A31,Matindok!$E$2:$E$52)</f>
        <v>7876.4</v>
      </c>
      <c r="P31" s="36">
        <f>SUMIF(Mauhau!$A$2:$A$52,$A31,Mauhau!$E$2:$E$52)</f>
        <v>5060</v>
      </c>
      <c r="Q31" s="36">
        <f>SUMIF(Merauke!$A$2:$A$52,$A31,Merauke!$E$2:$E$52)</f>
        <v>10396</v>
      </c>
      <c r="R31" s="36">
        <f>SUMIF(Kamojang!$A$2:$A$52,$A31,Kamojang!$E$2:$E$52)</f>
        <v>7612.4</v>
      </c>
      <c r="S31" s="36">
        <f>SUMIF(Kasim!$A$2:$A$52,$A31,Kasim!$E$2:$E$52)</f>
        <v>14312.4</v>
      </c>
      <c r="T31" s="36">
        <f>SUMIF(Kakap!$A$2:$A$52,$A31,Kakap!$E$2:$E$52)</f>
        <v>6283.2</v>
      </c>
      <c r="U31" s="36">
        <f>SUMIF(Parigi!$A$2:$A$52,$A31,Parigi!$E$2:$E$52)</f>
        <v>5730.8</v>
      </c>
      <c r="V31" s="36">
        <f>SUMIF(Pattimura!$A$2:$A$52,$A31,Pattimura!$E$2:$E$52)</f>
        <v>999.8</v>
      </c>
      <c r="W31" s="36">
        <f>SUMIF(Pasaman!$A$2:$A$52,$A31,Pasaman!$E$2:$E$52)</f>
        <v>999.8</v>
      </c>
      <c r="X31" s="36">
        <f>SUMIF(Panjang!$A$2:$A$52,$A31,Panjang!$E$2:$E$52)</f>
        <v>932.4</v>
      </c>
      <c r="Y31" s="36">
        <f>SUMIF(TF_II_Man!$A$2:$A$52,$A31,TF_II_Man!$E$2:$E$52)</f>
        <v>7000</v>
      </c>
      <c r="Z31" s="36">
        <f t="shared" si="7"/>
        <v>157951.59999999998</v>
      </c>
      <c r="AA31" s="39">
        <f t="shared" si="8"/>
        <v>173614.39999999994</v>
      </c>
    </row>
    <row r="32" spans="1:28">
      <c r="A32" s="35" t="s">
        <v>200</v>
      </c>
      <c r="B32" s="36">
        <f>SUMIF(Pandan!$A$2:$A$52,$A32,Pandan!$E$2:$E$52)</f>
        <v>6739.2</v>
      </c>
      <c r="C32" s="36">
        <f>SUMIF(Pelita!$A$2:$A$52,$A32,Pelita!$E$2:$E$52)</f>
        <v>2440</v>
      </c>
      <c r="D32" s="36">
        <f>SUMIF(P_Tabuhan!$A$2:$A$52,$A32,P_Tabuhan!$E$2:$E$52)</f>
        <v>11464.4</v>
      </c>
      <c r="E32" s="36">
        <f>SUMIF(Pungut!$A$2:$A$52,$A32,Pungut!$E$2:$E$52)</f>
        <v>21625.599999999999</v>
      </c>
      <c r="F32" s="36">
        <f>SUMIF(Pematang!$A$2:$A$52,$A32,Pematang!$E$2:$E$52)</f>
        <v>8871.6</v>
      </c>
      <c r="G32" s="36">
        <f>SUMIF(MangunJaya!$A$2:$A$52,$A32,MangunJaya!$E$2:$E$52)</f>
        <v>2548.8000000000002</v>
      </c>
      <c r="H32" s="36">
        <f>SUMIF(Menggala!$A$2:$A$52,$A32,Menggala!$E$2:$E$52)</f>
        <v>4059.6</v>
      </c>
      <c r="I32" s="36">
        <f>SUMIF(Minas!$A$2:$A$52,$A32,Minas!$E$2:$E$52)</f>
        <v>9147.6</v>
      </c>
      <c r="J32" s="36">
        <f>SUMIF(Melahin!$A$2:$A$52,$A32,Melahin!$E$2:$E$52)</f>
        <v>3807.6</v>
      </c>
      <c r="K32" s="36">
        <f>SUMIF(Merbau!$A$2:$A$52,$A32,Merbau!$E$2:$E$52)</f>
        <v>3813.6</v>
      </c>
      <c r="L32" s="36">
        <f>SUMIF(Mundu!$A$2:$A$52,$A32,Mundu!$E$2:$E$52)</f>
        <v>5812</v>
      </c>
      <c r="M32" s="36">
        <f>SUMIF(Musi!$A$2:$A$52,$A32,Musi!$E$2:$E$52)</f>
        <v>6114.4</v>
      </c>
      <c r="N32" s="36">
        <f>SUMIF(Meditran!$A$2:$A$52,$A32,Meditran!$E$2:$E$52)</f>
        <v>16153.6</v>
      </c>
      <c r="O32" s="36">
        <f>SUMIF(Matindok!$A$2:$A$52,$A32,Matindok!$E$2:$E$52)</f>
        <v>4188</v>
      </c>
      <c r="P32" s="36">
        <f>SUMIF(Mauhau!$A$2:$A$52,$A32,Mauhau!$E$2:$E$52)</f>
        <v>10406.4</v>
      </c>
      <c r="Q32" s="36">
        <f>SUMIF(Merauke!$A$2:$A$52,$A32,Merauke!$E$2:$E$52)</f>
        <v>4222.8</v>
      </c>
      <c r="R32" s="36">
        <f>SUMIF(Kamojang!$A$2:$A$52,$A32,Kamojang!$E$2:$E$52)</f>
        <v>11760.8</v>
      </c>
      <c r="S32" s="36">
        <f>SUMIF(Kasim!$A$2:$A$52,$A32,Kasim!$E$2:$E$52)</f>
        <v>10752.4</v>
      </c>
      <c r="T32" s="36">
        <f>SUMIF(Kakap!$A$2:$A$52,$A32,Kakap!$E$2:$E$52)</f>
        <v>8078</v>
      </c>
      <c r="U32" s="36">
        <f>SUMIF(Parigi!$A$2:$A$52,$A32,Parigi!$E$2:$E$52)</f>
        <v>4850.3999999999996</v>
      </c>
      <c r="V32" s="36">
        <f>SUMIF(Pattimura!$A$2:$A$52,$A32,Pattimura!$E$2:$E$52)</f>
        <v>999.4</v>
      </c>
      <c r="W32" s="36">
        <f>SUMIF(Pasaman!$A$2:$A$52,$A32,Pasaman!$E$2:$E$52)</f>
        <v>999.4</v>
      </c>
      <c r="X32" s="36">
        <f>SUMIF(Panjang!$A$2:$A$52,$A32,Panjang!$E$2:$E$52)</f>
        <v>1213.2</v>
      </c>
      <c r="Y32" s="36">
        <f>SUMIF(TF_II_Man!$A$2:$A$52,$A32,TF_II_Man!$E$2:$E$52)</f>
        <v>0</v>
      </c>
      <c r="Z32" s="36">
        <f t="shared" si="7"/>
        <v>152006.39999999999</v>
      </c>
      <c r="AA32" s="39">
        <f t="shared" si="8"/>
        <v>160068.79999999999</v>
      </c>
    </row>
    <row r="33" spans="1:29">
      <c r="A33" s="37" t="s">
        <v>34</v>
      </c>
      <c r="B33" s="38">
        <f>SUM(B26:B32)</f>
        <v>485938.96</v>
      </c>
      <c r="C33" s="38">
        <f t="shared" ref="C33:Z33" si="9">SUM(C26:C32)</f>
        <v>646538.04</v>
      </c>
      <c r="D33" s="38">
        <f t="shared" si="9"/>
        <v>719979.16</v>
      </c>
      <c r="E33" s="38">
        <f t="shared" si="9"/>
        <v>458232.44</v>
      </c>
      <c r="F33" s="38">
        <f t="shared" si="9"/>
        <v>545593.79999999993</v>
      </c>
      <c r="G33" s="38">
        <f t="shared" si="9"/>
        <v>468955.24000000005</v>
      </c>
      <c r="H33" s="38">
        <f t="shared" si="9"/>
        <v>354724.44</v>
      </c>
      <c r="I33" s="38">
        <f t="shared" si="9"/>
        <v>436917.83999999997</v>
      </c>
      <c r="J33" s="38">
        <f t="shared" si="9"/>
        <v>487420.99999999994</v>
      </c>
      <c r="K33" s="38">
        <f t="shared" si="9"/>
        <v>538333.76</v>
      </c>
      <c r="L33" s="38">
        <f t="shared" si="9"/>
        <v>342943.16</v>
      </c>
      <c r="M33" s="38">
        <f t="shared" si="9"/>
        <v>241449.48</v>
      </c>
      <c r="N33" s="38">
        <f t="shared" si="9"/>
        <v>254622.91999999998</v>
      </c>
      <c r="O33" s="38">
        <f t="shared" si="9"/>
        <v>592783.64</v>
      </c>
      <c r="P33" s="38">
        <f t="shared" si="9"/>
        <v>288963.80000000005</v>
      </c>
      <c r="Q33" s="38">
        <f t="shared" si="9"/>
        <v>316281.8</v>
      </c>
      <c r="R33" s="38">
        <f t="shared" si="9"/>
        <v>834307.88</v>
      </c>
      <c r="S33" s="38">
        <f t="shared" si="9"/>
        <v>357325.60000000003</v>
      </c>
      <c r="T33" s="38">
        <f t="shared" si="9"/>
        <v>444827.39999999997</v>
      </c>
      <c r="U33" s="38">
        <f t="shared" ref="U33:X33" si="10">SUM(U26:U32)</f>
        <v>312237.52</v>
      </c>
      <c r="V33" s="38">
        <f t="shared" si="10"/>
        <v>21189.52</v>
      </c>
      <c r="W33" s="38">
        <f t="shared" si="10"/>
        <v>293762.52</v>
      </c>
      <c r="X33" s="38">
        <f t="shared" si="10"/>
        <v>14932.36</v>
      </c>
      <c r="Y33" s="38">
        <f>SUM(Y26:Y32)</f>
        <v>104600</v>
      </c>
      <c r="Z33" s="38">
        <f t="shared" si="9"/>
        <v>8816140.3600000013</v>
      </c>
    </row>
    <row r="34" spans="1:29">
      <c r="Z34" s="36"/>
    </row>
    <row r="35" spans="1:29">
      <c r="A35" s="30" t="s">
        <v>237</v>
      </c>
      <c r="B35" s="30"/>
      <c r="C35" s="30"/>
      <c r="Z35" s="124" t="s">
        <v>34</v>
      </c>
      <c r="AA35" s="124"/>
    </row>
    <row r="36" spans="1:29">
      <c r="A36" s="32">
        <v>6</v>
      </c>
      <c r="B36" s="62" t="s">
        <v>13</v>
      </c>
      <c r="C36" s="63" t="s">
        <v>14</v>
      </c>
      <c r="D36" s="33" t="s">
        <v>15</v>
      </c>
      <c r="E36" s="63" t="s">
        <v>16</v>
      </c>
      <c r="F36" s="62" t="s">
        <v>17</v>
      </c>
      <c r="G36" s="63" t="s">
        <v>18</v>
      </c>
      <c r="H36" s="33" t="s">
        <v>19</v>
      </c>
      <c r="I36" s="33" t="s">
        <v>20</v>
      </c>
      <c r="J36" s="62" t="s">
        <v>21</v>
      </c>
      <c r="K36" s="64" t="s">
        <v>22</v>
      </c>
      <c r="L36" s="64" t="s">
        <v>23</v>
      </c>
      <c r="M36" s="62" t="s">
        <v>24</v>
      </c>
      <c r="N36" s="63" t="s">
        <v>25</v>
      </c>
      <c r="O36" s="33" t="s">
        <v>26</v>
      </c>
      <c r="P36" s="62" t="s">
        <v>27</v>
      </c>
      <c r="Q36" s="64" t="s">
        <v>28</v>
      </c>
      <c r="R36" s="63" t="s">
        <v>29</v>
      </c>
      <c r="S36" s="64" t="s">
        <v>30</v>
      </c>
      <c r="T36" s="33" t="s">
        <v>31</v>
      </c>
      <c r="U36" s="64" t="s">
        <v>145</v>
      </c>
      <c r="V36" s="33" t="s">
        <v>149</v>
      </c>
      <c r="W36" s="62" t="s">
        <v>150</v>
      </c>
      <c r="X36" s="63" t="s">
        <v>151</v>
      </c>
      <c r="Y36" s="33" t="s">
        <v>48</v>
      </c>
      <c r="Z36" s="107" t="s">
        <v>258</v>
      </c>
      <c r="AA36" s="107" t="s">
        <v>257</v>
      </c>
      <c r="AB36" s="108"/>
      <c r="AC36" s="109"/>
    </row>
    <row r="37" spans="1:29">
      <c r="A37" s="35" t="s">
        <v>188</v>
      </c>
      <c r="B37" s="36">
        <f>SUMIF(Pandan!$A$2:$A$52,$A37,Pandan!$F$2:$F$52)</f>
        <v>221.41</v>
      </c>
      <c r="C37" s="36">
        <f>SUMIF(Pelita!$A$2:$A$52,$A37,Pelita!$F$2:$F$52)</f>
        <v>1500.2</v>
      </c>
      <c r="D37" s="36">
        <f>SUMIF(P_Tabuhan!$A$2:$A$52,$A37,P_Tabuhan!$F$2:$F$52)</f>
        <v>3902.49</v>
      </c>
      <c r="E37" s="36">
        <f>SUMIF(Pungut!$A$2:$A$52,$A37,Pungut!$F$2:$F$52)</f>
        <v>2277.64</v>
      </c>
      <c r="F37" s="36">
        <f>SUMIF(Pematang!$A$2:$A$52,$A37,Pematang!$F$2:$F$52)</f>
        <v>1503.61</v>
      </c>
      <c r="G37" s="36">
        <f>SUMIF(MangunJaya!$A$2:$A$52,$A37,MangunJaya!$F$2:$F$52)</f>
        <v>1594.27</v>
      </c>
      <c r="H37" s="36">
        <f>SUMIF(Menggala!$A$2:$A$52,$A37,Menggala!$F$2:$F$52)</f>
        <v>2020.03</v>
      </c>
      <c r="I37" s="36">
        <f>SUMIF(Minas!$A$2:$A$52,$A37,Minas!$F$2:$F$52)</f>
        <v>3081.19</v>
      </c>
      <c r="J37" s="36">
        <f>SUMIF(Melahin!$A$2:$A$52,$A37,Melahin!$F$2:$F$52)</f>
        <v>911.72</v>
      </c>
      <c r="K37" s="36">
        <f>SUMIF(Merbau!$A$2:$A$52,$A37,Merbau!$F$2:$F$52)</f>
        <v>2037.75</v>
      </c>
      <c r="L37" s="36">
        <f>SUMIF(Mundu!$A$2:$A$52,$A37,Mundu!$F$2:$F$52)</f>
        <v>1580.89</v>
      </c>
      <c r="M37" s="36">
        <f>SUMIF(Musi!$A$2:$A$52,$A37,Musi!$F$2:$F$52)</f>
        <v>4776.32</v>
      </c>
      <c r="N37" s="36">
        <f>SUMIF(Meditran!$A$2:$A$52,$A37,Meditran!$F$2:$F$52)</f>
        <v>4757.2</v>
      </c>
      <c r="O37" s="36">
        <f>SUMIF(Matindok!$A$2:$A$52,$A37,Matindok!$F$2:$F$52)</f>
        <v>3462.06</v>
      </c>
      <c r="P37" s="36">
        <f>SUMIF(Mauhau!$A$2:$A$52,$A37,Mauhau!$F$2:$F$52)</f>
        <v>4780.71</v>
      </c>
      <c r="Q37" s="36">
        <f>SUMIF(Merauke!$A$2:$A$52,$A37,Merauke!$F$2:$F$52)</f>
        <v>4513.96</v>
      </c>
      <c r="R37" s="36">
        <f>SUMIF(Kamojang!$A$2:$A$52,$A37,Kamojang!$F$2:$F$52)</f>
        <v>4929.76</v>
      </c>
      <c r="S37" s="36">
        <f>SUMIF(Kasim!$A$2:$A$52,$A37,Kasim!$F$2:$F$52)</f>
        <v>2586.09</v>
      </c>
      <c r="T37" s="36">
        <f>SUMIF(Kakap!$A$2:$A$52,$A37,Kakap!$F$2:$F$52)</f>
        <v>4666.34</v>
      </c>
      <c r="U37" s="36">
        <f>SUMIF(Parigi!$A$2:$A$52,$A37,Parigi!$F$2:$F$52)</f>
        <v>2605.83</v>
      </c>
      <c r="V37" s="36">
        <f>SUMIF(Pattimura!$A$2:$A$52,$A37,Pattimura!$F$2:$F$52)</f>
        <v>5000.8</v>
      </c>
      <c r="W37" s="36">
        <f>SUMIF(Pasaman!$A$2:$A$52,$A37,Pasaman!$F$2:$F$52)</f>
        <v>4354.97</v>
      </c>
      <c r="X37" s="36">
        <f>SUMIF(Panjang!$A$2:$A$52,$A37,Panjang!$F$2:$F$52)</f>
        <v>1999.2</v>
      </c>
      <c r="Y37" s="36">
        <f>SUMIF(TF_II_Man!$A$2:$A$52,$A37,TF_II_Man!$F$2:$F$52)</f>
        <v>0</v>
      </c>
      <c r="Z37" s="36">
        <f>SUM(B37:Y37)</f>
        <v>69064.44</v>
      </c>
      <c r="AA37" s="106">
        <f>Z37*$B$45</f>
        <v>920145534.12</v>
      </c>
      <c r="AB37" s="108"/>
      <c r="AC37" s="110"/>
    </row>
    <row r="38" spans="1:29">
      <c r="A38" s="35" t="s">
        <v>184</v>
      </c>
      <c r="B38" s="36">
        <f>SUMIF(Pandan!$A$2:$A$52,$A38,Pandan!$F$2:$F$52)</f>
        <v>173.09</v>
      </c>
      <c r="C38" s="36">
        <f>SUMIF(Pelita!$A$2:$A$52,$A38,Pelita!$F$2:$F$52)</f>
        <v>2458.9899999999998</v>
      </c>
      <c r="D38" s="36">
        <f>SUMIF(P_Tabuhan!$A$2:$A$52,$A38,P_Tabuhan!$F$2:$F$52)</f>
        <v>4360.76</v>
      </c>
      <c r="E38" s="36">
        <f>SUMIF(Pungut!$A$2:$A$52,$A38,Pungut!$F$2:$F$52)</f>
        <v>2188.64</v>
      </c>
      <c r="F38" s="36">
        <f>SUMIF(Pematang!$A$2:$A$52,$A38,Pematang!$F$2:$F$52)</f>
        <v>2106.38</v>
      </c>
      <c r="G38" s="36">
        <f>SUMIF(MangunJaya!$A$2:$A$52,$A38,MangunJaya!$F$2:$F$52)</f>
        <v>2868.45</v>
      </c>
      <c r="H38" s="36">
        <f>SUMIF(Menggala!$A$2:$A$52,$A38,Menggala!$F$2:$F$52)</f>
        <v>3577.47</v>
      </c>
      <c r="I38" s="36">
        <f>SUMIF(Minas!$A$2:$A$52,$A38,Minas!$F$2:$F$52)</f>
        <v>3773.98</v>
      </c>
      <c r="J38" s="36">
        <f>SUMIF(Melahin!$A$2:$A$52,$A38,Melahin!$F$2:$F$52)</f>
        <v>4995.93</v>
      </c>
      <c r="K38" s="36">
        <f>SUMIF(Merbau!$A$2:$A$52,$A38,Merbau!$F$2:$F$52)</f>
        <v>2562.37</v>
      </c>
      <c r="L38" s="36">
        <f>SUMIF(Mundu!$A$2:$A$52,$A38,Mundu!$F$2:$F$52)</f>
        <v>1758.91</v>
      </c>
      <c r="M38" s="36">
        <f>SUMIF(Musi!$A$2:$A$52,$A38,Musi!$F$2:$F$52)</f>
        <v>2189.86</v>
      </c>
      <c r="N38" s="36">
        <f>SUMIF(Meditran!$A$2:$A$52,$A38,Meditran!$F$2:$F$52)</f>
        <v>1527.47</v>
      </c>
      <c r="O38" s="36">
        <f>SUMIF(Matindok!$A$2:$A$52,$A38,Matindok!$F$2:$F$52)</f>
        <v>1276.8900000000001</v>
      </c>
      <c r="P38" s="36">
        <f>SUMIF(Mauhau!$A$2:$A$52,$A38,Mauhau!$F$2:$F$52)</f>
        <v>2564.73</v>
      </c>
      <c r="Q38" s="36">
        <f>SUMIF(Merauke!$A$2:$A$52,$A38,Merauke!$F$2:$F$52)</f>
        <v>3826.83</v>
      </c>
      <c r="R38" s="36">
        <f>SUMIF(Kamojang!$A$2:$A$52,$A38,Kamojang!$F$2:$F$52)</f>
        <v>2595.1</v>
      </c>
      <c r="S38" s="36">
        <f>SUMIF(Kasim!$A$2:$A$52,$A38,Kasim!$F$2:$F$52)</f>
        <v>4871.79</v>
      </c>
      <c r="T38" s="36">
        <f>SUMIF(Kakap!$A$2:$A$52,$A38,Kakap!$F$2:$F$52)</f>
        <v>2238.1799999999998</v>
      </c>
      <c r="U38" s="36">
        <f>SUMIF(Parigi!$A$2:$A$52,$A38,Parigi!$F$2:$F$52)</f>
        <v>1988.69</v>
      </c>
      <c r="V38" s="36">
        <f>SUMIF(Pattimura!$A$2:$A$52,$A38,Pattimura!$F$2:$F$52)</f>
        <v>2000.8</v>
      </c>
      <c r="W38" s="36">
        <f>SUMIF(Pasaman!$A$2:$A$52,$A38,Pasaman!$F$2:$F$52)</f>
        <v>2290.3000000000002</v>
      </c>
      <c r="X38" s="36">
        <f>SUMIF(Panjang!$A$2:$A$52,$A38,Panjang!$F$2:$F$52)</f>
        <v>1999.2</v>
      </c>
      <c r="Y38" s="36">
        <f>SUMIF(TF_II_Man!$A$2:$A$52,$A38,TF_II_Man!$F$2:$F$52)</f>
        <v>0</v>
      </c>
      <c r="Z38" s="36">
        <f>SUM(B38:Y38)</f>
        <v>60194.810000000012</v>
      </c>
      <c r="AA38" s="106">
        <f t="shared" ref="AA38:AA43" si="11">Z38*$B$45</f>
        <v>801975453.63000011</v>
      </c>
      <c r="AB38" s="108"/>
      <c r="AC38" s="110"/>
    </row>
    <row r="39" spans="1:29">
      <c r="A39" s="35" t="s">
        <v>185</v>
      </c>
      <c r="B39" s="36">
        <f>SUMIF(Pandan!$A$2:$A$52,$A39,Pandan!$F$2:$F$52)</f>
        <v>3299.38</v>
      </c>
      <c r="C39" s="36">
        <f>SUMIF(Pelita!$A$2:$A$52,$A39,Pelita!$F$2:$F$52)</f>
        <v>7894.42</v>
      </c>
      <c r="D39" s="36">
        <f>SUMIF(P_Tabuhan!$A$2:$A$52,$A39,P_Tabuhan!$F$2:$F$52)</f>
        <v>13411.82</v>
      </c>
      <c r="E39" s="36">
        <f>SUMIF(Pungut!$A$2:$A$52,$A39,Pungut!$F$2:$F$52)</f>
        <v>1998.09</v>
      </c>
      <c r="F39" s="36">
        <f>SUMIF(Pematang!$A$2:$A$52,$A39,Pematang!$F$2:$F$52)</f>
        <v>19343.98</v>
      </c>
      <c r="G39" s="36">
        <f>SUMIF(MangunJaya!$A$2:$A$52,$A39,MangunJaya!$F$2:$F$52)</f>
        <v>47137.33</v>
      </c>
      <c r="H39" s="36">
        <f>SUMIF(Menggala!$A$2:$A$52,$A39,Menggala!$F$2:$F$52)</f>
        <v>9538.19</v>
      </c>
      <c r="I39" s="36">
        <f>SUMIF(Minas!$A$2:$A$52,$A39,Minas!$F$2:$F$52)</f>
        <v>3028.59</v>
      </c>
      <c r="J39" s="36">
        <f>SUMIF(Melahin!$A$2:$A$52,$A39,Melahin!$F$2:$F$52)</f>
        <v>16706.759999999998</v>
      </c>
      <c r="K39" s="36">
        <f>SUMIF(Merbau!$A$2:$A$52,$A39,Merbau!$F$2:$F$52)</f>
        <v>36794.720000000001</v>
      </c>
      <c r="L39" s="36">
        <f>SUMIF(Mundu!$A$2:$A$52,$A39,Mundu!$F$2:$F$52)</f>
        <v>2033.62</v>
      </c>
      <c r="M39" s="36">
        <f>SUMIF(Musi!$A$2:$A$52,$A39,Musi!$F$2:$F$52)</f>
        <v>1874.76</v>
      </c>
      <c r="N39" s="36">
        <f>SUMIF(Meditran!$A$2:$A$52,$A39,Meditran!$F$2:$F$52)</f>
        <v>805.52</v>
      </c>
      <c r="O39" s="36">
        <f>SUMIF(Matindok!$A$2:$A$52,$A39,Matindok!$F$2:$F$52)</f>
        <v>1053.95</v>
      </c>
      <c r="P39" s="36">
        <f>SUMIF(Mauhau!$A$2:$A$52,$A39,Mauhau!$F$2:$F$52)</f>
        <v>27221.97</v>
      </c>
      <c r="Q39" s="36">
        <f>SUMIF(Merauke!$A$2:$A$52,$A39,Merauke!$F$2:$F$52)</f>
        <v>11559.98</v>
      </c>
      <c r="R39" s="36">
        <f>SUMIF(Kamojang!$A$2:$A$52,$A39,Kamojang!$F$2:$F$52)</f>
        <v>47087.12</v>
      </c>
      <c r="S39" s="36">
        <f>SUMIF(Kasim!$A$2:$A$52,$A39,Kasim!$F$2:$F$52)</f>
        <v>6822.44</v>
      </c>
      <c r="T39" s="36">
        <f>SUMIF(Kakap!$A$2:$A$52,$A39,Kakap!$F$2:$F$52)</f>
        <v>9787.69</v>
      </c>
      <c r="U39" s="36">
        <f>SUMIF(Parigi!$A$2:$A$52,$A39,Parigi!$F$2:$F$52)</f>
        <v>1540.42</v>
      </c>
      <c r="V39" s="36">
        <f>SUMIF(Pattimura!$A$2:$A$52,$A39,Pattimura!$F$2:$F$52)</f>
        <v>2004.95</v>
      </c>
      <c r="W39" s="36">
        <f>SUMIF(Pasaman!$A$2:$A$52,$A39,Pasaman!$F$2:$F$52)</f>
        <v>9289.61</v>
      </c>
      <c r="X39" s="36">
        <f>SUMIF(Panjang!$A$2:$A$52,$A39,Panjang!$F$2:$F$52)</f>
        <v>1504.79</v>
      </c>
      <c r="Y39" s="36">
        <f>SUMIF(TF_II_Man!$A$2:$A$52,$A39,TF_II_Man!$F$2:$F$52)</f>
        <v>0</v>
      </c>
      <c r="Z39" s="36">
        <f t="shared" ref="Z39:Z43" si="12">SUM(B39:Y39)</f>
        <v>281740.09999999998</v>
      </c>
      <c r="AA39" s="106">
        <f t="shared" si="11"/>
        <v>3753623352.2999997</v>
      </c>
      <c r="AB39" s="108"/>
      <c r="AC39" s="110"/>
    </row>
    <row r="40" spans="1:29">
      <c r="A40" s="35" t="s">
        <v>190</v>
      </c>
      <c r="B40" s="36">
        <f>SUMIF(Pandan!$A$2:$A$52,$A40,Pandan!$F$2:$F$52)</f>
        <v>5955.34</v>
      </c>
      <c r="C40" s="36">
        <f>SUMIF(Pelita!$A$2:$A$52,$A40,Pelita!$F$2:$F$52)</f>
        <v>3582.39</v>
      </c>
      <c r="D40" s="36">
        <f>SUMIF(P_Tabuhan!$A$2:$A$52,$A40,P_Tabuhan!$F$2:$F$52)</f>
        <v>3548.64</v>
      </c>
      <c r="E40" s="36">
        <f>SUMIF(Pungut!$A$2:$A$52,$A40,Pungut!$F$2:$F$52)</f>
        <v>3568.19</v>
      </c>
      <c r="F40" s="36">
        <f>SUMIF(Pematang!$A$2:$A$52,$A40,Pematang!$F$2:$F$52)</f>
        <v>21046.09</v>
      </c>
      <c r="G40" s="36">
        <f>SUMIF(MangunJaya!$A$2:$A$52,$A40,MangunJaya!$F$2:$F$52)</f>
        <v>3511.64</v>
      </c>
      <c r="H40" s="36">
        <f>SUMIF(Menggala!$A$2:$A$52,$A40,Menggala!$F$2:$F$52)</f>
        <v>3596.36</v>
      </c>
      <c r="I40" s="36">
        <f>SUMIF(Minas!$A$2:$A$52,$A40,Minas!$F$2:$F$52)</f>
        <v>2816.38</v>
      </c>
      <c r="J40" s="36">
        <f>SUMIF(Melahin!$A$2:$A$52,$A40,Melahin!$F$2:$F$52)</f>
        <v>1571.3</v>
      </c>
      <c r="K40" s="36">
        <f>SUMIF(Merbau!$A$2:$A$52,$A40,Merbau!$F$2:$F$52)</f>
        <v>4505.75</v>
      </c>
      <c r="L40" s="36">
        <f>SUMIF(Mundu!$A$2:$A$52,$A40,Mundu!$F$2:$F$52)</f>
        <v>4599.84</v>
      </c>
      <c r="M40" s="36">
        <f>SUMIF(Musi!$A$2:$A$52,$A40,Musi!$F$2:$F$52)</f>
        <v>4546.49</v>
      </c>
      <c r="N40" s="36">
        <f>SUMIF(Meditran!$A$2:$A$52,$A40,Meditran!$F$2:$F$52)</f>
        <v>4544.2700000000004</v>
      </c>
      <c r="O40" s="36">
        <f>SUMIF(Matindok!$A$2:$A$52,$A40,Matindok!$F$2:$F$52)</f>
        <v>2323.3200000000002</v>
      </c>
      <c r="P40" s="36">
        <f>SUMIF(Mauhau!$A$2:$A$52,$A40,Mauhau!$F$2:$F$52)</f>
        <v>4548.47</v>
      </c>
      <c r="Q40" s="36">
        <f>SUMIF(Merauke!$A$2:$A$52,$A40,Merauke!$F$2:$F$52)</f>
        <v>4533.13</v>
      </c>
      <c r="R40" s="36">
        <f>SUMIF(Kamojang!$A$2:$A$52,$A40,Kamojang!$F$2:$F$52)</f>
        <v>3363.76</v>
      </c>
      <c r="S40" s="36">
        <f>SUMIF(Kasim!$A$2:$A$52,$A40,Kasim!$F$2:$F$52)</f>
        <v>5826.72</v>
      </c>
      <c r="T40" s="36">
        <f>SUMIF(Kakap!$A$2:$A$52,$A40,Kakap!$F$2:$F$52)</f>
        <v>1540.21</v>
      </c>
      <c r="U40" s="36">
        <f>SUMIF(Parigi!$A$2:$A$52,$A40,Parigi!$F$2:$F$52)</f>
        <v>1503.45</v>
      </c>
      <c r="V40" s="36">
        <f>SUMIF(Pattimura!$A$2:$A$52,$A40,Pattimura!$F$2:$F$52)</f>
        <v>4900</v>
      </c>
      <c r="W40" s="36">
        <f>SUMIF(Pasaman!$A$2:$A$52,$A40,Pasaman!$F$2:$F$52)</f>
        <v>5493.67</v>
      </c>
      <c r="X40" s="36">
        <f>SUMIF(Panjang!$A$2:$A$52,$A40,Panjang!$F$2:$F$52)</f>
        <v>1999.4</v>
      </c>
      <c r="Y40" s="36">
        <f>SUMIF(TF_II_Man!$A$2:$A$52,$A40,TF_II_Man!$F$2:$F$52)</f>
        <v>0</v>
      </c>
      <c r="Z40" s="36">
        <f t="shared" si="12"/>
        <v>103424.81</v>
      </c>
      <c r="AA40" s="106">
        <f t="shared" si="11"/>
        <v>1377928743.6299999</v>
      </c>
      <c r="AB40" s="108"/>
      <c r="AC40" s="110"/>
    </row>
    <row r="41" spans="1:29">
      <c r="A41" s="35" t="s">
        <v>195</v>
      </c>
      <c r="B41" s="36">
        <f>SUMIF(Pandan!$A$2:$A$52,$A41,Pandan!$F$2:$F$52)</f>
        <v>35913.660000000003</v>
      </c>
      <c r="C41" s="36">
        <f>SUMIF(Pelita!$A$2:$A$52,$A41,Pelita!$F$2:$F$52)</f>
        <v>6197.23</v>
      </c>
      <c r="D41" s="36">
        <f>SUMIF(P_Tabuhan!$A$2:$A$52,$A41,P_Tabuhan!$F$2:$F$52)</f>
        <v>2205.08</v>
      </c>
      <c r="E41" s="36">
        <f>SUMIF(Pungut!$A$2:$A$52,$A41,Pungut!$F$2:$F$52)</f>
        <v>1659.39</v>
      </c>
      <c r="F41" s="36">
        <f>SUMIF(Pematang!$A$2:$A$52,$A41,Pematang!$F$2:$F$52)</f>
        <v>1676.22</v>
      </c>
      <c r="G41" s="36">
        <f>SUMIF(MangunJaya!$A$2:$A$52,$A41,MangunJaya!$F$2:$F$52)</f>
        <v>5565.89</v>
      </c>
      <c r="H41" s="36">
        <f>SUMIF(Menggala!$A$2:$A$52,$A41,Menggala!$F$2:$F$52)</f>
        <v>4790.13</v>
      </c>
      <c r="I41" s="36">
        <f>SUMIF(Minas!$A$2:$A$52,$A41,Minas!$F$2:$F$52)</f>
        <v>1955.28</v>
      </c>
      <c r="J41" s="36">
        <f>SUMIF(Melahin!$A$2:$A$52,$A41,Melahin!$F$2:$F$52)</f>
        <v>2027.94</v>
      </c>
      <c r="K41" s="36">
        <f>SUMIF(Merbau!$A$2:$A$52,$A41,Merbau!$F$2:$F$52)</f>
        <v>2096.96</v>
      </c>
      <c r="L41" s="36">
        <f>SUMIF(Mundu!$A$2:$A$52,$A41,Mundu!$F$2:$F$52)</f>
        <v>1988.53</v>
      </c>
      <c r="M41" s="36">
        <f>SUMIF(Musi!$A$2:$A$52,$A41,Musi!$F$2:$F$52)</f>
        <v>1995.52</v>
      </c>
      <c r="N41" s="36">
        <f>SUMIF(Meditran!$A$2:$A$52,$A41,Meditran!$F$2:$F$52)</f>
        <v>4351.6499999999996</v>
      </c>
      <c r="O41" s="36">
        <f>SUMIF(Matindok!$A$2:$A$52,$A41,Matindok!$F$2:$F$52)</f>
        <v>1973.47</v>
      </c>
      <c r="P41" s="36">
        <f>SUMIF(Mauhau!$A$2:$A$52,$A41,Mauhau!$F$2:$F$52)</f>
        <v>2243.94</v>
      </c>
      <c r="Q41" s="36">
        <f>SUMIF(Merauke!$A$2:$A$52,$A41,Merauke!$F$2:$F$52)</f>
        <v>7539.18</v>
      </c>
      <c r="R41" s="36">
        <f>SUMIF(Kamojang!$A$2:$A$52,$A41,Kamojang!$F$2:$F$52)</f>
        <v>2916.17</v>
      </c>
      <c r="S41" s="36">
        <f>SUMIF(Kasim!$A$2:$A$52,$A41,Kasim!$F$2:$F$52)</f>
        <v>7830.36</v>
      </c>
      <c r="T41" s="36">
        <f>SUMIF(Kakap!$A$2:$A$52,$A41,Kakap!$F$2:$F$52)</f>
        <v>15111.32</v>
      </c>
      <c r="U41" s="36">
        <f>SUMIF(Parigi!$A$2:$A$52,$A41,Parigi!$F$2:$F$52)</f>
        <v>3475.43</v>
      </c>
      <c r="V41" s="36">
        <f>SUMIF(Pattimura!$A$2:$A$52,$A41,Pattimura!$F$2:$F$52)</f>
        <v>4999.2</v>
      </c>
      <c r="W41" s="36">
        <f>SUMIF(Pasaman!$A$2:$A$52,$A41,Pasaman!$F$2:$F$52)</f>
        <v>2385.48</v>
      </c>
      <c r="X41" s="36">
        <f>SUMIF(Panjang!$A$2:$A$52,$A41,Panjang!$F$2:$F$52)</f>
        <v>1711.64</v>
      </c>
      <c r="Y41" s="36">
        <f>SUMIF(TF_II_Man!$A$2:$A$52,$A41,TF_II_Man!$F$2:$F$52)</f>
        <v>97062.71</v>
      </c>
      <c r="Z41" s="36">
        <f t="shared" si="12"/>
        <v>219672.38</v>
      </c>
      <c r="AA41" s="106">
        <f t="shared" si="11"/>
        <v>2926695118.7400002</v>
      </c>
      <c r="AB41" s="108"/>
      <c r="AC41" s="110"/>
    </row>
    <row r="42" spans="1:29">
      <c r="A42" s="35" t="s">
        <v>201</v>
      </c>
      <c r="B42" s="36">
        <f>SUMIF(Pandan!$A$2:$A$52,$A42,Pandan!$F$2:$F$52)</f>
        <v>2533.1799999999998</v>
      </c>
      <c r="C42" s="36">
        <f>SUMIF(Pelita!$A$2:$A$52,$A42,Pelita!$F$2:$F$52)</f>
        <v>1974.56</v>
      </c>
      <c r="D42" s="36">
        <f>SUMIF(P_Tabuhan!$A$2:$A$52,$A42,P_Tabuhan!$F$2:$F$52)</f>
        <v>1245.3599999999999</v>
      </c>
      <c r="E42" s="36">
        <f>SUMIF(Pungut!$A$2:$A$52,$A42,Pungut!$F$2:$F$52)</f>
        <v>1555.68</v>
      </c>
      <c r="F42" s="36">
        <f>SUMIF(Pematang!$A$2:$A$52,$A42,Pematang!$F$2:$F$52)</f>
        <v>1645.92</v>
      </c>
      <c r="G42" s="36">
        <f>SUMIF(MangunJaya!$A$2:$A$52,$A42,MangunJaya!$F$2:$F$52)</f>
        <v>2471.1999999999998</v>
      </c>
      <c r="H42" s="36">
        <f>SUMIF(Menggala!$A$2:$A$52,$A42,Menggala!$F$2:$F$52)</f>
        <v>2485.41</v>
      </c>
      <c r="I42" s="36">
        <f>SUMIF(Minas!$A$2:$A$52,$A42,Minas!$F$2:$F$52)</f>
        <v>2381.59</v>
      </c>
      <c r="J42" s="36">
        <f>SUMIF(Melahin!$A$2:$A$52,$A42,Melahin!$F$2:$F$52)</f>
        <v>2303.27</v>
      </c>
      <c r="K42" s="36">
        <f>SUMIF(Merbau!$A$2:$A$52,$A42,Merbau!$F$2:$F$52)</f>
        <v>2164.89</v>
      </c>
      <c r="L42" s="36">
        <f>SUMIF(Mundu!$A$2:$A$52,$A42,Mundu!$F$2:$F$52)</f>
        <v>1581.66</v>
      </c>
      <c r="M42" s="36">
        <f>SUMIF(Musi!$A$2:$A$52,$A42,Musi!$F$2:$F$52)</f>
        <v>4495.0200000000004</v>
      </c>
      <c r="N42" s="36">
        <f>SUMIF(Meditran!$A$2:$A$52,$A42,Meditran!$F$2:$F$52)</f>
        <v>913.63</v>
      </c>
      <c r="O42" s="36">
        <f>SUMIF(Matindok!$A$2:$A$52,$A42,Matindok!$F$2:$F$52)</f>
        <v>1561.96</v>
      </c>
      <c r="P42" s="36">
        <f>SUMIF(Mauhau!$A$2:$A$52,$A42,Mauhau!$F$2:$F$52)</f>
        <v>2724</v>
      </c>
      <c r="Q42" s="36">
        <f>SUMIF(Merauke!$A$2:$A$52,$A42,Merauke!$F$2:$F$52)</f>
        <v>2980.16</v>
      </c>
      <c r="R42" s="36">
        <f>SUMIF(Kamojang!$A$2:$A$52,$A42,Kamojang!$F$2:$F$52)</f>
        <v>4430.8900000000003</v>
      </c>
      <c r="S42" s="36">
        <f>SUMIF(Kasim!$A$2:$A$52,$A42,Kasim!$F$2:$F$52)</f>
        <v>5096.16</v>
      </c>
      <c r="T42" s="36">
        <f>SUMIF(Kakap!$A$2:$A$52,$A42,Kakap!$F$2:$F$52)</f>
        <v>1783.89</v>
      </c>
      <c r="U42" s="36">
        <f>SUMIF(Parigi!$A$2:$A$52,$A42,Parigi!$F$2:$F$52)</f>
        <v>2442.7800000000002</v>
      </c>
      <c r="V42" s="36">
        <f>SUMIF(Pattimura!$A$2:$A$52,$A42,Pattimura!$F$2:$F$52)</f>
        <v>999.8</v>
      </c>
      <c r="W42" s="36">
        <f>SUMIF(Pasaman!$A$2:$A$52,$A42,Pasaman!$F$2:$F$52)</f>
        <v>999.8</v>
      </c>
      <c r="X42" s="36">
        <f>SUMIF(Panjang!$A$2:$A$52,$A42,Panjang!$F$2:$F$52)</f>
        <v>932.4</v>
      </c>
      <c r="Y42" s="36">
        <f>SUMIF(TF_II_Man!$A$2:$A$52,$A42,TF_II_Man!$F$2:$F$52)</f>
        <v>7000</v>
      </c>
      <c r="Z42" s="36">
        <f t="shared" si="12"/>
        <v>58703.210000000014</v>
      </c>
      <c r="AA42" s="106">
        <f t="shared" si="11"/>
        <v>782102866.83000016</v>
      </c>
      <c r="AB42" s="108"/>
      <c r="AC42" s="110"/>
    </row>
    <row r="43" spans="1:29">
      <c r="A43" s="35" t="s">
        <v>200</v>
      </c>
      <c r="B43" s="36">
        <f>SUMIF(Pandan!$A$2:$A$52,$A43,Pandan!$F$2:$F$52)</f>
        <v>3198.19</v>
      </c>
      <c r="C43" s="36">
        <f>SUMIF(Pelita!$A$2:$A$52,$A43,Pelita!$F$2:$F$52)</f>
        <v>4915.04</v>
      </c>
      <c r="D43" s="36">
        <f>SUMIF(P_Tabuhan!$A$2:$A$52,$A43,P_Tabuhan!$F$2:$F$52)</f>
        <v>4965.87</v>
      </c>
      <c r="E43" s="36">
        <f>SUMIF(Pungut!$A$2:$A$52,$A43,Pungut!$F$2:$F$52)</f>
        <v>4981.7299999999996</v>
      </c>
      <c r="F43" s="36">
        <f>SUMIF(Pematang!$A$2:$A$52,$A43,Pematang!$F$2:$F$52)</f>
        <v>4930.6400000000003</v>
      </c>
      <c r="G43" s="36">
        <f>SUMIF(MangunJaya!$A$2:$A$52,$A43,MangunJaya!$F$2:$F$52)</f>
        <v>2548.8000000000002</v>
      </c>
      <c r="H43" s="36">
        <f>SUMIF(Menggala!$A$2:$A$52,$A43,Menggala!$F$2:$F$52)</f>
        <v>4059.6</v>
      </c>
      <c r="I43" s="36">
        <f>SUMIF(Minas!$A$2:$A$52,$A43,Minas!$F$2:$F$52)</f>
        <v>4924.72</v>
      </c>
      <c r="J43" s="36">
        <f>SUMIF(Melahin!$A$2:$A$52,$A43,Melahin!$F$2:$F$52)</f>
        <v>2626.34</v>
      </c>
      <c r="K43" s="36">
        <f>SUMIF(Merbau!$A$2:$A$52,$A43,Merbau!$F$2:$F$52)</f>
        <v>3813.6</v>
      </c>
      <c r="L43" s="36">
        <f>SUMIF(Mundu!$A$2:$A$52,$A43,Mundu!$F$2:$F$52)</f>
        <v>4912.34</v>
      </c>
      <c r="M43" s="36">
        <f>SUMIF(Musi!$A$2:$A$52,$A43,Musi!$F$2:$F$52)</f>
        <v>3159.98</v>
      </c>
      <c r="N43" s="36">
        <f>SUMIF(Meditran!$A$2:$A$52,$A43,Meditran!$F$2:$F$52)</f>
        <v>4978.6499999999996</v>
      </c>
      <c r="O43" s="36">
        <f>SUMIF(Matindok!$A$2:$A$52,$A43,Matindok!$F$2:$F$52)</f>
        <v>3605.32</v>
      </c>
      <c r="P43" s="36">
        <f>SUMIF(Mauhau!$A$2:$A$52,$A43,Mauhau!$F$2:$F$52)</f>
        <v>4692.58</v>
      </c>
      <c r="Q43" s="36">
        <f>SUMIF(Merauke!$A$2:$A$52,$A43,Merauke!$F$2:$F$52)</f>
        <v>3028.18</v>
      </c>
      <c r="R43" s="36">
        <f>SUMIF(Kamojang!$A$2:$A$52,$A43,Kamojang!$F$2:$F$52)</f>
        <v>1545.26</v>
      </c>
      <c r="S43" s="36">
        <f>SUMIF(Kasim!$A$2:$A$52,$A43,Kasim!$F$2:$F$52)</f>
        <v>10752.4</v>
      </c>
      <c r="T43" s="36">
        <f>SUMIF(Kakap!$A$2:$A$52,$A43,Kakap!$F$2:$F$52)</f>
        <v>2526.42</v>
      </c>
      <c r="U43" s="36">
        <f>SUMIF(Parigi!$A$2:$A$52,$A43,Parigi!$F$2:$F$52)</f>
        <v>4850.3999999999996</v>
      </c>
      <c r="V43" s="36">
        <f>SUMIF(Pattimura!$A$2:$A$52,$A43,Pattimura!$F$2:$F$52)</f>
        <v>999.4</v>
      </c>
      <c r="W43" s="36">
        <f>SUMIF(Pasaman!$A$2:$A$52,$A43,Pasaman!$F$2:$F$52)</f>
        <v>999.4</v>
      </c>
      <c r="X43" s="36">
        <f>SUMIF(Panjang!$A$2:$A$52,$A43,Panjang!$F$2:$F$52)</f>
        <v>1213.2</v>
      </c>
      <c r="Y43" s="36">
        <f>SUMIF(TF_II_Man!$A$2:$A$52,$A43,TF_II_Man!$F$2:$F$52)</f>
        <v>0</v>
      </c>
      <c r="Z43" s="36">
        <f t="shared" si="12"/>
        <v>88228.059999999969</v>
      </c>
      <c r="AA43" s="106">
        <f t="shared" si="11"/>
        <v>1175462443.3799996</v>
      </c>
      <c r="AB43" s="108"/>
      <c r="AC43" s="110"/>
    </row>
    <row r="44" spans="1:29">
      <c r="A44" s="37" t="s">
        <v>34</v>
      </c>
      <c r="B44" s="38">
        <f>SUM(B37:B43)</f>
        <v>51294.250000000007</v>
      </c>
      <c r="C44" s="38">
        <f t="shared" ref="C44:Z44" si="13">SUM(C37:C43)</f>
        <v>28522.83</v>
      </c>
      <c r="D44" s="38">
        <f t="shared" si="13"/>
        <v>33640.020000000004</v>
      </c>
      <c r="E44" s="38">
        <f t="shared" si="13"/>
        <v>18229.36</v>
      </c>
      <c r="F44" s="38">
        <f t="shared" si="13"/>
        <v>52252.84</v>
      </c>
      <c r="G44" s="38">
        <f t="shared" si="13"/>
        <v>65697.58</v>
      </c>
      <c r="H44" s="38">
        <f t="shared" si="13"/>
        <v>30067.19</v>
      </c>
      <c r="I44" s="38">
        <f t="shared" si="13"/>
        <v>21961.730000000003</v>
      </c>
      <c r="J44" s="38">
        <f t="shared" si="13"/>
        <v>31143.26</v>
      </c>
      <c r="K44" s="38">
        <f t="shared" si="13"/>
        <v>53976.04</v>
      </c>
      <c r="L44" s="38">
        <f t="shared" si="13"/>
        <v>18455.79</v>
      </c>
      <c r="M44" s="38">
        <f t="shared" si="13"/>
        <v>23037.95</v>
      </c>
      <c r="N44" s="38">
        <f t="shared" si="13"/>
        <v>21878.39</v>
      </c>
      <c r="O44" s="38">
        <f t="shared" si="13"/>
        <v>15256.969999999998</v>
      </c>
      <c r="P44" s="38">
        <f t="shared" si="13"/>
        <v>48776.400000000009</v>
      </c>
      <c r="Q44" s="38">
        <f t="shared" si="13"/>
        <v>37981.420000000006</v>
      </c>
      <c r="R44" s="38">
        <f t="shared" si="13"/>
        <v>66868.06</v>
      </c>
      <c r="S44" s="38">
        <f t="shared" si="13"/>
        <v>43785.96</v>
      </c>
      <c r="T44" s="38">
        <f t="shared" si="13"/>
        <v>37654.049999999996</v>
      </c>
      <c r="U44" s="38">
        <f t="shared" ref="U44:X44" si="14">SUM(U37:U43)</f>
        <v>18407</v>
      </c>
      <c r="V44" s="38">
        <f t="shared" si="14"/>
        <v>20904.95</v>
      </c>
      <c r="W44" s="38">
        <f t="shared" si="14"/>
        <v>25813.230000000003</v>
      </c>
      <c r="X44" s="38">
        <f t="shared" si="14"/>
        <v>11359.83</v>
      </c>
      <c r="Y44" s="38">
        <f>SUM(Y37:Y43)</f>
        <v>104062.71</v>
      </c>
      <c r="Z44" s="38">
        <f t="shared" si="13"/>
        <v>881027.80999999994</v>
      </c>
      <c r="AA44" s="38">
        <f>SUM(AA37:AA43)</f>
        <v>11737933512.629999</v>
      </c>
      <c r="AB44" s="108"/>
      <c r="AC44" s="111"/>
    </row>
    <row r="45" spans="1:29">
      <c r="A45" s="31" t="s">
        <v>98</v>
      </c>
      <c r="B45" s="31">
        <v>13323</v>
      </c>
      <c r="G45" s="39"/>
      <c r="Z45" s="36"/>
    </row>
    <row r="47" spans="1:29">
      <c r="A47" s="61" t="s">
        <v>224</v>
      </c>
      <c r="B47" s="61"/>
      <c r="C47" s="61"/>
    </row>
    <row r="48" spans="1:29">
      <c r="A48" s="32">
        <v>6</v>
      </c>
      <c r="B48" s="62" t="s">
        <v>13</v>
      </c>
      <c r="C48" s="63" t="s">
        <v>14</v>
      </c>
      <c r="D48" s="33" t="s">
        <v>15</v>
      </c>
      <c r="E48" s="63" t="s">
        <v>16</v>
      </c>
      <c r="F48" s="62" t="s">
        <v>17</v>
      </c>
      <c r="G48" s="63" t="s">
        <v>18</v>
      </c>
      <c r="H48" s="33" t="s">
        <v>19</v>
      </c>
      <c r="I48" s="33" t="s">
        <v>20</v>
      </c>
      <c r="J48" s="62" t="s">
        <v>21</v>
      </c>
      <c r="K48" s="64" t="s">
        <v>22</v>
      </c>
      <c r="L48" s="64" t="s">
        <v>23</v>
      </c>
      <c r="M48" s="62" t="s">
        <v>24</v>
      </c>
      <c r="N48" s="63" t="s">
        <v>25</v>
      </c>
      <c r="O48" s="33" t="s">
        <v>26</v>
      </c>
      <c r="P48" s="62" t="s">
        <v>27</v>
      </c>
      <c r="Q48" s="64" t="s">
        <v>28</v>
      </c>
      <c r="R48" s="63" t="s">
        <v>29</v>
      </c>
      <c r="S48" s="64" t="s">
        <v>30</v>
      </c>
      <c r="T48" s="33" t="s">
        <v>31</v>
      </c>
      <c r="U48" s="64" t="s">
        <v>145</v>
      </c>
      <c r="V48" s="33" t="s">
        <v>149</v>
      </c>
      <c r="W48" s="62" t="s">
        <v>150</v>
      </c>
      <c r="X48" s="63" t="s">
        <v>151</v>
      </c>
      <c r="Y48" s="33" t="s">
        <v>48</v>
      </c>
      <c r="Z48" s="34" t="s">
        <v>34</v>
      </c>
    </row>
    <row r="49" spans="1:27">
      <c r="A49" s="35" t="s">
        <v>188</v>
      </c>
      <c r="B49" s="36">
        <f t="shared" ref="B49:B55" si="15">B37-(0.3*B26)</f>
        <v>-3886.1899999999996</v>
      </c>
      <c r="C49" s="36">
        <f t="shared" ref="C49:U49" si="16">C37-(0.3*C26)</f>
        <v>475.16000000000008</v>
      </c>
      <c r="D49" s="36">
        <f t="shared" si="16"/>
        <v>-2102.5500000000002</v>
      </c>
      <c r="E49" s="36">
        <f t="shared" si="16"/>
        <v>-1717.3999999999996</v>
      </c>
      <c r="F49" s="36">
        <f t="shared" si="16"/>
        <v>658.56999999999982</v>
      </c>
      <c r="G49" s="36">
        <f t="shared" si="16"/>
        <v>-1242.8900000000003</v>
      </c>
      <c r="H49" s="36">
        <f t="shared" si="16"/>
        <v>1042.8700000000001</v>
      </c>
      <c r="I49" s="36">
        <f t="shared" si="16"/>
        <v>-2095.9699999999998</v>
      </c>
      <c r="J49" s="36">
        <f t="shared" si="16"/>
        <v>-1265.4399999999998</v>
      </c>
      <c r="K49" s="36">
        <f t="shared" si="16"/>
        <v>-439.41000000000031</v>
      </c>
      <c r="L49" s="36">
        <f t="shared" si="16"/>
        <v>-896.27000000000021</v>
      </c>
      <c r="M49" s="36">
        <f t="shared" si="16"/>
        <v>1459.1599999999994</v>
      </c>
      <c r="N49" s="36">
        <f t="shared" si="16"/>
        <v>3330.04</v>
      </c>
      <c r="O49" s="36">
        <f t="shared" si="16"/>
        <v>-3215.1</v>
      </c>
      <c r="P49" s="36">
        <f t="shared" si="16"/>
        <v>443.55000000000018</v>
      </c>
      <c r="Q49" s="36">
        <f t="shared" si="16"/>
        <v>2846.8</v>
      </c>
      <c r="R49" s="36">
        <f t="shared" si="16"/>
        <v>1432.8400000000006</v>
      </c>
      <c r="S49" s="36">
        <f t="shared" si="16"/>
        <v>-3010.83</v>
      </c>
      <c r="T49" s="36">
        <f t="shared" si="16"/>
        <v>3119.42</v>
      </c>
      <c r="U49" s="36">
        <f t="shared" si="16"/>
        <v>410.78999999999996</v>
      </c>
      <c r="V49" s="36"/>
      <c r="W49" s="36"/>
      <c r="X49" s="36"/>
      <c r="Y49" s="36">
        <f t="shared" ref="Y49" si="17">Y37-(0.2*Y26)</f>
        <v>0</v>
      </c>
      <c r="Z49" s="36">
        <f>SUM(B49:Y49)</f>
        <v>-4652.8499999999976</v>
      </c>
    </row>
    <row r="50" spans="1:27">
      <c r="A50" s="35" t="s">
        <v>184</v>
      </c>
      <c r="B50" s="36">
        <f t="shared" si="15"/>
        <v>-5544.7899999999991</v>
      </c>
      <c r="C50" s="36">
        <f t="shared" ref="C50:U50" si="18">C38-(0.3*C27)</f>
        <v>41.109999999999673</v>
      </c>
      <c r="D50" s="36">
        <f t="shared" si="18"/>
        <v>-157.11999999999989</v>
      </c>
      <c r="E50" s="36">
        <f t="shared" si="18"/>
        <v>-229.24000000000024</v>
      </c>
      <c r="F50" s="36">
        <f t="shared" si="18"/>
        <v>-1211.5</v>
      </c>
      <c r="G50" s="36">
        <f t="shared" si="18"/>
        <v>-2579.4299999999994</v>
      </c>
      <c r="H50" s="36">
        <f t="shared" si="18"/>
        <v>-1240.4100000000003</v>
      </c>
      <c r="I50" s="36">
        <f t="shared" si="18"/>
        <v>-443.90000000000009</v>
      </c>
      <c r="J50" s="36">
        <f t="shared" si="18"/>
        <v>778.05000000000018</v>
      </c>
      <c r="K50" s="36">
        <f t="shared" si="18"/>
        <v>-1355.5100000000002</v>
      </c>
      <c r="L50" s="36">
        <f t="shared" si="18"/>
        <v>-1858.97</v>
      </c>
      <c r="M50" s="36">
        <f t="shared" si="18"/>
        <v>-528.02</v>
      </c>
      <c r="N50" s="36">
        <f t="shared" si="18"/>
        <v>-2720.41</v>
      </c>
      <c r="O50" s="36">
        <f t="shared" si="18"/>
        <v>-2910.99</v>
      </c>
      <c r="P50" s="36">
        <f t="shared" si="18"/>
        <v>746.84999999999991</v>
      </c>
      <c r="Q50" s="36">
        <f t="shared" si="18"/>
        <v>-571.05000000000018</v>
      </c>
      <c r="R50" s="36">
        <f t="shared" si="18"/>
        <v>-2012.7800000000002</v>
      </c>
      <c r="S50" s="36">
        <f t="shared" si="18"/>
        <v>383.90999999999985</v>
      </c>
      <c r="T50" s="36">
        <f t="shared" si="18"/>
        <v>-749.70000000000027</v>
      </c>
      <c r="U50" s="36">
        <f t="shared" si="18"/>
        <v>-1293.5499999999997</v>
      </c>
      <c r="V50" s="36"/>
      <c r="W50" s="36"/>
      <c r="X50" s="36"/>
      <c r="Y50" s="36">
        <f t="shared" ref="Y50" si="19">Y38-(0.2*Y27)</f>
        <v>0</v>
      </c>
      <c r="Z50" s="36">
        <f t="shared" ref="Z50:Z55" si="20">SUM(B50:Y50)</f>
        <v>-23457.449999999997</v>
      </c>
    </row>
    <row r="51" spans="1:27">
      <c r="A51" s="35" t="s">
        <v>185</v>
      </c>
      <c r="B51" s="36">
        <f t="shared" si="15"/>
        <v>-61800.667999999998</v>
      </c>
      <c r="C51" s="36">
        <f t="shared" ref="C51:U51" si="21">C39-(0.3*C28)</f>
        <v>-77594.312000000005</v>
      </c>
      <c r="D51" s="36">
        <f t="shared" si="21"/>
        <v>-77935.768000000011</v>
      </c>
      <c r="E51" s="36">
        <f t="shared" si="21"/>
        <v>-35836.722000000002</v>
      </c>
      <c r="F51" s="36">
        <f t="shared" si="21"/>
        <v>-90088.76</v>
      </c>
      <c r="G51" s="36">
        <f t="shared" si="21"/>
        <v>-35160.361999999994</v>
      </c>
      <c r="H51" s="36">
        <f t="shared" si="21"/>
        <v>-54158.661999999997</v>
      </c>
      <c r="I51" s="36">
        <f t="shared" si="21"/>
        <v>-78162.642000000007</v>
      </c>
      <c r="J51" s="36">
        <f t="shared" si="21"/>
        <v>-44141.34</v>
      </c>
      <c r="K51" s="36">
        <f t="shared" si="21"/>
        <v>-50944.887999999992</v>
      </c>
      <c r="L51" s="36">
        <f t="shared" si="21"/>
        <v>-54727.807999999997</v>
      </c>
      <c r="M51" s="36">
        <f t="shared" si="21"/>
        <v>-35467.763999999996</v>
      </c>
      <c r="N51" s="36">
        <f t="shared" si="21"/>
        <v>-36511.156000000003</v>
      </c>
      <c r="O51" s="36">
        <f t="shared" si="21"/>
        <v>-118964.182</v>
      </c>
      <c r="P51" s="36">
        <f t="shared" si="21"/>
        <v>-19846.049999999996</v>
      </c>
      <c r="Q51" s="36">
        <f t="shared" si="21"/>
        <v>-38521.479999999996</v>
      </c>
      <c r="R51" s="36">
        <f t="shared" si="21"/>
        <v>-133599.96400000001</v>
      </c>
      <c r="S51" s="36">
        <f t="shared" si="21"/>
        <v>-47302.84</v>
      </c>
      <c r="T51" s="36">
        <f t="shared" si="21"/>
        <v>-64194.89</v>
      </c>
      <c r="U51" s="36">
        <f t="shared" si="21"/>
        <v>-50289.835999999996</v>
      </c>
      <c r="V51" s="36"/>
      <c r="W51" s="36"/>
      <c r="X51" s="36"/>
      <c r="Y51" s="36">
        <f t="shared" ref="Y51" si="22">Y39-(0.2*Y28)</f>
        <v>0</v>
      </c>
      <c r="Z51" s="36">
        <f t="shared" si="20"/>
        <v>-1205250.0939999998</v>
      </c>
    </row>
    <row r="52" spans="1:27">
      <c r="A52" s="35" t="s">
        <v>190</v>
      </c>
      <c r="B52" s="36">
        <f t="shared" si="15"/>
        <v>-13958.419999999998</v>
      </c>
      <c r="C52" s="36">
        <f t="shared" ref="C52:Y52" si="23">C40-(0.3*C29)</f>
        <v>-24477.09</v>
      </c>
      <c r="D52" s="36">
        <f t="shared" si="23"/>
        <v>-34270.44</v>
      </c>
      <c r="E52" s="36">
        <f t="shared" si="23"/>
        <v>-22430.890000000003</v>
      </c>
      <c r="F52" s="36">
        <f t="shared" si="23"/>
        <v>-3962.9900000000016</v>
      </c>
      <c r="G52" s="36">
        <f t="shared" si="23"/>
        <v>-8942.68</v>
      </c>
      <c r="H52" s="36">
        <f t="shared" si="23"/>
        <v>-10025.68</v>
      </c>
      <c r="I52" s="36">
        <f t="shared" si="23"/>
        <v>-9035.66</v>
      </c>
      <c r="J52" s="36">
        <f t="shared" si="23"/>
        <v>-14810.740000000002</v>
      </c>
      <c r="K52" s="36">
        <f t="shared" si="23"/>
        <v>-10136.290000000001</v>
      </c>
      <c r="L52" s="36">
        <f t="shared" si="23"/>
        <v>-11829.239999999998</v>
      </c>
      <c r="M52" s="36">
        <f t="shared" si="23"/>
        <v>-9252.6699999999983</v>
      </c>
      <c r="N52" s="36">
        <f t="shared" si="23"/>
        <v>-5665.0899999999983</v>
      </c>
      <c r="O52" s="36">
        <f t="shared" si="23"/>
        <v>-15748.8</v>
      </c>
      <c r="P52" s="36">
        <f t="shared" si="23"/>
        <v>-7920.13</v>
      </c>
      <c r="Q52" s="36">
        <f t="shared" si="23"/>
        <v>-12633.11</v>
      </c>
      <c r="R52" s="36">
        <f t="shared" si="23"/>
        <v>-9321.7999999999993</v>
      </c>
      <c r="S52" s="36">
        <f t="shared" si="23"/>
        <v>-12127.079999999998</v>
      </c>
      <c r="T52" s="36">
        <f t="shared" si="23"/>
        <v>-14987.39</v>
      </c>
      <c r="U52" s="36">
        <f t="shared" si="23"/>
        <v>-19625.55</v>
      </c>
      <c r="V52" s="36"/>
      <c r="W52" s="36"/>
      <c r="X52" s="36"/>
      <c r="Y52" s="36">
        <f t="shared" si="23"/>
        <v>0</v>
      </c>
      <c r="Z52" s="36">
        <f t="shared" si="20"/>
        <v>-271161.73999999993</v>
      </c>
    </row>
    <row r="53" spans="1:27">
      <c r="A53" s="35" t="s">
        <v>195</v>
      </c>
      <c r="B53" s="36">
        <f t="shared" si="15"/>
        <v>-7123.2599999999948</v>
      </c>
      <c r="C53" s="36">
        <f t="shared" ref="C53:Y53" si="24">C41-(0.3*C30)</f>
        <v>-67820.09</v>
      </c>
      <c r="D53" s="36">
        <f t="shared" si="24"/>
        <v>-68174.8</v>
      </c>
      <c r="E53" s="36">
        <f t="shared" si="24"/>
        <v>-56892.93</v>
      </c>
      <c r="F53" s="36">
        <f t="shared" si="24"/>
        <v>-19750.739999999998</v>
      </c>
      <c r="G53" s="36">
        <f t="shared" si="24"/>
        <v>-28600.989999999998</v>
      </c>
      <c r="H53" s="36">
        <f t="shared" si="24"/>
        <v>-15576.150000000001</v>
      </c>
      <c r="I53" s="36">
        <f t="shared" si="24"/>
        <v>-20671.2</v>
      </c>
      <c r="J53" s="36">
        <f t="shared" si="24"/>
        <v>-57095.939999999995</v>
      </c>
      <c r="K53" s="36">
        <f t="shared" si="24"/>
        <v>-48098.679999999993</v>
      </c>
      <c r="L53" s="36">
        <f t="shared" si="24"/>
        <v>-17920.310000000001</v>
      </c>
      <c r="M53" s="36">
        <f t="shared" si="24"/>
        <v>-8613.32</v>
      </c>
      <c r="N53" s="36">
        <f t="shared" si="24"/>
        <v>-12004.35</v>
      </c>
      <c r="O53" s="36">
        <f t="shared" si="24"/>
        <v>-23287.01</v>
      </c>
      <c r="P53" s="36">
        <f t="shared" si="24"/>
        <v>-14113.619999999997</v>
      </c>
      <c r="Q53" s="36">
        <f t="shared" si="24"/>
        <v>-9646.98</v>
      </c>
      <c r="R53" s="36">
        <f t="shared" si="24"/>
        <v>-40086.79</v>
      </c>
      <c r="S53" s="36">
        <f t="shared" si="24"/>
        <v>-9683.9999999999964</v>
      </c>
      <c r="T53" s="36">
        <f t="shared" si="24"/>
        <v>-18983.559999999998</v>
      </c>
      <c r="U53" s="36">
        <f t="shared" si="24"/>
        <v>-8584.9299999999985</v>
      </c>
      <c r="V53" s="36"/>
      <c r="W53" s="36"/>
      <c r="X53" s="36"/>
      <c r="Y53" s="36">
        <f t="shared" si="24"/>
        <v>67782.710000000006</v>
      </c>
      <c r="Z53" s="36">
        <f t="shared" si="20"/>
        <v>-484946.94</v>
      </c>
      <c r="AA53" s="39"/>
    </row>
    <row r="54" spans="1:27">
      <c r="A54" s="35" t="s">
        <v>201</v>
      </c>
      <c r="B54" s="36">
        <f t="shared" si="15"/>
        <v>-3350.5400000000004</v>
      </c>
      <c r="C54" s="36">
        <f t="shared" ref="C54:U54" si="25">C42-(0.3*C31)</f>
        <v>-246.40000000000009</v>
      </c>
      <c r="D54" s="36">
        <f t="shared" si="25"/>
        <v>-1239.6000000000001</v>
      </c>
      <c r="E54" s="36">
        <f t="shared" si="25"/>
        <v>-627.23999999999955</v>
      </c>
      <c r="F54" s="36">
        <f t="shared" si="25"/>
        <v>660.96000000000015</v>
      </c>
      <c r="G54" s="36">
        <f t="shared" si="25"/>
        <v>-246.80000000000018</v>
      </c>
      <c r="H54" s="36">
        <f t="shared" si="25"/>
        <v>766.16999999999985</v>
      </c>
      <c r="I54" s="36">
        <f t="shared" si="25"/>
        <v>-884.69</v>
      </c>
      <c r="J54" s="36">
        <f t="shared" si="25"/>
        <v>-31.690000000000055</v>
      </c>
      <c r="K54" s="36">
        <f t="shared" si="25"/>
        <v>781.17000000000007</v>
      </c>
      <c r="L54" s="36">
        <f t="shared" si="25"/>
        <v>-363.29999999999973</v>
      </c>
      <c r="M54" s="36">
        <f t="shared" si="25"/>
        <v>1680.0600000000004</v>
      </c>
      <c r="N54" s="36">
        <f t="shared" si="25"/>
        <v>-1070.0899999999997</v>
      </c>
      <c r="O54" s="36">
        <f t="shared" si="25"/>
        <v>-800.95999999999958</v>
      </c>
      <c r="P54" s="36">
        <f t="shared" si="25"/>
        <v>1206</v>
      </c>
      <c r="Q54" s="36">
        <f t="shared" si="25"/>
        <v>-138.63999999999987</v>
      </c>
      <c r="R54" s="36">
        <f t="shared" si="25"/>
        <v>2147.1700000000005</v>
      </c>
      <c r="S54" s="36">
        <f t="shared" si="25"/>
        <v>802.44000000000051</v>
      </c>
      <c r="T54" s="36">
        <f t="shared" si="25"/>
        <v>-101.06999999999971</v>
      </c>
      <c r="U54" s="36">
        <f t="shared" si="25"/>
        <v>723.54000000000019</v>
      </c>
      <c r="V54" s="36"/>
      <c r="W54" s="36"/>
      <c r="X54" s="36"/>
      <c r="Y54" s="36">
        <f t="shared" ref="Y54" si="26">Y42-(0.2*Y31)</f>
        <v>5600</v>
      </c>
      <c r="Z54" s="36">
        <f t="shared" si="20"/>
        <v>5266.4900000000025</v>
      </c>
    </row>
    <row r="55" spans="1:27">
      <c r="A55" s="35" t="s">
        <v>200</v>
      </c>
      <c r="B55" s="36">
        <f t="shared" si="15"/>
        <v>1176.4300000000003</v>
      </c>
      <c r="C55" s="36">
        <f t="shared" ref="C55:U55" si="27">C43-(0.3*C32)</f>
        <v>4183.04</v>
      </c>
      <c r="D55" s="36">
        <f t="shared" si="27"/>
        <v>1526.5500000000002</v>
      </c>
      <c r="E55" s="36">
        <f t="shared" si="27"/>
        <v>-1505.9499999999998</v>
      </c>
      <c r="F55" s="36">
        <f t="shared" si="27"/>
        <v>2269.1600000000003</v>
      </c>
      <c r="G55" s="36">
        <f t="shared" si="27"/>
        <v>1784.1600000000003</v>
      </c>
      <c r="H55" s="36">
        <f t="shared" si="27"/>
        <v>2841.7200000000003</v>
      </c>
      <c r="I55" s="36">
        <f t="shared" si="27"/>
        <v>2180.44</v>
      </c>
      <c r="J55" s="36">
        <f t="shared" si="27"/>
        <v>1484.0600000000002</v>
      </c>
      <c r="K55" s="36">
        <f t="shared" si="27"/>
        <v>2669.52</v>
      </c>
      <c r="L55" s="36">
        <f t="shared" si="27"/>
        <v>3168.7400000000002</v>
      </c>
      <c r="M55" s="36">
        <f t="shared" si="27"/>
        <v>1325.66</v>
      </c>
      <c r="N55" s="36">
        <f t="shared" si="27"/>
        <v>132.56999999999971</v>
      </c>
      <c r="O55" s="36">
        <f t="shared" si="27"/>
        <v>2348.92</v>
      </c>
      <c r="P55" s="36">
        <f t="shared" si="27"/>
        <v>1570.6600000000003</v>
      </c>
      <c r="Q55" s="36">
        <f t="shared" si="27"/>
        <v>1761.34</v>
      </c>
      <c r="R55" s="36">
        <f t="shared" si="27"/>
        <v>-1982.9799999999998</v>
      </c>
      <c r="S55" s="36">
        <f t="shared" si="27"/>
        <v>7526.68</v>
      </c>
      <c r="T55" s="36">
        <f t="shared" si="27"/>
        <v>103.01999999999998</v>
      </c>
      <c r="U55" s="36">
        <f t="shared" si="27"/>
        <v>3395.2799999999997</v>
      </c>
      <c r="V55" s="36"/>
      <c r="W55" s="36"/>
      <c r="X55" s="36"/>
      <c r="Y55" s="36">
        <f t="shared" ref="Y55" si="28">Y43-(0.2*Y32)</f>
        <v>0</v>
      </c>
      <c r="Z55" s="36">
        <f t="shared" si="20"/>
        <v>37959.019999999997</v>
      </c>
    </row>
    <row r="56" spans="1:27">
      <c r="A56" s="37" t="s">
        <v>34</v>
      </c>
      <c r="B56" s="38">
        <f>SUM(B49:B55)</f>
        <v>-94487.437999999995</v>
      </c>
      <c r="C56" s="38">
        <f t="shared" ref="C56:T56" si="29">SUM(C49:C55)</f>
        <v>-165438.58199999999</v>
      </c>
      <c r="D56" s="38">
        <f t="shared" si="29"/>
        <v>-182353.72800000003</v>
      </c>
      <c r="E56" s="38">
        <f t="shared" si="29"/>
        <v>-119240.372</v>
      </c>
      <c r="F56" s="38">
        <f t="shared" si="29"/>
        <v>-111425.29999999997</v>
      </c>
      <c r="G56" s="38">
        <f t="shared" si="29"/>
        <v>-74988.991999999984</v>
      </c>
      <c r="H56" s="38">
        <f t="shared" si="29"/>
        <v>-76350.142000000007</v>
      </c>
      <c r="I56" s="38">
        <f t="shared" si="29"/>
        <v>-109113.622</v>
      </c>
      <c r="J56" s="38">
        <f t="shared" si="29"/>
        <v>-115083.04000000001</v>
      </c>
      <c r="K56" s="38">
        <f t="shared" si="29"/>
        <v>-107524.08799999999</v>
      </c>
      <c r="L56" s="38">
        <f t="shared" si="29"/>
        <v>-84427.157999999996</v>
      </c>
      <c r="M56" s="38">
        <f t="shared" si="29"/>
        <v>-49396.893999999993</v>
      </c>
      <c r="N56" s="38">
        <f t="shared" si="29"/>
        <v>-54508.485999999997</v>
      </c>
      <c r="O56" s="38">
        <f t="shared" si="29"/>
        <v>-162578.12199999997</v>
      </c>
      <c r="P56" s="38">
        <f t="shared" si="29"/>
        <v>-37912.739999999991</v>
      </c>
      <c r="Q56" s="38">
        <f t="shared" si="29"/>
        <v>-56903.119999999995</v>
      </c>
      <c r="R56" s="38">
        <f t="shared" si="29"/>
        <v>-183424.304</v>
      </c>
      <c r="S56" s="38">
        <f t="shared" si="29"/>
        <v>-63411.719999999994</v>
      </c>
      <c r="T56" s="38">
        <f t="shared" si="29"/>
        <v>-95794.17</v>
      </c>
      <c r="U56" s="38">
        <f t="shared" ref="U56" si="30">SUM(U49:U55)</f>
        <v>-75264.255999999994</v>
      </c>
      <c r="V56" s="38"/>
      <c r="W56" s="38"/>
      <c r="X56" s="38"/>
      <c r="Y56" s="38">
        <f>SUM(Y49:Y55)</f>
        <v>73382.710000000006</v>
      </c>
      <c r="Z56" s="38">
        <f>SUM(Z49:Z55)</f>
        <v>-1946243.5639999998</v>
      </c>
    </row>
    <row r="57" spans="1:27">
      <c r="Z57" s="36">
        <f>Z56*B45</f>
        <v>-25929803003.171997</v>
      </c>
    </row>
    <row r="58" spans="1:27">
      <c r="B58" s="58"/>
      <c r="C58" s="31" t="s">
        <v>225</v>
      </c>
    </row>
    <row r="59" spans="1:27">
      <c r="B59" s="67"/>
      <c r="C59" s="31" t="s">
        <v>226</v>
      </c>
    </row>
    <row r="60" spans="1:27">
      <c r="B60" s="65"/>
      <c r="C60" s="31" t="s">
        <v>227</v>
      </c>
    </row>
    <row r="61" spans="1:27">
      <c r="B61" s="66"/>
      <c r="C61" s="31" t="s">
        <v>228</v>
      </c>
    </row>
  </sheetData>
  <mergeCells count="1">
    <mergeCell ref="Z35:AA35"/>
  </mergeCells>
  <conditionalFormatting sqref="B49:X51 B54:X55 B52:Y53">
    <cfRule type="cellIs" dxfId="3" priority="3" operator="lessThan">
      <formula>0</formula>
    </cfRule>
  </conditionalFormatting>
  <conditionalFormatting sqref="Y49:Y51 Y54:Y55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B1:V55"/>
  <sheetViews>
    <sheetView zoomScale="90" zoomScaleNormal="90" workbookViewId="0">
      <pane xSplit="1" ySplit="4" topLeftCell="E5" activePane="bottomRight" state="frozen"/>
      <selection pane="topRight" activeCell="B1" sqref="B1"/>
      <selection pane="bottomLeft" activeCell="A5" sqref="A5"/>
      <selection pane="bottomRight" activeCell="F9" sqref="F9"/>
    </sheetView>
  </sheetViews>
  <sheetFormatPr defaultColWidth="9.1796875" defaultRowHeight="12.5"/>
  <cols>
    <col min="1" max="1" width="9.1796875" style="71"/>
    <col min="2" max="2" width="3.81640625" style="71" bestFit="1" customWidth="1"/>
    <col min="3" max="3" width="15" style="68" customWidth="1"/>
    <col min="4" max="4" width="5.26953125" style="71" bestFit="1" customWidth="1"/>
    <col min="5" max="5" width="16.1796875" style="72" bestFit="1" customWidth="1"/>
    <col min="6" max="6" width="16.1796875" style="71" bestFit="1" customWidth="1"/>
    <col min="7" max="7" width="17.26953125" style="71" bestFit="1" customWidth="1"/>
    <col min="8" max="8" width="16.1796875" style="71" bestFit="1" customWidth="1"/>
    <col min="9" max="9" width="7" style="71" customWidth="1"/>
    <col min="10" max="10" width="16.1796875" style="69" bestFit="1" customWidth="1"/>
    <col min="11" max="11" width="18.81640625" style="69" bestFit="1" customWidth="1"/>
    <col min="12" max="12" width="16.1796875" style="72" bestFit="1" customWidth="1"/>
    <col min="13" max="13" width="16.1796875" style="71" bestFit="1" customWidth="1"/>
    <col min="14" max="15" width="11.453125" style="71" customWidth="1"/>
    <col min="16" max="16" width="13.81640625" style="71" hidden="1" customWidth="1"/>
    <col min="17" max="17" width="12.7265625" style="71" hidden="1" customWidth="1"/>
    <col min="18" max="18" width="7.453125" style="71" hidden="1" customWidth="1"/>
    <col min="19" max="19" width="13.1796875" style="71" hidden="1" customWidth="1"/>
    <col min="20" max="20" width="14.1796875" style="71" hidden="1" customWidth="1"/>
    <col min="21" max="21" width="5.54296875" style="71" hidden="1" customWidth="1"/>
    <col min="22" max="22" width="14.54296875" style="72" bestFit="1" customWidth="1"/>
    <col min="23" max="16384" width="9.1796875" style="71"/>
  </cols>
  <sheetData>
    <row r="1" spans="2:22" ht="13" thickBot="1"/>
    <row r="2" spans="2:22" ht="12.75" customHeight="1" thickBot="1">
      <c r="B2" s="134" t="s">
        <v>239</v>
      </c>
      <c r="C2" s="134" t="s">
        <v>240</v>
      </c>
      <c r="D2" s="134" t="s">
        <v>241</v>
      </c>
      <c r="E2" s="134" t="s">
        <v>247</v>
      </c>
      <c r="F2" s="134"/>
      <c r="G2" s="134"/>
      <c r="H2" s="134"/>
      <c r="I2" s="135" t="s">
        <v>245</v>
      </c>
      <c r="J2" s="134" t="s">
        <v>246</v>
      </c>
      <c r="K2" s="134"/>
      <c r="L2" s="134"/>
      <c r="M2" s="134"/>
      <c r="N2" s="135" t="s">
        <v>248</v>
      </c>
      <c r="O2" s="135" t="s">
        <v>249</v>
      </c>
      <c r="P2" s="134" t="s">
        <v>259</v>
      </c>
      <c r="Q2" s="134"/>
      <c r="R2" s="134"/>
      <c r="S2" s="134"/>
      <c r="T2" s="134"/>
      <c r="U2" s="134"/>
      <c r="V2" s="134"/>
    </row>
    <row r="3" spans="2:22" ht="13" thickBot="1">
      <c r="B3" s="134"/>
      <c r="C3" s="134"/>
      <c r="D3" s="134"/>
      <c r="E3" s="134"/>
      <c r="F3" s="134"/>
      <c r="G3" s="134"/>
      <c r="H3" s="134"/>
      <c r="I3" s="135"/>
      <c r="J3" s="134"/>
      <c r="K3" s="134"/>
      <c r="L3" s="134"/>
      <c r="M3" s="134"/>
      <c r="N3" s="135"/>
      <c r="O3" s="135"/>
      <c r="P3" s="135" t="s">
        <v>250</v>
      </c>
      <c r="Q3" s="135" t="s">
        <v>251</v>
      </c>
      <c r="R3" s="134" t="s">
        <v>252</v>
      </c>
      <c r="S3" s="135" t="s">
        <v>253</v>
      </c>
      <c r="T3" s="135" t="s">
        <v>254</v>
      </c>
      <c r="U3" s="134" t="s">
        <v>255</v>
      </c>
      <c r="V3" s="136" t="s">
        <v>256</v>
      </c>
    </row>
    <row r="4" spans="2:22" ht="13.5" thickBot="1">
      <c r="B4" s="134"/>
      <c r="C4" s="138"/>
      <c r="D4" s="134"/>
      <c r="E4" s="90" t="s">
        <v>242</v>
      </c>
      <c r="F4" s="91" t="s">
        <v>243</v>
      </c>
      <c r="G4" s="91" t="s">
        <v>244</v>
      </c>
      <c r="H4" s="91" t="s">
        <v>45</v>
      </c>
      <c r="I4" s="135"/>
      <c r="J4" s="100" t="s">
        <v>242</v>
      </c>
      <c r="K4" s="100" t="s">
        <v>243</v>
      </c>
      <c r="L4" s="90" t="s">
        <v>244</v>
      </c>
      <c r="M4" s="91" t="s">
        <v>45</v>
      </c>
      <c r="N4" s="135"/>
      <c r="O4" s="135"/>
      <c r="P4" s="135"/>
      <c r="Q4" s="135"/>
      <c r="R4" s="134"/>
      <c r="S4" s="135"/>
      <c r="T4" s="135"/>
      <c r="U4" s="134"/>
      <c r="V4" s="137"/>
    </row>
    <row r="5" spans="2:22" ht="13.5" thickBot="1">
      <c r="B5" s="132">
        <v>1</v>
      </c>
      <c r="C5" s="75" t="s">
        <v>13</v>
      </c>
      <c r="D5" s="85" t="s">
        <v>257</v>
      </c>
      <c r="E5" s="86">
        <v>3385975966.6799998</v>
      </c>
      <c r="F5" s="86">
        <v>2404795504.6499996</v>
      </c>
      <c r="G5" s="86">
        <v>6474164764.0799999</v>
      </c>
      <c r="H5" s="86">
        <v>683393292.75000012</v>
      </c>
      <c r="I5" s="133">
        <v>0.105556981889248</v>
      </c>
      <c r="J5" s="92"/>
      <c r="K5" s="92"/>
      <c r="L5" s="86">
        <v>4590000000</v>
      </c>
      <c r="M5" s="95">
        <v>4590000000</v>
      </c>
      <c r="N5" s="131">
        <v>0</v>
      </c>
      <c r="O5" s="132"/>
      <c r="P5" s="73"/>
      <c r="Q5" s="73"/>
      <c r="R5" s="73"/>
      <c r="S5" s="73"/>
      <c r="T5" s="73"/>
      <c r="U5" s="73"/>
      <c r="V5" s="86"/>
    </row>
    <row r="6" spans="2:22" ht="13.5" thickBot="1">
      <c r="B6" s="132"/>
      <c r="C6" s="79" t="s">
        <v>124</v>
      </c>
      <c r="D6" s="74" t="s">
        <v>258</v>
      </c>
      <c r="E6" s="88">
        <v>254145.16</v>
      </c>
      <c r="F6" s="88">
        <v>180499.55</v>
      </c>
      <c r="G6" s="88">
        <v>485938.96</v>
      </c>
      <c r="H6" s="88">
        <v>51294.250000000007</v>
      </c>
      <c r="I6" s="133"/>
      <c r="J6" s="94"/>
      <c r="K6" s="94"/>
      <c r="L6" s="88"/>
      <c r="M6" s="97"/>
      <c r="N6" s="131"/>
      <c r="O6" s="132"/>
      <c r="P6" s="73"/>
      <c r="Q6" s="73"/>
      <c r="R6" s="73"/>
      <c r="S6" s="73"/>
      <c r="T6" s="73"/>
      <c r="U6" s="73"/>
      <c r="V6" s="88"/>
    </row>
    <row r="7" spans="2:22" ht="13.5" thickBot="1">
      <c r="B7" s="132">
        <v>2</v>
      </c>
      <c r="C7" s="80" t="s">
        <v>14</v>
      </c>
      <c r="D7" s="85" t="s">
        <v>257</v>
      </c>
      <c r="E7" s="86">
        <v>4785394176.3900003</v>
      </c>
      <c r="F7" s="86">
        <v>3448422466.4400005</v>
      </c>
      <c r="G7" s="86">
        <v>8613826306.9200001</v>
      </c>
      <c r="H7" s="86">
        <v>380009664.09000003</v>
      </c>
      <c r="I7" s="133">
        <v>4.4116244111483377E-2</v>
      </c>
      <c r="J7" s="92"/>
      <c r="K7" s="92"/>
      <c r="L7" s="86"/>
      <c r="M7" s="95">
        <v>0</v>
      </c>
      <c r="N7" s="131" t="s">
        <v>261</v>
      </c>
      <c r="O7" s="132"/>
      <c r="P7" s="73"/>
      <c r="Q7" s="73"/>
      <c r="R7" s="73"/>
      <c r="S7" s="73"/>
      <c r="T7" s="73"/>
      <c r="U7" s="73"/>
      <c r="V7" s="86"/>
    </row>
    <row r="8" spans="2:22" ht="13.5" thickBot="1">
      <c r="B8" s="132"/>
      <c r="C8" s="78" t="s">
        <v>125</v>
      </c>
      <c r="D8" s="74" t="s">
        <v>258</v>
      </c>
      <c r="E8" s="88">
        <v>359182.93</v>
      </c>
      <c r="F8" s="88">
        <v>258832.28000000003</v>
      </c>
      <c r="G8" s="88">
        <v>646538.04</v>
      </c>
      <c r="H8" s="88">
        <v>28522.83</v>
      </c>
      <c r="I8" s="133"/>
      <c r="J8" s="94"/>
      <c r="K8" s="94"/>
      <c r="L8" s="88"/>
      <c r="M8" s="97"/>
      <c r="N8" s="131"/>
      <c r="O8" s="132"/>
      <c r="P8" s="73"/>
      <c r="Q8" s="73"/>
      <c r="R8" s="73"/>
      <c r="S8" s="73"/>
      <c r="T8" s="73"/>
      <c r="U8" s="73"/>
      <c r="V8" s="88"/>
    </row>
    <row r="9" spans="2:22" ht="13.5" thickBot="1">
      <c r="B9" s="132">
        <v>3</v>
      </c>
      <c r="C9" s="81" t="s">
        <v>15</v>
      </c>
      <c r="D9" s="85" t="s">
        <v>257</v>
      </c>
      <c r="E9" s="86">
        <v>6175319881.8299999</v>
      </c>
      <c r="F9" s="86">
        <v>2968776480.3900003</v>
      </c>
      <c r="G9" s="86">
        <v>9592282348.6800003</v>
      </c>
      <c r="H9" s="86">
        <v>448185986.46000004</v>
      </c>
      <c r="I9" s="133">
        <v>4.6723602388713585E-2</v>
      </c>
      <c r="J9" s="92"/>
      <c r="K9" s="92"/>
      <c r="L9" s="86"/>
      <c r="M9" s="95">
        <v>0</v>
      </c>
      <c r="N9" s="131" t="s">
        <v>261</v>
      </c>
      <c r="O9" s="132"/>
      <c r="P9" s="73"/>
      <c r="Q9" s="73"/>
      <c r="R9" s="73"/>
      <c r="S9" s="73"/>
      <c r="T9" s="73"/>
      <c r="U9" s="73"/>
      <c r="V9" s="86"/>
    </row>
    <row r="10" spans="2:22" ht="13.5" thickBot="1">
      <c r="B10" s="132"/>
      <c r="C10" s="82" t="s">
        <v>126</v>
      </c>
      <c r="D10" s="74" t="s">
        <v>258</v>
      </c>
      <c r="E10" s="87">
        <v>463508.20999999996</v>
      </c>
      <c r="F10" s="87">
        <v>222830.93000000002</v>
      </c>
      <c r="G10" s="87">
        <v>719979.16</v>
      </c>
      <c r="H10" s="87">
        <v>33640.020000000004</v>
      </c>
      <c r="I10" s="133"/>
      <c r="J10" s="94"/>
      <c r="K10" s="94"/>
      <c r="L10" s="88"/>
      <c r="M10" s="97"/>
      <c r="N10" s="131"/>
      <c r="O10" s="132"/>
      <c r="P10" s="73"/>
      <c r="Q10" s="73"/>
      <c r="R10" s="73"/>
      <c r="S10" s="73"/>
      <c r="T10" s="73"/>
      <c r="U10" s="73"/>
      <c r="V10" s="88"/>
    </row>
    <row r="11" spans="2:22" ht="13.5" thickBot="1">
      <c r="B11" s="132">
        <v>4</v>
      </c>
      <c r="C11" s="80" t="s">
        <v>16</v>
      </c>
      <c r="D11" s="85" t="s">
        <v>257</v>
      </c>
      <c r="E11" s="86">
        <v>3741893649.8699999</v>
      </c>
      <c r="F11" s="86">
        <v>2120267384.9700003</v>
      </c>
      <c r="G11" s="86">
        <v>6105030798.1199999</v>
      </c>
      <c r="H11" s="86">
        <v>242869763.28</v>
      </c>
      <c r="I11" s="133">
        <v>3.9781906318112265E-2</v>
      </c>
      <c r="J11" s="92"/>
      <c r="K11" s="92"/>
      <c r="L11" s="86"/>
      <c r="M11" s="95">
        <v>0</v>
      </c>
      <c r="N11" s="131" t="s">
        <v>261</v>
      </c>
      <c r="O11" s="132"/>
      <c r="P11" s="73"/>
      <c r="Q11" s="73"/>
      <c r="R11" s="73"/>
      <c r="S11" s="73"/>
      <c r="T11" s="73"/>
      <c r="U11" s="73"/>
      <c r="V11" s="86"/>
    </row>
    <row r="12" spans="2:22" ht="13.5" thickBot="1">
      <c r="B12" s="132"/>
      <c r="C12" s="78" t="s">
        <v>134</v>
      </c>
      <c r="D12" s="74" t="s">
        <v>258</v>
      </c>
      <c r="E12" s="88">
        <v>280859.69</v>
      </c>
      <c r="F12" s="88">
        <v>159143.39000000001</v>
      </c>
      <c r="G12" s="88">
        <v>458232.44</v>
      </c>
      <c r="H12" s="88">
        <v>18229.36</v>
      </c>
      <c r="I12" s="133"/>
      <c r="J12" s="94"/>
      <c r="K12" s="94"/>
      <c r="L12" s="88"/>
      <c r="M12" s="97"/>
      <c r="N12" s="131"/>
      <c r="O12" s="132"/>
      <c r="P12" s="73"/>
      <c r="Q12" s="73"/>
      <c r="R12" s="73"/>
      <c r="S12" s="73"/>
      <c r="T12" s="73"/>
      <c r="U12" s="73"/>
      <c r="V12" s="88"/>
    </row>
    <row r="13" spans="2:22" ht="13.5" thickBot="1">
      <c r="B13" s="132">
        <v>5</v>
      </c>
      <c r="C13" s="75" t="s">
        <v>17</v>
      </c>
      <c r="D13" s="85" t="s">
        <v>257</v>
      </c>
      <c r="E13" s="86">
        <v>2244587229.0300002</v>
      </c>
      <c r="F13" s="86">
        <v>4328194381.0500002</v>
      </c>
      <c r="G13" s="86">
        <v>7268946197.3999987</v>
      </c>
      <c r="H13" s="86">
        <v>696164587.31999993</v>
      </c>
      <c r="I13" s="133">
        <v>9.5772422633834925E-2</v>
      </c>
      <c r="J13" s="92"/>
      <c r="K13" s="92"/>
      <c r="L13" s="86"/>
      <c r="M13" s="95">
        <v>0</v>
      </c>
      <c r="N13" s="131" t="s">
        <v>261</v>
      </c>
      <c r="O13" s="132"/>
      <c r="P13" s="73"/>
      <c r="Q13" s="73"/>
      <c r="R13" s="73"/>
      <c r="S13" s="73"/>
      <c r="T13" s="73"/>
      <c r="U13" s="73"/>
      <c r="V13" s="86"/>
    </row>
    <row r="14" spans="2:22" ht="13.5" thickBot="1">
      <c r="B14" s="132"/>
      <c r="C14" s="79" t="s">
        <v>133</v>
      </c>
      <c r="D14" s="74" t="s">
        <v>258</v>
      </c>
      <c r="E14" s="88">
        <v>168474.61000000002</v>
      </c>
      <c r="F14" s="88">
        <v>324866.35000000003</v>
      </c>
      <c r="G14" s="88">
        <v>545593.79999999993</v>
      </c>
      <c r="H14" s="88">
        <v>52252.84</v>
      </c>
      <c r="I14" s="133"/>
      <c r="J14" s="93"/>
      <c r="K14" s="93"/>
      <c r="L14" s="87"/>
      <c r="M14" s="96"/>
      <c r="N14" s="131"/>
      <c r="O14" s="132"/>
      <c r="P14" s="73"/>
      <c r="Q14" s="73"/>
      <c r="R14" s="73"/>
      <c r="S14" s="73"/>
      <c r="T14" s="73"/>
      <c r="U14" s="73"/>
      <c r="V14" s="88"/>
    </row>
    <row r="15" spans="2:22" ht="13.5" thickBot="1">
      <c r="B15" s="132">
        <v>6</v>
      </c>
      <c r="C15" s="80" t="s">
        <v>18</v>
      </c>
      <c r="D15" s="85" t="s">
        <v>257</v>
      </c>
      <c r="E15" s="86">
        <v>2876465143.8300004</v>
      </c>
      <c r="F15" s="86">
        <v>2496136660.3500004</v>
      </c>
      <c r="G15" s="86">
        <v>6247890662.5200005</v>
      </c>
      <c r="H15" s="86">
        <v>875288858.34000003</v>
      </c>
      <c r="I15" s="133">
        <v>0.14009349804898225</v>
      </c>
      <c r="J15" s="86">
        <v>2600563933.1100001</v>
      </c>
      <c r="K15" s="92"/>
      <c r="L15" s="86"/>
      <c r="M15" s="95">
        <v>-2600563933.1100001</v>
      </c>
      <c r="N15" s="131" t="s">
        <v>261</v>
      </c>
      <c r="O15" s="132">
        <v>115</v>
      </c>
      <c r="P15" s="73"/>
      <c r="Q15" s="73"/>
      <c r="R15" s="73"/>
      <c r="S15" s="73"/>
      <c r="T15" s="73"/>
      <c r="U15" s="73"/>
      <c r="V15" s="86">
        <v>131951950</v>
      </c>
    </row>
    <row r="16" spans="2:22" ht="13.5" thickBot="1">
      <c r="B16" s="132"/>
      <c r="C16" s="76" t="s">
        <v>127</v>
      </c>
      <c r="D16" s="74" t="s">
        <v>258</v>
      </c>
      <c r="E16" s="88">
        <v>215902.21000000002</v>
      </c>
      <c r="F16" s="88">
        <v>187355.45</v>
      </c>
      <c r="G16" s="88">
        <v>468955.24000000005</v>
      </c>
      <c r="H16" s="88">
        <v>65697.58</v>
      </c>
      <c r="I16" s="133"/>
      <c r="J16" s="94">
        <v>195193.57</v>
      </c>
      <c r="K16" s="94"/>
      <c r="L16" s="88"/>
      <c r="M16" s="97"/>
      <c r="N16" s="131"/>
      <c r="O16" s="132"/>
      <c r="P16" s="73"/>
      <c r="Q16" s="73"/>
      <c r="R16" s="73"/>
      <c r="S16" s="73"/>
      <c r="T16" s="73"/>
      <c r="U16" s="73"/>
      <c r="V16" s="88"/>
    </row>
    <row r="17" spans="2:22" ht="13.5" thickBot="1">
      <c r="B17" s="132">
        <v>7</v>
      </c>
      <c r="C17" s="81" t="s">
        <v>19</v>
      </c>
      <c r="D17" s="85" t="s">
        <v>257</v>
      </c>
      <c r="E17" s="86">
        <v>3061286462.8799996</v>
      </c>
      <c r="F17" s="86">
        <v>1264122078.8700001</v>
      </c>
      <c r="G17" s="86">
        <v>4725993714.1199999</v>
      </c>
      <c r="H17" s="86">
        <v>400585172.37</v>
      </c>
      <c r="I17" s="133">
        <v>8.4762104353452508E-2</v>
      </c>
      <c r="J17" s="92"/>
      <c r="K17" s="86">
        <v>7359670897.8900003</v>
      </c>
      <c r="L17" s="86">
        <v>7400000000</v>
      </c>
      <c r="M17" s="95">
        <v>40329102.109999657</v>
      </c>
      <c r="N17" s="131">
        <v>0</v>
      </c>
      <c r="O17" s="132"/>
      <c r="P17" s="73"/>
      <c r="Q17" s="73"/>
      <c r="R17" s="73"/>
      <c r="S17" s="73"/>
      <c r="T17" s="73"/>
      <c r="U17" s="73"/>
      <c r="V17" s="86"/>
    </row>
    <row r="18" spans="2:22" ht="13.5" thickBot="1">
      <c r="B18" s="132"/>
      <c r="C18" s="82" t="s">
        <v>128</v>
      </c>
      <c r="D18" s="74" t="s">
        <v>258</v>
      </c>
      <c r="E18" s="88">
        <v>229774.55999999997</v>
      </c>
      <c r="F18" s="88">
        <v>94882.69</v>
      </c>
      <c r="G18" s="88">
        <v>354724.44</v>
      </c>
      <c r="H18" s="88">
        <v>30067.19</v>
      </c>
      <c r="I18" s="133"/>
      <c r="J18" s="94"/>
      <c r="K18" s="94">
        <v>552403.43000000005</v>
      </c>
      <c r="L18" s="88"/>
      <c r="M18" s="97"/>
      <c r="N18" s="131"/>
      <c r="O18" s="132"/>
      <c r="P18" s="73"/>
      <c r="Q18" s="73"/>
      <c r="R18" s="73"/>
      <c r="S18" s="73"/>
      <c r="T18" s="73"/>
      <c r="U18" s="73"/>
      <c r="V18" s="88"/>
    </row>
    <row r="19" spans="2:22" ht="13.5" thickBot="1">
      <c r="B19" s="132">
        <v>8</v>
      </c>
      <c r="C19" s="81" t="s">
        <v>20</v>
      </c>
      <c r="D19" s="85" t="s">
        <v>257</v>
      </c>
      <c r="E19" s="86">
        <v>3597668844.1199999</v>
      </c>
      <c r="F19" s="86">
        <v>1930791409.4099998</v>
      </c>
      <c r="G19" s="86">
        <v>5821056382.3199997</v>
      </c>
      <c r="H19" s="86">
        <v>292596128.79000002</v>
      </c>
      <c r="I19" s="133">
        <v>5.0265125360868766E-2</v>
      </c>
      <c r="J19" s="86">
        <v>1811334327.1200001</v>
      </c>
      <c r="K19" s="92"/>
      <c r="L19" s="86">
        <v>7400000000</v>
      </c>
      <c r="M19" s="95">
        <v>5588665672.8800001</v>
      </c>
      <c r="N19" s="131">
        <v>0.24477490907027027</v>
      </c>
      <c r="O19" s="132"/>
      <c r="P19" s="73"/>
      <c r="Q19" s="73"/>
      <c r="R19" s="73"/>
      <c r="S19" s="73"/>
      <c r="T19" s="73"/>
      <c r="U19" s="73"/>
      <c r="V19" s="86"/>
    </row>
    <row r="20" spans="2:22" ht="13.5" thickBot="1">
      <c r="B20" s="132"/>
      <c r="C20" s="82" t="s">
        <v>129</v>
      </c>
      <c r="D20" s="74" t="s">
        <v>258</v>
      </c>
      <c r="E20" s="88">
        <v>270034.44</v>
      </c>
      <c r="F20" s="88">
        <v>144921.66999999998</v>
      </c>
      <c r="G20" s="88">
        <v>436917.83999999997</v>
      </c>
      <c r="H20" s="88">
        <v>21961.730000000003</v>
      </c>
      <c r="I20" s="133"/>
      <c r="J20" s="94">
        <v>135955.44</v>
      </c>
      <c r="K20" s="94"/>
      <c r="L20" s="88"/>
      <c r="M20" s="97"/>
      <c r="N20" s="131"/>
      <c r="O20" s="132"/>
      <c r="P20" s="73"/>
      <c r="Q20" s="73"/>
      <c r="R20" s="73"/>
      <c r="S20" s="73"/>
      <c r="T20" s="73"/>
      <c r="U20" s="73"/>
      <c r="V20" s="88"/>
    </row>
    <row r="21" spans="2:22" ht="13.5" thickBot="1">
      <c r="B21" s="132">
        <v>9</v>
      </c>
      <c r="C21" s="75" t="s">
        <v>21</v>
      </c>
      <c r="D21" s="85" t="s">
        <v>257</v>
      </c>
      <c r="E21" s="86">
        <v>5491806149.1600008</v>
      </c>
      <c r="F21" s="86">
        <v>587182180.86000013</v>
      </c>
      <c r="G21" s="86">
        <v>6493909982.999999</v>
      </c>
      <c r="H21" s="86">
        <v>414921652.97999996</v>
      </c>
      <c r="I21" s="133">
        <v>6.3893964355249369E-2</v>
      </c>
      <c r="J21" s="86">
        <v>7356738905.2799997</v>
      </c>
      <c r="K21" s="86">
        <v>460230911.06999993</v>
      </c>
      <c r="L21" s="86">
        <v>7400000000</v>
      </c>
      <c r="M21" s="95">
        <v>-416969816.34999967</v>
      </c>
      <c r="N21" s="131">
        <v>0.99415390611891885</v>
      </c>
      <c r="O21" s="132">
        <v>29</v>
      </c>
      <c r="P21" s="73"/>
      <c r="Q21" s="73"/>
      <c r="R21" s="73"/>
      <c r="S21" s="73"/>
      <c r="T21" s="73"/>
      <c r="U21" s="73"/>
      <c r="V21" s="86">
        <v>73597080</v>
      </c>
    </row>
    <row r="22" spans="2:22" ht="13.5" thickBot="1">
      <c r="B22" s="132"/>
      <c r="C22" s="79" t="s">
        <v>130</v>
      </c>
      <c r="D22" s="74" t="s">
        <v>258</v>
      </c>
      <c r="E22" s="88">
        <v>412204.92000000004</v>
      </c>
      <c r="F22" s="88">
        <v>44072.820000000007</v>
      </c>
      <c r="G22" s="88">
        <v>487420.99999999994</v>
      </c>
      <c r="H22" s="88">
        <v>31143.26</v>
      </c>
      <c r="I22" s="133"/>
      <c r="J22" s="94">
        <v>552183.36</v>
      </c>
      <c r="K22" s="94">
        <v>34544.089999999997</v>
      </c>
      <c r="L22" s="88"/>
      <c r="M22" s="97"/>
      <c r="N22" s="131"/>
      <c r="O22" s="132"/>
      <c r="P22" s="73"/>
      <c r="Q22" s="73"/>
      <c r="R22" s="73"/>
      <c r="S22" s="73"/>
      <c r="T22" s="73"/>
      <c r="U22" s="73"/>
      <c r="V22" s="87"/>
    </row>
    <row r="23" spans="2:22" ht="13.5" thickBot="1">
      <c r="B23" s="132">
        <v>10</v>
      </c>
      <c r="C23" s="83" t="s">
        <v>22</v>
      </c>
      <c r="D23" s="85" t="s">
        <v>257</v>
      </c>
      <c r="E23" s="86">
        <v>3179136258.4499998</v>
      </c>
      <c r="F23" s="86">
        <v>3273961645.1100001</v>
      </c>
      <c r="G23" s="86">
        <v>7172220684.4800005</v>
      </c>
      <c r="H23" s="86">
        <v>719122780.91999996</v>
      </c>
      <c r="I23" s="133">
        <v>0.10026501031627665</v>
      </c>
      <c r="J23" s="86">
        <v>3037406717.3699999</v>
      </c>
      <c r="K23" s="86">
        <v>4240228740.6300001</v>
      </c>
      <c r="L23" s="86">
        <v>7400000000</v>
      </c>
      <c r="M23" s="95">
        <v>122364542</v>
      </c>
      <c r="N23" s="131">
        <v>0.41046036721216217</v>
      </c>
      <c r="O23" s="132"/>
      <c r="P23" s="73"/>
      <c r="Q23" s="73"/>
      <c r="R23" s="73"/>
      <c r="S23" s="73"/>
      <c r="T23" s="73"/>
      <c r="U23" s="73"/>
      <c r="V23" s="86"/>
    </row>
    <row r="24" spans="2:22" ht="13.5" thickBot="1">
      <c r="B24" s="132"/>
      <c r="C24" s="84" t="s">
        <v>131</v>
      </c>
      <c r="D24" s="74" t="s">
        <v>258</v>
      </c>
      <c r="E24" s="88">
        <v>238620.15</v>
      </c>
      <c r="F24" s="88">
        <v>245737.57</v>
      </c>
      <c r="G24" s="88">
        <v>538333.76</v>
      </c>
      <c r="H24" s="88">
        <v>53976.04</v>
      </c>
      <c r="I24" s="133"/>
      <c r="J24" s="94">
        <v>227982.19</v>
      </c>
      <c r="K24" s="94">
        <v>318263.81</v>
      </c>
      <c r="L24" s="88"/>
      <c r="M24" s="97"/>
      <c r="N24" s="131"/>
      <c r="O24" s="132"/>
      <c r="P24" s="73"/>
      <c r="Q24" s="73"/>
      <c r="R24" s="73"/>
      <c r="S24" s="73"/>
      <c r="T24" s="73"/>
      <c r="U24" s="73"/>
      <c r="V24" s="88"/>
    </row>
    <row r="25" spans="2:22" ht="13.5" thickBot="1">
      <c r="B25" s="132">
        <v>11</v>
      </c>
      <c r="C25" s="83" t="s">
        <v>23</v>
      </c>
      <c r="D25" s="85" t="s">
        <v>257</v>
      </c>
      <c r="E25" s="86">
        <v>3399553435.9800005</v>
      </c>
      <c r="F25" s="86">
        <v>923591794.52999997</v>
      </c>
      <c r="G25" s="86">
        <v>4569031720.6799994</v>
      </c>
      <c r="H25" s="86">
        <v>245886490.17000002</v>
      </c>
      <c r="I25" s="133">
        <v>5.3815885991136271E-2</v>
      </c>
      <c r="J25" s="92"/>
      <c r="K25" s="92"/>
      <c r="L25" s="86"/>
      <c r="M25" s="95">
        <v>0</v>
      </c>
      <c r="N25" s="131" t="s">
        <v>261</v>
      </c>
      <c r="O25" s="132"/>
      <c r="P25" s="73"/>
      <c r="Q25" s="73"/>
      <c r="R25" s="73"/>
      <c r="S25" s="73"/>
      <c r="T25" s="73"/>
      <c r="U25" s="73"/>
      <c r="V25" s="86"/>
    </row>
    <row r="26" spans="2:22" ht="13.5" thickBot="1">
      <c r="B26" s="132"/>
      <c r="C26" s="84" t="s">
        <v>132</v>
      </c>
      <c r="D26" s="74" t="s">
        <v>258</v>
      </c>
      <c r="E26" s="87">
        <v>255164.26000000004</v>
      </c>
      <c r="F26" s="87">
        <v>69323.11</v>
      </c>
      <c r="G26" s="87">
        <v>342943.16</v>
      </c>
      <c r="H26" s="87">
        <v>18455.79</v>
      </c>
      <c r="I26" s="133"/>
      <c r="J26" s="94"/>
      <c r="K26" s="94"/>
      <c r="L26" s="88"/>
      <c r="M26" s="97"/>
      <c r="N26" s="131"/>
      <c r="O26" s="132"/>
      <c r="P26" s="73"/>
      <c r="Q26" s="73"/>
      <c r="R26" s="73"/>
      <c r="S26" s="73"/>
      <c r="T26" s="73"/>
      <c r="U26" s="73"/>
      <c r="V26" s="88"/>
    </row>
    <row r="27" spans="2:22" ht="13.5" thickBot="1">
      <c r="B27" s="132">
        <v>12</v>
      </c>
      <c r="C27" s="75" t="s">
        <v>24</v>
      </c>
      <c r="D27" s="85" t="s">
        <v>257</v>
      </c>
      <c r="E27" s="86">
        <v>2560335667.5300002</v>
      </c>
      <c r="F27" s="86">
        <v>349561146.65999997</v>
      </c>
      <c r="G27" s="86">
        <v>3216831422.04</v>
      </c>
      <c r="H27" s="86">
        <v>306934607.85000002</v>
      </c>
      <c r="I27" s="133">
        <v>9.5415198243541471E-2</v>
      </c>
      <c r="J27" s="92"/>
      <c r="K27" s="92"/>
      <c r="L27" s="86"/>
      <c r="M27" s="95">
        <v>0</v>
      </c>
      <c r="N27" s="131" t="s">
        <v>261</v>
      </c>
      <c r="O27" s="132"/>
      <c r="P27" s="73"/>
      <c r="Q27" s="73"/>
      <c r="R27" s="73"/>
      <c r="S27" s="73"/>
      <c r="T27" s="73"/>
      <c r="U27" s="73"/>
      <c r="V27" s="86"/>
    </row>
    <row r="28" spans="2:22" ht="13.5" thickBot="1">
      <c r="B28" s="132"/>
      <c r="C28" s="79" t="s">
        <v>136</v>
      </c>
      <c r="D28" s="74" t="s">
        <v>258</v>
      </c>
      <c r="E28" s="88">
        <v>192174.11000000002</v>
      </c>
      <c r="F28" s="88">
        <v>26237.42</v>
      </c>
      <c r="G28" s="88">
        <v>241449.48</v>
      </c>
      <c r="H28" s="88">
        <v>23037.95</v>
      </c>
      <c r="I28" s="133"/>
      <c r="J28" s="93"/>
      <c r="K28" s="93"/>
      <c r="L28" s="87"/>
      <c r="M28" s="96"/>
      <c r="N28" s="131"/>
      <c r="O28" s="132"/>
      <c r="P28" s="73"/>
      <c r="Q28" s="73"/>
      <c r="R28" s="73"/>
      <c r="S28" s="73"/>
      <c r="T28" s="73"/>
      <c r="U28" s="73"/>
      <c r="V28" s="88"/>
    </row>
    <row r="29" spans="2:22" ht="13.5" thickBot="1">
      <c r="B29" s="132">
        <v>13</v>
      </c>
      <c r="C29" s="80" t="s">
        <v>25</v>
      </c>
      <c r="D29" s="85" t="s">
        <v>257</v>
      </c>
      <c r="E29" s="86">
        <v>1321457076.4499998</v>
      </c>
      <c r="F29" s="86">
        <v>1779398296.7399998</v>
      </c>
      <c r="G29" s="86">
        <v>3392341163.1599998</v>
      </c>
      <c r="H29" s="86">
        <v>291485789.96999997</v>
      </c>
      <c r="I29" s="133">
        <v>8.5924668525520012E-2</v>
      </c>
      <c r="J29" s="86">
        <v>18522700.440000001</v>
      </c>
      <c r="K29" s="86">
        <v>1240700378.0999999</v>
      </c>
      <c r="L29" s="86"/>
      <c r="M29" s="95">
        <v>-1259223078.54</v>
      </c>
      <c r="N29" s="131" t="s">
        <v>261</v>
      </c>
      <c r="O29" s="132"/>
      <c r="P29" s="73"/>
      <c r="Q29" s="73"/>
      <c r="R29" s="73"/>
      <c r="S29" s="73"/>
      <c r="T29" s="73"/>
      <c r="U29" s="73"/>
      <c r="V29" s="86"/>
    </row>
    <row r="30" spans="2:22" ht="13.5" thickBot="1">
      <c r="B30" s="132"/>
      <c r="C30" s="78" t="s">
        <v>137</v>
      </c>
      <c r="D30" s="74" t="s">
        <v>258</v>
      </c>
      <c r="E30" s="88">
        <v>99186.15</v>
      </c>
      <c r="F30" s="88">
        <v>133558.37999999998</v>
      </c>
      <c r="G30" s="88">
        <v>254622.91999999998</v>
      </c>
      <c r="H30" s="88">
        <v>21878.39</v>
      </c>
      <c r="I30" s="133"/>
      <c r="J30" s="94">
        <v>1390.28</v>
      </c>
      <c r="K30" s="94">
        <v>93124.7</v>
      </c>
      <c r="L30" s="88"/>
      <c r="M30" s="97"/>
      <c r="N30" s="131"/>
      <c r="O30" s="132"/>
      <c r="P30" s="73"/>
      <c r="Q30" s="73"/>
      <c r="R30" s="73"/>
      <c r="S30" s="73"/>
      <c r="T30" s="73"/>
      <c r="U30" s="73"/>
      <c r="V30" s="88"/>
    </row>
    <row r="31" spans="2:22" ht="13.5" thickBot="1">
      <c r="B31" s="132">
        <v>14</v>
      </c>
      <c r="C31" s="81" t="s">
        <v>26</v>
      </c>
      <c r="D31" s="85" t="s">
        <v>257</v>
      </c>
      <c r="E31" s="86">
        <v>4868488261.8599997</v>
      </c>
      <c r="F31" s="86">
        <v>2825899562.5500002</v>
      </c>
      <c r="G31" s="86">
        <v>7897656435.7200003</v>
      </c>
      <c r="H31" s="86">
        <v>203268611.30999997</v>
      </c>
      <c r="I31" s="133">
        <v>2.5737839188679359E-2</v>
      </c>
      <c r="J31" s="86">
        <v>4552642032.54</v>
      </c>
      <c r="K31" s="92"/>
      <c r="L31" s="86">
        <v>5000000000</v>
      </c>
      <c r="M31" s="95">
        <v>447357967.46000004</v>
      </c>
      <c r="N31" s="131">
        <v>0.91052840650800004</v>
      </c>
      <c r="O31" s="132">
        <v>25</v>
      </c>
      <c r="P31" s="73"/>
      <c r="Q31" s="73"/>
      <c r="R31" s="73"/>
      <c r="S31" s="73"/>
      <c r="T31" s="73"/>
      <c r="U31" s="73"/>
      <c r="V31" s="104">
        <v>32673567</v>
      </c>
    </row>
    <row r="32" spans="2:22" ht="13.5" thickBot="1">
      <c r="B32" s="132"/>
      <c r="C32" s="82" t="s">
        <v>138</v>
      </c>
      <c r="D32" s="74" t="s">
        <v>258</v>
      </c>
      <c r="E32" s="88">
        <v>365419.82</v>
      </c>
      <c r="F32" s="88">
        <v>212106.85</v>
      </c>
      <c r="G32" s="88">
        <v>592783.64</v>
      </c>
      <c r="H32" s="88">
        <v>15256.969999999998</v>
      </c>
      <c r="I32" s="133"/>
      <c r="J32" s="94">
        <v>341712.98</v>
      </c>
      <c r="K32" s="94"/>
      <c r="L32" s="88"/>
      <c r="M32" s="97"/>
      <c r="N32" s="131"/>
      <c r="O32" s="132"/>
      <c r="P32" s="73"/>
      <c r="Q32" s="73"/>
      <c r="R32" s="73"/>
      <c r="S32" s="73"/>
      <c r="T32" s="73"/>
      <c r="U32" s="73"/>
      <c r="V32" s="88"/>
    </row>
    <row r="33" spans="2:22" ht="13.5" thickBot="1">
      <c r="B33" s="132">
        <v>15</v>
      </c>
      <c r="C33" s="75" t="s">
        <v>27</v>
      </c>
      <c r="D33" s="85" t="s">
        <v>257</v>
      </c>
      <c r="E33" s="86">
        <v>2289753797.79</v>
      </c>
      <c r="F33" s="86">
        <v>910262932.40999997</v>
      </c>
      <c r="G33" s="86">
        <v>3849864707.4000006</v>
      </c>
      <c r="H33" s="86">
        <v>649847977.20000017</v>
      </c>
      <c r="I33" s="133">
        <v>0.16879761409560645</v>
      </c>
      <c r="J33" s="92"/>
      <c r="K33" s="92"/>
      <c r="L33" s="86"/>
      <c r="M33" s="95">
        <v>0</v>
      </c>
      <c r="N33" s="131" t="s">
        <v>261</v>
      </c>
      <c r="O33" s="132"/>
      <c r="P33" s="73"/>
      <c r="Q33" s="73"/>
      <c r="R33" s="73"/>
      <c r="S33" s="73"/>
      <c r="T33" s="73"/>
      <c r="U33" s="73"/>
      <c r="V33" s="86"/>
    </row>
    <row r="34" spans="2:22" ht="13.5" thickBot="1">
      <c r="B34" s="132"/>
      <c r="C34" s="79" t="s">
        <v>139</v>
      </c>
      <c r="D34" s="74" t="s">
        <v>258</v>
      </c>
      <c r="E34" s="88">
        <v>171864.73</v>
      </c>
      <c r="F34" s="88">
        <v>68322.67</v>
      </c>
      <c r="G34" s="88">
        <v>288963.80000000005</v>
      </c>
      <c r="H34" s="88">
        <v>48776.400000000009</v>
      </c>
      <c r="I34" s="133"/>
      <c r="J34" s="94"/>
      <c r="K34" s="94"/>
      <c r="L34" s="88"/>
      <c r="M34" s="97"/>
      <c r="N34" s="131"/>
      <c r="O34" s="132"/>
      <c r="P34" s="73"/>
      <c r="Q34" s="73"/>
      <c r="R34" s="73"/>
      <c r="S34" s="73"/>
      <c r="T34" s="73"/>
      <c r="U34" s="73"/>
      <c r="V34" s="88"/>
    </row>
    <row r="35" spans="2:22" ht="13.5" thickBot="1">
      <c r="B35" s="132">
        <v>16</v>
      </c>
      <c r="C35" s="83" t="s">
        <v>28</v>
      </c>
      <c r="D35" s="85" t="s">
        <v>257</v>
      </c>
      <c r="E35" s="86">
        <v>2306522392.0499997</v>
      </c>
      <c r="F35" s="86">
        <v>1401273570.6900001</v>
      </c>
      <c r="G35" s="86">
        <v>4213822421.3999996</v>
      </c>
      <c r="H35" s="86">
        <v>506026458.66000009</v>
      </c>
      <c r="I35" s="133">
        <v>0.1200872765995388</v>
      </c>
      <c r="J35" s="92"/>
      <c r="K35" s="92"/>
      <c r="L35" s="86">
        <v>5000000000</v>
      </c>
      <c r="M35" s="95">
        <v>5000000000</v>
      </c>
      <c r="N35" s="131">
        <v>0</v>
      </c>
      <c r="O35" s="132"/>
      <c r="P35" s="73"/>
      <c r="Q35" s="73"/>
      <c r="R35" s="73"/>
      <c r="S35" s="73"/>
      <c r="T35" s="73"/>
      <c r="U35" s="73"/>
      <c r="V35" s="86"/>
    </row>
    <row r="36" spans="2:22" ht="13.5" thickBot="1">
      <c r="B36" s="132"/>
      <c r="C36" s="84" t="s">
        <v>140</v>
      </c>
      <c r="D36" s="74" t="s">
        <v>258</v>
      </c>
      <c r="E36" s="88">
        <v>173123.34999999998</v>
      </c>
      <c r="F36" s="88">
        <v>105177.03</v>
      </c>
      <c r="G36" s="88">
        <v>316281.8</v>
      </c>
      <c r="H36" s="88">
        <v>37981.420000000006</v>
      </c>
      <c r="I36" s="133"/>
      <c r="J36" s="94"/>
      <c r="K36" s="94"/>
      <c r="L36" s="88"/>
      <c r="M36" s="97"/>
      <c r="N36" s="131"/>
      <c r="O36" s="132"/>
      <c r="P36" s="73"/>
      <c r="Q36" s="73"/>
      <c r="R36" s="73"/>
      <c r="S36" s="73"/>
      <c r="T36" s="73"/>
      <c r="U36" s="73"/>
      <c r="V36" s="88"/>
    </row>
    <row r="37" spans="2:22" ht="13.5" thickBot="1">
      <c r="B37" s="132">
        <v>17</v>
      </c>
      <c r="C37" s="80" t="s">
        <v>29</v>
      </c>
      <c r="D37" s="85" t="s">
        <v>257</v>
      </c>
      <c r="E37" s="86">
        <v>7226831528.2500019</v>
      </c>
      <c r="F37" s="86">
        <v>2997769193.6100001</v>
      </c>
      <c r="G37" s="86">
        <v>11115483885.24</v>
      </c>
      <c r="H37" s="86">
        <v>890883163.38</v>
      </c>
      <c r="I37" s="133">
        <v>8.0147942507746664E-2</v>
      </c>
      <c r="J37" s="92"/>
      <c r="K37" s="86">
        <v>858378240.9000001</v>
      </c>
      <c r="L37" s="86">
        <v>5800000000</v>
      </c>
      <c r="M37" s="95">
        <v>4941621759.1000004</v>
      </c>
      <c r="N37" s="131">
        <v>0</v>
      </c>
      <c r="O37" s="132"/>
      <c r="P37" s="73"/>
      <c r="Q37" s="73"/>
      <c r="R37" s="73"/>
      <c r="S37" s="73"/>
      <c r="T37" s="73"/>
      <c r="U37" s="73"/>
      <c r="V37" s="86"/>
    </row>
    <row r="38" spans="2:22" ht="13.5" thickBot="1">
      <c r="B38" s="132"/>
      <c r="C38" s="78" t="s">
        <v>135</v>
      </c>
      <c r="D38" s="74" t="s">
        <v>258</v>
      </c>
      <c r="E38" s="88">
        <v>542432.75000000012</v>
      </c>
      <c r="F38" s="88">
        <v>225007.07</v>
      </c>
      <c r="G38" s="88">
        <v>834307.88</v>
      </c>
      <c r="H38" s="88">
        <v>66868.06</v>
      </c>
      <c r="I38" s="133"/>
      <c r="J38" s="94"/>
      <c r="K38" s="94">
        <v>64428.3</v>
      </c>
      <c r="L38" s="88"/>
      <c r="M38" s="97"/>
      <c r="N38" s="131"/>
      <c r="O38" s="132"/>
      <c r="P38" s="73"/>
      <c r="Q38" s="73"/>
      <c r="R38" s="73"/>
      <c r="S38" s="73"/>
      <c r="T38" s="73"/>
      <c r="U38" s="73"/>
      <c r="V38" s="88"/>
    </row>
    <row r="39" spans="2:22" ht="13.5" thickBot="1">
      <c r="B39" s="132">
        <v>18</v>
      </c>
      <c r="C39" s="83" t="s">
        <v>30</v>
      </c>
      <c r="D39" s="85" t="s">
        <v>257</v>
      </c>
      <c r="E39" s="86">
        <v>2597978338.5</v>
      </c>
      <c r="F39" s="86">
        <v>1579310285.22</v>
      </c>
      <c r="G39" s="86">
        <v>4760648968.8000002</v>
      </c>
      <c r="H39" s="86">
        <v>583360345.08000004</v>
      </c>
      <c r="I39" s="133">
        <v>0.12253798776242172</v>
      </c>
      <c r="J39" s="92"/>
      <c r="K39" s="92"/>
      <c r="L39" s="86">
        <v>5800000000</v>
      </c>
      <c r="M39" s="95">
        <v>5800000000</v>
      </c>
      <c r="N39" s="131">
        <v>0</v>
      </c>
      <c r="O39" s="132"/>
      <c r="P39" s="73"/>
      <c r="Q39" s="73"/>
      <c r="R39" s="73"/>
      <c r="S39" s="73"/>
      <c r="T39" s="73"/>
      <c r="U39" s="73"/>
      <c r="V39" s="86"/>
    </row>
    <row r="40" spans="2:22" ht="13.5" thickBot="1">
      <c r="B40" s="132"/>
      <c r="C40" s="84" t="s">
        <v>142</v>
      </c>
      <c r="D40" s="74" t="s">
        <v>258</v>
      </c>
      <c r="E40" s="88">
        <v>194999.5</v>
      </c>
      <c r="F40" s="88">
        <v>118540.14</v>
      </c>
      <c r="G40" s="88">
        <v>357325.60000000003</v>
      </c>
      <c r="H40" s="88">
        <v>43785.96</v>
      </c>
      <c r="I40" s="133"/>
      <c r="J40" s="94"/>
      <c r="K40" s="94"/>
      <c r="L40" s="88"/>
      <c r="M40" s="97"/>
      <c r="N40" s="131"/>
      <c r="O40" s="132"/>
      <c r="P40" s="73"/>
      <c r="Q40" s="73"/>
      <c r="R40" s="73"/>
      <c r="S40" s="73"/>
      <c r="T40" s="73"/>
      <c r="U40" s="73"/>
      <c r="V40" s="88"/>
    </row>
    <row r="41" spans="2:22" ht="13.5" thickBot="1">
      <c r="B41" s="132">
        <v>19</v>
      </c>
      <c r="C41" s="81" t="s">
        <v>31</v>
      </c>
      <c r="D41" s="85" t="s">
        <v>257</v>
      </c>
      <c r="E41" s="86">
        <v>3569629658.0100007</v>
      </c>
      <c r="F41" s="86">
        <v>1855140884.0400002</v>
      </c>
      <c r="G41" s="86">
        <v>5926435450.1999998</v>
      </c>
      <c r="H41" s="86">
        <v>501664908.14999992</v>
      </c>
      <c r="I41" s="133">
        <v>8.4648674969212773E-2</v>
      </c>
      <c r="J41" s="92"/>
      <c r="K41" s="92"/>
      <c r="L41" s="86"/>
      <c r="M41" s="95">
        <v>0</v>
      </c>
      <c r="N41" s="131" t="s">
        <v>261</v>
      </c>
      <c r="O41" s="132"/>
      <c r="P41" s="73"/>
      <c r="Q41" s="73"/>
      <c r="R41" s="73"/>
      <c r="S41" s="73"/>
      <c r="T41" s="73"/>
      <c r="U41" s="73"/>
      <c r="V41" s="86"/>
    </row>
    <row r="42" spans="2:22" ht="13.5" thickBot="1">
      <c r="B42" s="132"/>
      <c r="C42" s="82" t="s">
        <v>141</v>
      </c>
      <c r="D42" s="74" t="s">
        <v>258</v>
      </c>
      <c r="E42" s="88">
        <v>267929.87000000005</v>
      </c>
      <c r="F42" s="88">
        <v>139243.48000000001</v>
      </c>
      <c r="G42" s="88">
        <v>444827.39999999997</v>
      </c>
      <c r="H42" s="88">
        <v>37654.049999999996</v>
      </c>
      <c r="I42" s="133"/>
      <c r="J42" s="94"/>
      <c r="K42" s="94"/>
      <c r="L42" s="88"/>
      <c r="M42" s="97"/>
      <c r="N42" s="131"/>
      <c r="O42" s="132"/>
      <c r="P42" s="73"/>
      <c r="Q42" s="73"/>
      <c r="R42" s="73"/>
      <c r="S42" s="73"/>
      <c r="T42" s="73"/>
      <c r="U42" s="73"/>
      <c r="V42" s="88"/>
    </row>
    <row r="43" spans="2:22" ht="13.5" thickBot="1">
      <c r="B43" s="132">
        <v>20</v>
      </c>
      <c r="C43" s="83" t="s">
        <v>145</v>
      </c>
      <c r="D43" s="85" t="s">
        <v>257</v>
      </c>
      <c r="E43" s="86">
        <v>1304991846.8999999</v>
      </c>
      <c r="F43" s="86">
        <v>2609712171.0599999</v>
      </c>
      <c r="G43" s="86">
        <v>4159940478.96</v>
      </c>
      <c r="H43" s="86">
        <v>245236461</v>
      </c>
      <c r="I43" s="133">
        <v>5.8951915836379945E-2</v>
      </c>
      <c r="J43" s="92"/>
      <c r="K43" s="92"/>
      <c r="L43" s="86"/>
      <c r="M43" s="95">
        <v>0</v>
      </c>
      <c r="N43" s="131" t="s">
        <v>261</v>
      </c>
      <c r="O43" s="132"/>
      <c r="P43" s="73"/>
      <c r="Q43" s="73"/>
      <c r="R43" s="73"/>
      <c r="S43" s="73"/>
      <c r="T43" s="73"/>
      <c r="U43" s="73"/>
      <c r="V43" s="86"/>
    </row>
    <row r="44" spans="2:22" ht="13.5" thickBot="1">
      <c r="B44" s="132"/>
      <c r="C44" s="84" t="s">
        <v>146</v>
      </c>
      <c r="D44" s="74" t="s">
        <v>258</v>
      </c>
      <c r="E44" s="88">
        <v>97950.299999999988</v>
      </c>
      <c r="F44" s="88">
        <v>195880.22</v>
      </c>
      <c r="G44" s="88">
        <v>312237.52</v>
      </c>
      <c r="H44" s="88">
        <v>18407</v>
      </c>
      <c r="I44" s="133"/>
      <c r="J44" s="94"/>
      <c r="K44" s="94"/>
      <c r="L44" s="88"/>
      <c r="M44" s="97"/>
      <c r="N44" s="131"/>
      <c r="O44" s="132"/>
      <c r="P44" s="73"/>
      <c r="Q44" s="73"/>
      <c r="R44" s="73"/>
      <c r="S44" s="73"/>
      <c r="T44" s="73"/>
      <c r="U44" s="73"/>
      <c r="V44" s="88"/>
    </row>
    <row r="45" spans="2:22" ht="13.5" thickBot="1">
      <c r="B45" s="132">
        <v>21</v>
      </c>
      <c r="C45" s="81" t="s">
        <v>149</v>
      </c>
      <c r="D45" s="85" t="s">
        <v>257</v>
      </c>
      <c r="E45" s="86">
        <v>3791326.11</v>
      </c>
      <c r="F45" s="86">
        <v>0</v>
      </c>
      <c r="G45" s="86">
        <v>282307974.95999998</v>
      </c>
      <c r="H45" s="86">
        <v>278516648.85000002</v>
      </c>
      <c r="I45" s="133">
        <v>0.98657024793388448</v>
      </c>
      <c r="J45" s="92"/>
      <c r="K45" s="101"/>
      <c r="L45" s="86"/>
      <c r="M45" s="102">
        <v>0</v>
      </c>
      <c r="N45" s="131" t="s">
        <v>261</v>
      </c>
      <c r="O45" s="132"/>
      <c r="P45" s="73"/>
      <c r="Q45" s="73"/>
      <c r="R45" s="73"/>
      <c r="S45" s="73"/>
      <c r="T45" s="73"/>
      <c r="U45" s="73"/>
      <c r="V45" s="86"/>
    </row>
    <row r="46" spans="2:22" ht="13.5" thickBot="1">
      <c r="B46" s="132"/>
      <c r="C46" s="77" t="s">
        <v>230</v>
      </c>
      <c r="D46" s="74" t="s">
        <v>258</v>
      </c>
      <c r="E46" s="88">
        <v>284.57</v>
      </c>
      <c r="F46" s="88">
        <v>0</v>
      </c>
      <c r="G46" s="88">
        <v>21189.52</v>
      </c>
      <c r="H46" s="88">
        <v>20904.95</v>
      </c>
      <c r="I46" s="133"/>
      <c r="J46" s="94"/>
      <c r="K46" s="98"/>
      <c r="L46" s="88"/>
      <c r="M46" s="99"/>
      <c r="N46" s="131"/>
      <c r="O46" s="132"/>
      <c r="P46" s="73"/>
      <c r="Q46" s="73"/>
      <c r="R46" s="73"/>
      <c r="S46" s="73"/>
      <c r="T46" s="73"/>
      <c r="U46" s="73"/>
      <c r="V46" s="88"/>
    </row>
    <row r="47" spans="2:22" ht="13.5" thickBot="1">
      <c r="B47" s="132">
        <v>22</v>
      </c>
      <c r="C47" s="75" t="s">
        <v>150</v>
      </c>
      <c r="D47" s="85" t="s">
        <v>257</v>
      </c>
      <c r="E47" s="86">
        <v>3209852701.4099998</v>
      </c>
      <c r="F47" s="86">
        <v>0</v>
      </c>
      <c r="G47" s="86">
        <v>3913798053.96</v>
      </c>
      <c r="H47" s="86">
        <v>343909663.29000002</v>
      </c>
      <c r="I47" s="133">
        <v>8.7871080354294348E-2</v>
      </c>
      <c r="J47" s="92"/>
      <c r="K47" s="101"/>
      <c r="L47" s="86"/>
      <c r="M47" s="102">
        <v>0</v>
      </c>
      <c r="N47" s="131" t="s">
        <v>261</v>
      </c>
      <c r="O47" s="132"/>
      <c r="P47" s="73"/>
      <c r="Q47" s="73"/>
      <c r="R47" s="73"/>
      <c r="S47" s="73"/>
      <c r="T47" s="73"/>
      <c r="U47" s="73"/>
      <c r="V47" s="86"/>
    </row>
    <row r="48" spans="2:22" ht="13.5" thickBot="1">
      <c r="B48" s="132"/>
      <c r="C48" s="79" t="s">
        <v>231</v>
      </c>
      <c r="D48" s="74" t="s">
        <v>258</v>
      </c>
      <c r="E48" s="88">
        <v>240925.66999999998</v>
      </c>
      <c r="F48" s="88">
        <v>0</v>
      </c>
      <c r="G48" s="88">
        <v>293762.52</v>
      </c>
      <c r="H48" s="88">
        <v>25813.230000000003</v>
      </c>
      <c r="I48" s="133"/>
      <c r="J48" s="94"/>
      <c r="K48" s="98"/>
      <c r="L48" s="88"/>
      <c r="M48" s="99"/>
      <c r="N48" s="131"/>
      <c r="O48" s="132"/>
      <c r="P48" s="73"/>
      <c r="Q48" s="73"/>
      <c r="R48" s="73"/>
      <c r="S48" s="73"/>
      <c r="T48" s="73"/>
      <c r="U48" s="73"/>
      <c r="V48" s="88"/>
    </row>
    <row r="49" spans="2:22" ht="13.5" thickBot="1">
      <c r="B49" s="132">
        <v>23</v>
      </c>
      <c r="C49" s="80" t="s">
        <v>151</v>
      </c>
      <c r="D49" s="85" t="s">
        <v>257</v>
      </c>
      <c r="E49" s="86">
        <v>3791326.11</v>
      </c>
      <c r="F49" s="86">
        <v>0</v>
      </c>
      <c r="G49" s="86">
        <v>198943832.28</v>
      </c>
      <c r="H49" s="86">
        <v>151347015.09</v>
      </c>
      <c r="I49" s="133">
        <v>0.76075248654599814</v>
      </c>
      <c r="J49" s="92"/>
      <c r="K49" s="101"/>
      <c r="L49" s="86"/>
      <c r="M49" s="102">
        <v>0</v>
      </c>
      <c r="N49" s="131" t="s">
        <v>261</v>
      </c>
      <c r="O49" s="132"/>
      <c r="P49" s="73"/>
      <c r="Q49" s="73"/>
      <c r="R49" s="73"/>
      <c r="S49" s="73"/>
      <c r="T49" s="73"/>
      <c r="U49" s="73"/>
      <c r="V49" s="86"/>
    </row>
    <row r="50" spans="2:22" ht="13.5" thickBot="1">
      <c r="B50" s="132"/>
      <c r="C50" s="78" t="s">
        <v>232</v>
      </c>
      <c r="D50" s="74" t="s">
        <v>258</v>
      </c>
      <c r="E50" s="88">
        <v>284.57</v>
      </c>
      <c r="F50" s="88">
        <v>0</v>
      </c>
      <c r="G50" s="88">
        <v>14932.36</v>
      </c>
      <c r="H50" s="88">
        <v>11359.83</v>
      </c>
      <c r="I50" s="133"/>
      <c r="J50" s="94"/>
      <c r="K50" s="98"/>
      <c r="L50" s="88"/>
      <c r="M50" s="99"/>
      <c r="N50" s="131"/>
      <c r="O50" s="132"/>
      <c r="P50" s="73"/>
      <c r="Q50" s="73"/>
      <c r="R50" s="73"/>
      <c r="S50" s="73"/>
      <c r="T50" s="73"/>
      <c r="U50" s="73"/>
      <c r="V50" s="88"/>
    </row>
    <row r="51" spans="2:22" ht="15.75" customHeight="1" thickBot="1">
      <c r="B51" s="125" t="s">
        <v>260</v>
      </c>
      <c r="C51" s="126"/>
      <c r="D51" s="85" t="s">
        <v>257</v>
      </c>
      <c r="E51" s="86">
        <v>73202511119.190002</v>
      </c>
      <c r="F51" s="86">
        <v>42054570029.609993</v>
      </c>
      <c r="G51" s="86">
        <v>126012428356.44002</v>
      </c>
      <c r="H51" s="86">
        <v>10351506027.300003</v>
      </c>
      <c r="I51" s="129">
        <v>0.15228215992739924</v>
      </c>
      <c r="J51" s="105">
        <v>19377208615.860001</v>
      </c>
      <c r="K51" s="89">
        <v>14159209168.59</v>
      </c>
      <c r="L51" s="89">
        <v>55790000000</v>
      </c>
      <c r="M51" s="89">
        <v>22253582215.550003</v>
      </c>
      <c r="N51" s="89"/>
      <c r="O51" s="103"/>
      <c r="P51" s="103"/>
      <c r="Q51" s="103"/>
      <c r="R51" s="103"/>
      <c r="S51" s="103"/>
      <c r="T51" s="103"/>
      <c r="U51" s="103"/>
      <c r="V51" s="88"/>
    </row>
    <row r="52" spans="2:22" ht="13" thickBot="1">
      <c r="B52" s="127"/>
      <c r="C52" s="128"/>
      <c r="D52" s="74" t="s">
        <v>258</v>
      </c>
      <c r="E52" s="88">
        <v>5494446.5300000003</v>
      </c>
      <c r="F52" s="88">
        <v>3156539.0699999994</v>
      </c>
      <c r="G52" s="88">
        <v>9458262.2800000012</v>
      </c>
      <c r="H52" s="88">
        <v>776965.10000000021</v>
      </c>
      <c r="I52" s="130"/>
    </row>
    <row r="53" spans="2:22">
      <c r="F53" s="72"/>
      <c r="G53" s="72"/>
      <c r="H53" s="72"/>
    </row>
    <row r="54" spans="2:22">
      <c r="D54" s="71" t="s">
        <v>258</v>
      </c>
      <c r="E54" s="70">
        <f>'Summary MySAP'!B45</f>
        <v>13323</v>
      </c>
      <c r="F54" s="72"/>
      <c r="G54" s="72"/>
      <c r="H54" s="72"/>
    </row>
    <row r="55" spans="2:22">
      <c r="F55" s="72"/>
      <c r="G55" s="72"/>
      <c r="H55" s="72"/>
    </row>
  </sheetData>
  <mergeCells count="110">
    <mergeCell ref="P2:V2"/>
    <mergeCell ref="I2:I4"/>
    <mergeCell ref="B41:B42"/>
    <mergeCell ref="B43:B44"/>
    <mergeCell ref="B45:B46"/>
    <mergeCell ref="B47:B48"/>
    <mergeCell ref="I13:I14"/>
    <mergeCell ref="I15:I16"/>
    <mergeCell ref="I17:I18"/>
    <mergeCell ref="I19:I20"/>
    <mergeCell ref="S3:S4"/>
    <mergeCell ref="T3:T4"/>
    <mergeCell ref="U3:U4"/>
    <mergeCell ref="V3:V4"/>
    <mergeCell ref="I5:I6"/>
    <mergeCell ref="I7:I8"/>
    <mergeCell ref="J2:M3"/>
    <mergeCell ref="N2:N4"/>
    <mergeCell ref="O2:O4"/>
    <mergeCell ref="P3:P4"/>
    <mergeCell ref="Q3:Q4"/>
    <mergeCell ref="E2:H3"/>
    <mergeCell ref="B2:B4"/>
    <mergeCell ref="C2:C4"/>
    <mergeCell ref="D2:D4"/>
    <mergeCell ref="B29:B30"/>
    <mergeCell ref="B31:B32"/>
    <mergeCell ref="B33:B34"/>
    <mergeCell ref="B35:B36"/>
    <mergeCell ref="B37:B38"/>
    <mergeCell ref="B17:B18"/>
    <mergeCell ref="B19:B20"/>
    <mergeCell ref="B21:B22"/>
    <mergeCell ref="B23:B24"/>
    <mergeCell ref="B25:B26"/>
    <mergeCell ref="B27:B28"/>
    <mergeCell ref="B5:B6"/>
    <mergeCell ref="B7:B8"/>
    <mergeCell ref="B9:B10"/>
    <mergeCell ref="B11:B12"/>
    <mergeCell ref="B13:B14"/>
    <mergeCell ref="B15:B16"/>
    <mergeCell ref="R3:R4"/>
    <mergeCell ref="I45:I46"/>
    <mergeCell ref="I47:I48"/>
    <mergeCell ref="I49:I50"/>
    <mergeCell ref="N5:N6"/>
    <mergeCell ref="N7:N8"/>
    <mergeCell ref="N9:N10"/>
    <mergeCell ref="N11:N12"/>
    <mergeCell ref="N13:N14"/>
    <mergeCell ref="N15:N16"/>
    <mergeCell ref="N17:N18"/>
    <mergeCell ref="I33:I34"/>
    <mergeCell ref="I35:I36"/>
    <mergeCell ref="I37:I38"/>
    <mergeCell ref="I39:I40"/>
    <mergeCell ref="I41:I42"/>
    <mergeCell ref="I43:I44"/>
    <mergeCell ref="I21:I22"/>
    <mergeCell ref="I23:I24"/>
    <mergeCell ref="I25:I26"/>
    <mergeCell ref="I27:I28"/>
    <mergeCell ref="I29:I30"/>
    <mergeCell ref="I31:I32"/>
    <mergeCell ref="I9:I10"/>
    <mergeCell ref="I11:I12"/>
    <mergeCell ref="N49:N50"/>
    <mergeCell ref="O5:O6"/>
    <mergeCell ref="O7:O8"/>
    <mergeCell ref="O9:O10"/>
    <mergeCell ref="O11:O12"/>
    <mergeCell ref="O13:O14"/>
    <mergeCell ref="O15:O16"/>
    <mergeCell ref="N31:N32"/>
    <mergeCell ref="N33:N34"/>
    <mergeCell ref="N35:N36"/>
    <mergeCell ref="N37:N38"/>
    <mergeCell ref="N39:N40"/>
    <mergeCell ref="N41:N42"/>
    <mergeCell ref="N19:N20"/>
    <mergeCell ref="N21:N22"/>
    <mergeCell ref="N23:N24"/>
    <mergeCell ref="N25:N26"/>
    <mergeCell ref="N27:N28"/>
    <mergeCell ref="N29:N30"/>
    <mergeCell ref="O17:O18"/>
    <mergeCell ref="O19:O20"/>
    <mergeCell ref="O21:O22"/>
    <mergeCell ref="O23:O24"/>
    <mergeCell ref="B39:B40"/>
    <mergeCell ref="O49:O50"/>
    <mergeCell ref="O29:O30"/>
    <mergeCell ref="O31:O32"/>
    <mergeCell ref="O33:O34"/>
    <mergeCell ref="O35:O36"/>
    <mergeCell ref="O37:O38"/>
    <mergeCell ref="O39:O40"/>
    <mergeCell ref="O25:O26"/>
    <mergeCell ref="O27:O28"/>
    <mergeCell ref="B51:C52"/>
    <mergeCell ref="I51:I52"/>
    <mergeCell ref="N43:N44"/>
    <mergeCell ref="N45:N46"/>
    <mergeCell ref="N47:N48"/>
    <mergeCell ref="O41:O42"/>
    <mergeCell ref="O43:O44"/>
    <mergeCell ref="O45:O46"/>
    <mergeCell ref="O47:O48"/>
    <mergeCell ref="B49:B50"/>
  </mergeCells>
  <conditionalFormatting sqref="I5:I5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:M50">
    <cfRule type="cellIs" dxfId="1" priority="3" operator="lessThan">
      <formula>0</formula>
    </cfRule>
  </conditionalFormatting>
  <conditionalFormatting sqref="N5:N50">
    <cfRule type="dataBar" priority="2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{0604B05D-5649-4D8D-A864-10A079898849}</x14:id>
        </ext>
      </extLst>
    </cfRule>
  </conditionalFormatting>
  <conditionalFormatting sqref="O5:O50">
    <cfRule type="cellIs" dxfId="0" priority="1" operator="greaterThan">
      <formula>45</formula>
    </cfRule>
  </conditionalFormatting>
  <pageMargins left="0.7" right="0.7" top="0.75" bottom="0.75" header="0.3" footer="0.3"/>
  <pageSetup paperSize="9" orientation="portrait"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0604B05D-5649-4D8D-A864-10A0798988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N5:N50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K53"/>
  <sheetViews>
    <sheetView workbookViewId="0">
      <selection activeCell="F8" sqref="F8"/>
    </sheetView>
  </sheetViews>
  <sheetFormatPr defaultColWidth="9.1796875" defaultRowHeight="14.5"/>
  <cols>
    <col min="1" max="1" width="32.26953125" style="21" bestFit="1" customWidth="1"/>
    <col min="2" max="2" width="12.26953125" style="21" bestFit="1" customWidth="1"/>
    <col min="3" max="3" width="13.7265625" style="21" bestFit="1" customWidth="1"/>
    <col min="4" max="4" width="14.54296875" style="21" bestFit="1" customWidth="1"/>
    <col min="5" max="5" width="15" style="21" bestFit="1" customWidth="1"/>
    <col min="6" max="6" width="12.26953125" style="21" bestFit="1" customWidth="1"/>
    <col min="7" max="7" width="37.453125" style="21" bestFit="1" customWidth="1"/>
    <col min="8" max="16384" width="9.1796875" style="2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  <c r="H1" s="23"/>
      <c r="I1" s="23"/>
      <c r="J1" s="23"/>
      <c r="K1" s="23"/>
    </row>
    <row r="2" spans="1:11">
      <c r="A2" s="3" t="s">
        <v>164</v>
      </c>
      <c r="B2" s="4">
        <v>115785.58</v>
      </c>
      <c r="C2" s="5">
        <v>0</v>
      </c>
      <c r="D2" s="4">
        <v>115785.58</v>
      </c>
      <c r="E2" s="4">
        <v>126933.96</v>
      </c>
      <c r="F2" s="4">
        <v>11148.38</v>
      </c>
      <c r="G2" s="3"/>
      <c r="H2" s="26"/>
      <c r="I2" s="26"/>
      <c r="J2" s="27"/>
      <c r="K2" s="24"/>
    </row>
    <row r="3" spans="1:11">
      <c r="A3" s="3" t="s">
        <v>165</v>
      </c>
      <c r="B3" s="4">
        <v>30184.78</v>
      </c>
      <c r="C3" s="5">
        <v>0</v>
      </c>
      <c r="D3" s="4">
        <v>30184.78</v>
      </c>
      <c r="E3" s="4">
        <v>51109.2</v>
      </c>
      <c r="F3" s="4">
        <v>20924.419999999998</v>
      </c>
      <c r="G3" s="3"/>
      <c r="H3" s="26"/>
      <c r="I3" s="26"/>
      <c r="J3" s="27"/>
      <c r="K3" s="24"/>
    </row>
    <row r="4" spans="1:11">
      <c r="A4" s="3" t="s">
        <v>166</v>
      </c>
      <c r="B4" s="4">
        <v>4001.15</v>
      </c>
      <c r="C4" s="5">
        <v>0</v>
      </c>
      <c r="D4" s="4">
        <v>4001.15</v>
      </c>
      <c r="E4" s="4">
        <v>33830.97</v>
      </c>
      <c r="F4" s="4">
        <v>29829.82</v>
      </c>
      <c r="G4" s="3"/>
      <c r="H4" s="26"/>
      <c r="I4" s="26"/>
      <c r="J4" s="27"/>
      <c r="K4" s="24"/>
    </row>
    <row r="5" spans="1:11">
      <c r="A5" s="3" t="s">
        <v>167</v>
      </c>
      <c r="B5" s="4">
        <v>137004.96</v>
      </c>
      <c r="C5" s="5">
        <v>0</v>
      </c>
      <c r="D5" s="4">
        <v>137004.96</v>
      </c>
      <c r="E5" s="4">
        <v>157629.24</v>
      </c>
      <c r="F5" s="4">
        <v>20624.28</v>
      </c>
      <c r="G5" s="3"/>
      <c r="H5" s="26"/>
      <c r="I5" s="26"/>
      <c r="J5" s="27"/>
      <c r="K5" s="24"/>
    </row>
    <row r="6" spans="1:11">
      <c r="A6" s="3" t="s">
        <v>168</v>
      </c>
      <c r="B6" s="4">
        <v>820.68</v>
      </c>
      <c r="C6" s="5">
        <v>0</v>
      </c>
      <c r="D6" s="4">
        <v>820.68</v>
      </c>
      <c r="E6" s="4">
        <v>13129.8</v>
      </c>
      <c r="F6" s="4">
        <v>12309.12</v>
      </c>
      <c r="G6" s="3"/>
      <c r="H6" s="26"/>
      <c r="I6" s="26"/>
      <c r="J6" s="27"/>
      <c r="K6" s="24"/>
    </row>
    <row r="7" spans="1:11">
      <c r="A7" s="3" t="s">
        <v>169</v>
      </c>
      <c r="B7" s="4">
        <v>4315.43</v>
      </c>
      <c r="C7" s="5">
        <v>0</v>
      </c>
      <c r="D7" s="4">
        <v>4315.43</v>
      </c>
      <c r="E7" s="4">
        <v>2470.3200000000002</v>
      </c>
      <c r="F7" s="4">
        <v>-1845.11</v>
      </c>
      <c r="G7" s="3"/>
      <c r="H7" s="26"/>
      <c r="I7" s="26"/>
      <c r="J7" s="27"/>
      <c r="K7" s="24"/>
    </row>
    <row r="8" spans="1:11">
      <c r="A8" s="3" t="s">
        <v>170</v>
      </c>
      <c r="B8" s="4">
        <v>1025.69</v>
      </c>
      <c r="C8" s="5">
        <v>0</v>
      </c>
      <c r="D8" s="4">
        <v>1025.69</v>
      </c>
      <c r="E8" s="4">
        <v>2744.88</v>
      </c>
      <c r="F8" s="4">
        <v>1719.19</v>
      </c>
      <c r="G8" s="3"/>
      <c r="H8" s="26"/>
      <c r="I8" s="26"/>
      <c r="J8" s="27"/>
      <c r="K8" s="24"/>
    </row>
    <row r="9" spans="1:11">
      <c r="A9" s="3" t="s">
        <v>171</v>
      </c>
      <c r="B9" s="4">
        <v>12534.44</v>
      </c>
      <c r="C9" s="5">
        <v>0</v>
      </c>
      <c r="D9" s="4">
        <v>12534.44</v>
      </c>
      <c r="E9" s="4">
        <v>46286.34</v>
      </c>
      <c r="F9" s="4">
        <v>33751.9</v>
      </c>
      <c r="G9" s="3"/>
      <c r="H9" s="26"/>
      <c r="I9" s="26"/>
      <c r="J9" s="27"/>
      <c r="K9" s="24"/>
    </row>
    <row r="10" spans="1:11">
      <c r="A10" s="3" t="s">
        <v>172</v>
      </c>
      <c r="B10" s="4">
        <v>3904.62</v>
      </c>
      <c r="C10" s="5">
        <v>0</v>
      </c>
      <c r="D10" s="4">
        <v>3904.62</v>
      </c>
      <c r="E10" s="4">
        <v>16931.7</v>
      </c>
      <c r="F10" s="4">
        <v>13027.08</v>
      </c>
      <c r="G10" s="3"/>
      <c r="H10" s="26"/>
      <c r="I10" s="26"/>
      <c r="J10" s="27"/>
      <c r="K10" s="24"/>
    </row>
    <row r="11" spans="1:11">
      <c r="A11" s="42" t="s">
        <v>173</v>
      </c>
      <c r="B11" s="43">
        <v>309577.33</v>
      </c>
      <c r="C11" s="44">
        <v>0</v>
      </c>
      <c r="D11" s="43">
        <v>309577.33</v>
      </c>
      <c r="E11" s="43">
        <v>451066.41</v>
      </c>
      <c r="F11" s="43">
        <v>141489.07999999999</v>
      </c>
      <c r="G11" s="42"/>
      <c r="H11" s="26"/>
      <c r="I11" s="26"/>
      <c r="J11" s="27"/>
      <c r="K11" s="24"/>
    </row>
    <row r="12" spans="1:11">
      <c r="A12" s="3" t="s">
        <v>174</v>
      </c>
      <c r="B12" s="4">
        <v>1747.49</v>
      </c>
      <c r="C12" s="5">
        <v>0</v>
      </c>
      <c r="D12" s="4">
        <v>1747.49</v>
      </c>
      <c r="E12" s="5">
        <v>0</v>
      </c>
      <c r="F12" s="4">
        <v>-1747.49</v>
      </c>
      <c r="G12" s="3"/>
      <c r="H12" s="26"/>
      <c r="I12" s="26"/>
      <c r="J12" s="27"/>
      <c r="K12" s="24"/>
    </row>
    <row r="13" spans="1:11">
      <c r="A13" s="42" t="s">
        <v>175</v>
      </c>
      <c r="B13" s="43">
        <v>1747.49</v>
      </c>
      <c r="C13" s="44">
        <v>0</v>
      </c>
      <c r="D13" s="43">
        <v>1747.49</v>
      </c>
      <c r="E13" s="44">
        <v>0</v>
      </c>
      <c r="F13" s="43">
        <v>-1747.49</v>
      </c>
      <c r="G13" s="42"/>
      <c r="H13" s="26"/>
      <c r="I13" s="26"/>
      <c r="J13" s="27"/>
      <c r="K13" s="24"/>
    </row>
    <row r="14" spans="1:11">
      <c r="A14" s="3" t="s">
        <v>176</v>
      </c>
      <c r="B14" s="4">
        <v>8430.5300000000007</v>
      </c>
      <c r="C14" s="4">
        <v>3804.67</v>
      </c>
      <c r="D14" s="4">
        <v>12235.2</v>
      </c>
      <c r="E14" s="4">
        <v>13469.52</v>
      </c>
      <c r="F14" s="4">
        <v>1234.32</v>
      </c>
      <c r="G14" s="3"/>
      <c r="H14" s="26"/>
      <c r="I14" s="26"/>
      <c r="J14" s="27"/>
      <c r="K14" s="24"/>
    </row>
    <row r="15" spans="1:11">
      <c r="A15" s="42" t="s">
        <v>177</v>
      </c>
      <c r="B15" s="43">
        <v>8430.5300000000007</v>
      </c>
      <c r="C15" s="43">
        <v>3804.67</v>
      </c>
      <c r="D15" s="43">
        <v>12235.2</v>
      </c>
      <c r="E15" s="43">
        <v>13469.52</v>
      </c>
      <c r="F15" s="43">
        <v>1234.32</v>
      </c>
      <c r="G15" s="42"/>
      <c r="H15" s="26"/>
      <c r="I15" s="26"/>
      <c r="J15" s="27"/>
      <c r="K15" s="24"/>
    </row>
    <row r="16" spans="1:11">
      <c r="A16" s="42" t="s">
        <v>178</v>
      </c>
      <c r="B16" s="43">
        <v>319755.34999999998</v>
      </c>
      <c r="C16" s="43">
        <v>3804.67</v>
      </c>
      <c r="D16" s="43">
        <v>323560.02</v>
      </c>
      <c r="E16" s="43">
        <v>464535.93</v>
      </c>
      <c r="F16" s="43">
        <v>140975.91</v>
      </c>
      <c r="G16" s="42"/>
      <c r="H16" s="26"/>
      <c r="I16" s="26"/>
      <c r="J16" s="27"/>
      <c r="K16" s="24"/>
    </row>
    <row r="17" spans="1:11">
      <c r="A17" s="3" t="s">
        <v>179</v>
      </c>
      <c r="B17" s="4">
        <v>260203.34</v>
      </c>
      <c r="C17" s="4">
        <v>739.18</v>
      </c>
      <c r="D17" s="4">
        <v>260942.52</v>
      </c>
      <c r="E17" s="4">
        <v>430078.6</v>
      </c>
      <c r="F17" s="4">
        <v>169136.08</v>
      </c>
      <c r="G17" s="3"/>
      <c r="H17" s="26"/>
      <c r="I17" s="26"/>
      <c r="J17" s="27"/>
      <c r="K17" s="24"/>
    </row>
    <row r="18" spans="1:11">
      <c r="A18" s="42" t="s">
        <v>180</v>
      </c>
      <c r="B18" s="43">
        <v>260203.34</v>
      </c>
      <c r="C18" s="43">
        <v>739.18</v>
      </c>
      <c r="D18" s="43">
        <v>260942.52</v>
      </c>
      <c r="E18" s="43">
        <v>430078.6</v>
      </c>
      <c r="F18" s="43">
        <v>169136.08</v>
      </c>
      <c r="G18" s="42"/>
      <c r="H18" s="26"/>
      <c r="I18" s="26"/>
      <c r="J18" s="27"/>
      <c r="K18" s="24"/>
    </row>
    <row r="19" spans="1:11">
      <c r="A19" s="42" t="s">
        <v>181</v>
      </c>
      <c r="B19" s="43">
        <v>260203.34</v>
      </c>
      <c r="C19" s="43">
        <v>739.18</v>
      </c>
      <c r="D19" s="43">
        <v>260942.52</v>
      </c>
      <c r="E19" s="43">
        <v>430078.6</v>
      </c>
      <c r="F19" s="43">
        <v>169136.08</v>
      </c>
      <c r="G19" s="42"/>
      <c r="H19" s="26"/>
      <c r="I19" s="26"/>
      <c r="J19" s="27"/>
      <c r="K19" s="24"/>
    </row>
    <row r="20" spans="1:11">
      <c r="A20" s="3" t="s">
        <v>182</v>
      </c>
      <c r="B20" s="4">
        <v>17326</v>
      </c>
      <c r="C20" s="4">
        <v>3192.05</v>
      </c>
      <c r="D20" s="4">
        <v>20518.05</v>
      </c>
      <c r="E20" s="4">
        <v>24671.64</v>
      </c>
      <c r="F20" s="4">
        <v>4153.59</v>
      </c>
      <c r="G20" s="3"/>
      <c r="H20" s="26"/>
      <c r="I20" s="26"/>
      <c r="J20" s="27"/>
      <c r="K20" s="24"/>
    </row>
    <row r="21" spans="1:11">
      <c r="A21" s="42" t="s">
        <v>183</v>
      </c>
      <c r="B21" s="43">
        <v>17326</v>
      </c>
      <c r="C21" s="43">
        <v>3192.05</v>
      </c>
      <c r="D21" s="43">
        <v>20518.05</v>
      </c>
      <c r="E21" s="43">
        <v>24671.64</v>
      </c>
      <c r="F21" s="43">
        <v>4153.59</v>
      </c>
      <c r="G21" s="42"/>
      <c r="H21" s="26"/>
      <c r="I21" s="26"/>
      <c r="J21" s="27"/>
      <c r="K21" s="24"/>
    </row>
    <row r="22" spans="1:11">
      <c r="A22" s="3" t="s">
        <v>184</v>
      </c>
      <c r="B22" s="4">
        <v>7208.92</v>
      </c>
      <c r="C22" s="4">
        <v>11677.59</v>
      </c>
      <c r="D22" s="4">
        <v>18886.509999999998</v>
      </c>
      <c r="E22" s="4">
        <v>19059.599999999999</v>
      </c>
      <c r="F22" s="4">
        <v>173.09</v>
      </c>
      <c r="G22" s="3"/>
      <c r="H22" s="26"/>
      <c r="I22" s="26"/>
      <c r="J22" s="27"/>
      <c r="K22" s="24"/>
    </row>
    <row r="23" spans="1:11">
      <c r="A23" s="3" t="s">
        <v>185</v>
      </c>
      <c r="B23" s="4">
        <v>155317.85</v>
      </c>
      <c r="C23" s="4">
        <v>58382.93</v>
      </c>
      <c r="D23" s="4">
        <v>213700.78</v>
      </c>
      <c r="E23" s="4">
        <v>217000.16</v>
      </c>
      <c r="F23" s="4">
        <v>3299.38</v>
      </c>
      <c r="G23" s="3"/>
      <c r="H23" s="26"/>
      <c r="I23" s="26"/>
      <c r="J23" s="27"/>
      <c r="K23" s="24"/>
    </row>
    <row r="24" spans="1:11">
      <c r="A24" s="42" t="s">
        <v>186</v>
      </c>
      <c r="B24" s="43">
        <v>162526.76999999999</v>
      </c>
      <c r="C24" s="43">
        <v>70060.52</v>
      </c>
      <c r="D24" s="43">
        <v>232587.29</v>
      </c>
      <c r="E24" s="43">
        <v>236059.76</v>
      </c>
      <c r="F24" s="43">
        <v>3472.47</v>
      </c>
      <c r="G24" s="42"/>
      <c r="H24" s="26"/>
      <c r="I24" s="26"/>
      <c r="J24" s="27"/>
      <c r="K24" s="24"/>
    </row>
    <row r="25" spans="1:11">
      <c r="A25" s="42" t="s">
        <v>187</v>
      </c>
      <c r="B25" s="43">
        <v>179852.77</v>
      </c>
      <c r="C25" s="43">
        <v>73252.570000000007</v>
      </c>
      <c r="D25" s="43">
        <v>253105.34</v>
      </c>
      <c r="E25" s="43">
        <v>260731.4</v>
      </c>
      <c r="F25" s="43">
        <v>7626.06</v>
      </c>
      <c r="G25" s="42"/>
      <c r="H25" s="26"/>
      <c r="I25" s="26"/>
      <c r="J25" s="27"/>
      <c r="K25" s="24"/>
    </row>
    <row r="26" spans="1:11">
      <c r="A26" s="3" t="s">
        <v>188</v>
      </c>
      <c r="B26" s="4">
        <v>12112.72</v>
      </c>
      <c r="C26" s="4">
        <v>1357.87</v>
      </c>
      <c r="D26" s="4">
        <v>13470.59</v>
      </c>
      <c r="E26" s="4">
        <v>13692</v>
      </c>
      <c r="F26" s="4">
        <v>221.41</v>
      </c>
      <c r="G26" s="3"/>
      <c r="H26" s="26"/>
      <c r="I26" s="26"/>
      <c r="J26" s="27"/>
      <c r="K26" s="24"/>
    </row>
    <row r="27" spans="1:11">
      <c r="A27" s="42" t="s">
        <v>189</v>
      </c>
      <c r="B27" s="43">
        <v>12112.72</v>
      </c>
      <c r="C27" s="43">
        <v>1357.87</v>
      </c>
      <c r="D27" s="43">
        <v>13470.59</v>
      </c>
      <c r="E27" s="43">
        <v>13692</v>
      </c>
      <c r="F27" s="43">
        <v>221.41</v>
      </c>
      <c r="G27" s="42"/>
      <c r="H27" s="26"/>
      <c r="I27" s="26"/>
      <c r="J27" s="27"/>
      <c r="K27" s="24"/>
    </row>
    <row r="28" spans="1:11">
      <c r="A28" s="3" t="s">
        <v>190</v>
      </c>
      <c r="B28" s="4">
        <v>13087.96</v>
      </c>
      <c r="C28" s="4">
        <v>47335.9</v>
      </c>
      <c r="D28" s="4">
        <v>60423.86</v>
      </c>
      <c r="E28" s="4">
        <v>66379.199999999997</v>
      </c>
      <c r="F28" s="4">
        <v>5955.34</v>
      </c>
      <c r="G28" s="3"/>
      <c r="H28" s="26"/>
      <c r="I28" s="26"/>
      <c r="J28" s="27"/>
      <c r="K28" s="24"/>
    </row>
    <row r="29" spans="1:11">
      <c r="A29" s="3" t="s">
        <v>191</v>
      </c>
      <c r="B29" s="4">
        <v>1891.43</v>
      </c>
      <c r="C29" s="4">
        <v>6438.24</v>
      </c>
      <c r="D29" s="4">
        <v>8329.67</v>
      </c>
      <c r="E29" s="4">
        <v>26732.12</v>
      </c>
      <c r="F29" s="4">
        <v>18402.45</v>
      </c>
      <c r="G29" s="3"/>
      <c r="H29" s="28"/>
      <c r="I29" s="28"/>
      <c r="J29" s="29"/>
      <c r="K29" s="25"/>
    </row>
    <row r="30" spans="1:11">
      <c r="A30" s="42" t="s">
        <v>192</v>
      </c>
      <c r="B30" s="43">
        <v>14979.39</v>
      </c>
      <c r="C30" s="43">
        <v>53774.14</v>
      </c>
      <c r="D30" s="43">
        <v>68753.53</v>
      </c>
      <c r="E30" s="43">
        <v>93111.32</v>
      </c>
      <c r="F30" s="43">
        <v>24357.79</v>
      </c>
      <c r="G30" s="42"/>
    </row>
    <row r="31" spans="1:11">
      <c r="A31" s="42" t="s">
        <v>193</v>
      </c>
      <c r="B31" s="43">
        <v>27092.11</v>
      </c>
      <c r="C31" s="43">
        <v>55132.01</v>
      </c>
      <c r="D31" s="43">
        <v>82224.12</v>
      </c>
      <c r="E31" s="43">
        <v>106803.32</v>
      </c>
      <c r="F31" s="43">
        <v>24579.200000000001</v>
      </c>
      <c r="G31" s="42"/>
    </row>
    <row r="32" spans="1:11">
      <c r="A32" s="3" t="s">
        <v>234</v>
      </c>
      <c r="B32" s="4">
        <v>1019.74</v>
      </c>
      <c r="C32" s="4">
        <v>0</v>
      </c>
      <c r="D32" s="4">
        <v>1019.74</v>
      </c>
      <c r="E32" s="4">
        <v>2798.49</v>
      </c>
      <c r="F32" s="4">
        <v>1778.75</v>
      </c>
      <c r="G32" s="3"/>
    </row>
    <row r="33" spans="1:7">
      <c r="A33" s="42" t="s">
        <v>194</v>
      </c>
      <c r="B33" s="43">
        <v>1019.74</v>
      </c>
      <c r="C33" s="43">
        <v>0</v>
      </c>
      <c r="D33" s="43">
        <v>1019.74</v>
      </c>
      <c r="E33" s="43">
        <v>2798.49</v>
      </c>
      <c r="F33" s="43">
        <v>1778.75</v>
      </c>
      <c r="G33" s="42"/>
    </row>
    <row r="34" spans="1:7">
      <c r="A34" s="3" t="s">
        <v>195</v>
      </c>
      <c r="B34" s="4">
        <v>56411.6</v>
      </c>
      <c r="C34" s="4">
        <v>51131.14</v>
      </c>
      <c r="D34" s="4">
        <v>107542.74</v>
      </c>
      <c r="E34" s="4">
        <v>143456.4</v>
      </c>
      <c r="F34" s="4">
        <v>35913.660000000003</v>
      </c>
      <c r="G34" s="3"/>
    </row>
    <row r="35" spans="1:7">
      <c r="A35" s="42" t="s">
        <v>196</v>
      </c>
      <c r="B35" s="43">
        <v>56411.6</v>
      </c>
      <c r="C35" s="43">
        <v>51131.14</v>
      </c>
      <c r="D35" s="43">
        <v>107542.74</v>
      </c>
      <c r="E35" s="43">
        <v>143456.4</v>
      </c>
      <c r="F35" s="43">
        <v>35913.660000000003</v>
      </c>
      <c r="G35" s="42"/>
    </row>
    <row r="36" spans="1:7">
      <c r="A36" s="3" t="s">
        <v>197</v>
      </c>
      <c r="B36" s="5">
        <v>0</v>
      </c>
      <c r="C36" s="5">
        <v>0</v>
      </c>
      <c r="D36" s="4">
        <v>0</v>
      </c>
      <c r="E36" s="4">
        <v>25.37</v>
      </c>
      <c r="F36" s="4">
        <v>25.37</v>
      </c>
      <c r="G36" s="3"/>
    </row>
    <row r="37" spans="1:7">
      <c r="A37" s="42" t="s">
        <v>198</v>
      </c>
      <c r="B37" s="44">
        <v>0</v>
      </c>
      <c r="C37" s="44">
        <v>0</v>
      </c>
      <c r="D37" s="43">
        <v>0</v>
      </c>
      <c r="E37" s="43">
        <v>25.37</v>
      </c>
      <c r="F37" s="43">
        <v>25.37</v>
      </c>
      <c r="G37" s="42"/>
    </row>
    <row r="38" spans="1:7">
      <c r="A38" s="3" t="s">
        <v>199</v>
      </c>
      <c r="B38" s="4">
        <v>7422.01</v>
      </c>
      <c r="C38" s="4">
        <v>1272.1300000000001</v>
      </c>
      <c r="D38" s="4">
        <v>8694.14</v>
      </c>
      <c r="E38" s="4">
        <v>15267.32</v>
      </c>
      <c r="F38" s="4">
        <v>6573.18</v>
      </c>
      <c r="G38" s="3"/>
    </row>
    <row r="39" spans="1:7">
      <c r="A39" s="3" t="s">
        <v>200</v>
      </c>
      <c r="B39" s="4">
        <v>3541.01</v>
      </c>
      <c r="C39" s="4">
        <v>0</v>
      </c>
      <c r="D39" s="4">
        <v>3541.01</v>
      </c>
      <c r="E39" s="4">
        <v>6739.2</v>
      </c>
      <c r="F39" s="4">
        <v>3198.19</v>
      </c>
      <c r="G39" s="3"/>
    </row>
    <row r="40" spans="1:7">
      <c r="A40" s="3" t="s">
        <v>201</v>
      </c>
      <c r="B40" s="4">
        <v>6465.1</v>
      </c>
      <c r="C40" s="4">
        <v>10614.12</v>
      </c>
      <c r="D40" s="4">
        <v>17079.22</v>
      </c>
      <c r="E40" s="4">
        <v>19612.400000000001</v>
      </c>
      <c r="F40" s="4">
        <v>2533.1799999999998</v>
      </c>
      <c r="G40" s="3"/>
    </row>
    <row r="41" spans="1:7">
      <c r="A41" s="42" t="s">
        <v>202</v>
      </c>
      <c r="B41" s="43">
        <v>17428.12</v>
      </c>
      <c r="C41" s="43">
        <v>11886.25</v>
      </c>
      <c r="D41" s="43">
        <v>29314.37</v>
      </c>
      <c r="E41" s="43">
        <v>41618.92</v>
      </c>
      <c r="F41" s="43">
        <v>12304.55</v>
      </c>
      <c r="G41" s="42"/>
    </row>
    <row r="42" spans="1:7">
      <c r="A42" s="3" t="s">
        <v>235</v>
      </c>
      <c r="B42" s="4">
        <v>65632.81</v>
      </c>
      <c r="C42" s="4">
        <v>9714.2199999999993</v>
      </c>
      <c r="D42" s="4">
        <v>75347.03</v>
      </c>
      <c r="E42" s="4">
        <v>84565.9</v>
      </c>
      <c r="F42" s="4">
        <v>9218.8700000000008</v>
      </c>
      <c r="G42" s="3"/>
    </row>
    <row r="43" spans="1:7">
      <c r="A43" s="42" t="s">
        <v>203</v>
      </c>
      <c r="B43" s="43">
        <v>65632.81</v>
      </c>
      <c r="C43" s="43">
        <v>9714.2199999999993</v>
      </c>
      <c r="D43" s="43">
        <v>75347.03</v>
      </c>
      <c r="E43" s="43">
        <v>84565.9</v>
      </c>
      <c r="F43" s="43">
        <v>9218.8700000000008</v>
      </c>
      <c r="G43" s="42"/>
    </row>
    <row r="44" spans="1:7">
      <c r="A44" s="42" t="s">
        <v>204</v>
      </c>
      <c r="B44" s="43">
        <v>140492.26999999999</v>
      </c>
      <c r="C44" s="43">
        <v>72731.61</v>
      </c>
      <c r="D44" s="43">
        <v>213223.88</v>
      </c>
      <c r="E44" s="43">
        <v>272465.08</v>
      </c>
      <c r="F44" s="43">
        <v>59241.2</v>
      </c>
      <c r="G44" s="42"/>
    </row>
    <row r="45" spans="1:7">
      <c r="A45" s="3" t="s">
        <v>205</v>
      </c>
      <c r="B45" s="4">
        <v>17140.419999999998</v>
      </c>
      <c r="C45" s="4">
        <v>4417.42</v>
      </c>
      <c r="D45" s="4">
        <v>21557.84</v>
      </c>
      <c r="E45" s="4">
        <v>72349.679999999993</v>
      </c>
      <c r="F45" s="4">
        <v>50791.839999999997</v>
      </c>
      <c r="G45" s="3"/>
    </row>
    <row r="46" spans="1:7">
      <c r="A46" s="42" t="s">
        <v>206</v>
      </c>
      <c r="B46" s="43">
        <v>17140.419999999998</v>
      </c>
      <c r="C46" s="43">
        <v>4417.42</v>
      </c>
      <c r="D46" s="43">
        <v>21557.84</v>
      </c>
      <c r="E46" s="43">
        <v>72349.679999999993</v>
      </c>
      <c r="F46" s="43">
        <v>50791.839999999997</v>
      </c>
      <c r="G46" s="42"/>
    </row>
    <row r="47" spans="1:7">
      <c r="A47" s="42" t="s">
        <v>207</v>
      </c>
      <c r="B47" s="43">
        <v>17140.419999999998</v>
      </c>
      <c r="C47" s="43">
        <v>4417.42</v>
      </c>
      <c r="D47" s="43">
        <v>21557.84</v>
      </c>
      <c r="E47" s="43">
        <v>72349.679999999993</v>
      </c>
      <c r="F47" s="43">
        <v>50791.839999999997</v>
      </c>
      <c r="G47" s="42"/>
    </row>
    <row r="48" spans="1:7">
      <c r="A48" s="3" t="s">
        <v>208</v>
      </c>
      <c r="B48" s="4">
        <v>23206.02</v>
      </c>
      <c r="C48" s="4">
        <v>0</v>
      </c>
      <c r="D48" s="4">
        <v>23206.02</v>
      </c>
      <c r="E48" s="4">
        <v>41662.44</v>
      </c>
      <c r="F48" s="4">
        <v>18456.419999999998</v>
      </c>
      <c r="G48" s="3"/>
    </row>
    <row r="49" spans="1:7">
      <c r="A49" s="42" t="s">
        <v>209</v>
      </c>
      <c r="B49" s="43">
        <v>23206.02</v>
      </c>
      <c r="C49" s="43">
        <v>0</v>
      </c>
      <c r="D49" s="43">
        <v>23206.02</v>
      </c>
      <c r="E49" s="43">
        <v>41662.44</v>
      </c>
      <c r="F49" s="43">
        <v>18456.419999999998</v>
      </c>
      <c r="G49" s="42"/>
    </row>
    <row r="50" spans="1:7">
      <c r="A50" s="42" t="s">
        <v>210</v>
      </c>
      <c r="B50" s="43">
        <v>23206.02</v>
      </c>
      <c r="C50" s="43">
        <v>0</v>
      </c>
      <c r="D50" s="43">
        <v>23206.02</v>
      </c>
      <c r="E50" s="43">
        <v>41662.44</v>
      </c>
      <c r="F50" s="43">
        <v>18456.419999999998</v>
      </c>
      <c r="G50" s="42"/>
    </row>
    <row r="51" spans="1:7">
      <c r="A51" s="3" t="s">
        <v>211</v>
      </c>
      <c r="B51" s="4">
        <v>71668.06</v>
      </c>
      <c r="C51" s="5">
        <v>0</v>
      </c>
      <c r="D51" s="4">
        <v>71668.06</v>
      </c>
      <c r="E51" s="4">
        <v>103520.52</v>
      </c>
      <c r="F51" s="4">
        <v>31852.46</v>
      </c>
      <c r="G51" s="3"/>
    </row>
    <row r="52" spans="1:7">
      <c r="A52" s="42" t="s">
        <v>212</v>
      </c>
      <c r="B52" s="43">
        <v>71668.06</v>
      </c>
      <c r="C52" s="44">
        <v>0</v>
      </c>
      <c r="D52" s="43">
        <v>71668.06</v>
      </c>
      <c r="E52" s="43">
        <v>103520.52</v>
      </c>
      <c r="F52" s="43">
        <v>31852.46</v>
      </c>
      <c r="G52" s="42"/>
    </row>
    <row r="53" spans="1:7">
      <c r="A53" s="6" t="s">
        <v>213</v>
      </c>
      <c r="B53" s="7">
        <v>1039410.34</v>
      </c>
      <c r="C53" s="7">
        <v>210077.46</v>
      </c>
      <c r="D53" s="7">
        <v>1249487.8</v>
      </c>
      <c r="E53" s="7">
        <v>1752146.97</v>
      </c>
      <c r="F53" s="7">
        <v>502659.17</v>
      </c>
      <c r="G53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G56"/>
  <sheetViews>
    <sheetView workbookViewId="0">
      <selection sqref="A1:F56"/>
    </sheetView>
  </sheetViews>
  <sheetFormatPr defaultColWidth="9.1796875" defaultRowHeight="14.5"/>
  <cols>
    <col min="1" max="1" width="32.26953125" style="21" bestFit="1" customWidth="1"/>
    <col min="2" max="2" width="12.26953125" style="21" bestFit="1" customWidth="1"/>
    <col min="3" max="3" width="13.7265625" style="21" bestFit="1" customWidth="1"/>
    <col min="4" max="4" width="12.26953125" style="21" bestFit="1" customWidth="1"/>
    <col min="5" max="6" width="12.453125" style="21" bestFit="1" customWidth="1"/>
    <col min="7" max="7" width="32.26953125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149092.37</v>
      </c>
      <c r="C2" s="5">
        <v>0</v>
      </c>
      <c r="D2" s="4">
        <v>149092.37</v>
      </c>
      <c r="E2" s="4">
        <v>161458.92000000001</v>
      </c>
      <c r="F2" s="4">
        <v>12366.55</v>
      </c>
      <c r="G2" s="3"/>
    </row>
    <row r="3" spans="1:7">
      <c r="A3" s="3" t="s">
        <v>165</v>
      </c>
      <c r="B3" s="4">
        <v>40655.760000000002</v>
      </c>
      <c r="C3" s="5">
        <v>0</v>
      </c>
      <c r="D3" s="4">
        <v>40655.760000000002</v>
      </c>
      <c r="E3" s="4">
        <v>53433.45</v>
      </c>
      <c r="F3" s="4">
        <v>12777.69</v>
      </c>
      <c r="G3" s="3"/>
    </row>
    <row r="4" spans="1:7">
      <c r="A4" s="3" t="s">
        <v>166</v>
      </c>
      <c r="B4" s="4">
        <v>2687.49</v>
      </c>
      <c r="C4" s="5">
        <v>0</v>
      </c>
      <c r="D4" s="4">
        <v>2687.49</v>
      </c>
      <c r="E4" s="4">
        <v>42192.41</v>
      </c>
      <c r="F4" s="4">
        <v>39504.92</v>
      </c>
      <c r="G4" s="3"/>
    </row>
    <row r="5" spans="1:7">
      <c r="A5" s="3" t="s">
        <v>167</v>
      </c>
      <c r="B5" s="4">
        <v>157435.04</v>
      </c>
      <c r="C5" s="5">
        <v>0</v>
      </c>
      <c r="D5" s="4">
        <v>157435.04</v>
      </c>
      <c r="E5" s="4">
        <v>224399.88</v>
      </c>
      <c r="F5" s="4">
        <v>66964.84</v>
      </c>
      <c r="G5" s="3"/>
    </row>
    <row r="6" spans="1:7">
      <c r="A6" s="3" t="s">
        <v>168</v>
      </c>
      <c r="B6" s="4">
        <v>1041.52</v>
      </c>
      <c r="C6" s="5">
        <v>0</v>
      </c>
      <c r="D6" s="4">
        <v>1041.52</v>
      </c>
      <c r="E6" s="4">
        <v>18276.84</v>
      </c>
      <c r="F6" s="4">
        <v>17235.32</v>
      </c>
      <c r="G6" s="3"/>
    </row>
    <row r="7" spans="1:7">
      <c r="A7" s="3" t="s">
        <v>169</v>
      </c>
      <c r="B7" s="4">
        <v>5254.5</v>
      </c>
      <c r="C7" s="5">
        <v>0</v>
      </c>
      <c r="D7" s="4">
        <v>5254.5</v>
      </c>
      <c r="E7" s="4">
        <v>1881.36</v>
      </c>
      <c r="F7" s="4">
        <v>-3373.14</v>
      </c>
      <c r="G7" s="3"/>
    </row>
    <row r="8" spans="1:7">
      <c r="A8" s="3" t="s">
        <v>170</v>
      </c>
      <c r="B8" s="4">
        <v>983.15</v>
      </c>
      <c r="C8" s="5">
        <v>0</v>
      </c>
      <c r="D8" s="4">
        <v>983.15</v>
      </c>
      <c r="E8" s="4">
        <v>2090.4</v>
      </c>
      <c r="F8" s="4">
        <v>1107.25</v>
      </c>
      <c r="G8" s="3"/>
    </row>
    <row r="9" spans="1:7">
      <c r="A9" s="3" t="s">
        <v>171</v>
      </c>
      <c r="B9" s="4">
        <v>17959.830000000002</v>
      </c>
      <c r="C9" s="5">
        <v>0</v>
      </c>
      <c r="D9" s="4">
        <v>17959.830000000002</v>
      </c>
      <c r="E9" s="4">
        <v>35780.1</v>
      </c>
      <c r="F9" s="4">
        <v>17820.27</v>
      </c>
      <c r="G9" s="3"/>
    </row>
    <row r="10" spans="1:7">
      <c r="A10" s="3" t="s">
        <v>172</v>
      </c>
      <c r="B10" s="4">
        <v>7515.62</v>
      </c>
      <c r="C10" s="5">
        <v>0</v>
      </c>
      <c r="D10" s="4">
        <v>7515.62</v>
      </c>
      <c r="E10" s="4">
        <v>12870.48</v>
      </c>
      <c r="F10" s="4">
        <v>5354.86</v>
      </c>
      <c r="G10" s="3"/>
    </row>
    <row r="11" spans="1:7">
      <c r="A11" s="42" t="s">
        <v>173</v>
      </c>
      <c r="B11" s="43">
        <v>382625.28000000003</v>
      </c>
      <c r="C11" s="44">
        <v>0</v>
      </c>
      <c r="D11" s="43">
        <v>382625.28000000003</v>
      </c>
      <c r="E11" s="43">
        <v>552383.84</v>
      </c>
      <c r="F11" s="43">
        <v>169758.56</v>
      </c>
      <c r="G11" s="42"/>
    </row>
    <row r="12" spans="1:7">
      <c r="A12" s="3" t="s">
        <v>174</v>
      </c>
      <c r="B12" s="4">
        <v>2351.71</v>
      </c>
      <c r="C12" s="5">
        <v>0</v>
      </c>
      <c r="D12" s="4">
        <v>2351.71</v>
      </c>
      <c r="E12" s="5">
        <v>0</v>
      </c>
      <c r="F12" s="4">
        <v>-2351.71</v>
      </c>
      <c r="G12" s="3"/>
    </row>
    <row r="13" spans="1:7">
      <c r="A13" s="42" t="s">
        <v>175</v>
      </c>
      <c r="B13" s="43">
        <v>2351.71</v>
      </c>
      <c r="C13" s="44">
        <v>0</v>
      </c>
      <c r="D13" s="43">
        <v>2351.71</v>
      </c>
      <c r="E13" s="44">
        <v>0</v>
      </c>
      <c r="F13" s="43">
        <v>-2351.71</v>
      </c>
      <c r="G13" s="42"/>
    </row>
    <row r="14" spans="1:7">
      <c r="A14" s="3" t="s">
        <v>214</v>
      </c>
      <c r="B14" s="4">
        <v>6.96</v>
      </c>
      <c r="C14" s="5">
        <v>0</v>
      </c>
      <c r="D14" s="4">
        <v>6.96</v>
      </c>
      <c r="E14" s="5">
        <v>0</v>
      </c>
      <c r="F14" s="4">
        <v>-6.96</v>
      </c>
      <c r="G14" s="3"/>
    </row>
    <row r="15" spans="1:7">
      <c r="A15" s="42" t="s">
        <v>215</v>
      </c>
      <c r="B15" s="43">
        <v>6.96</v>
      </c>
      <c r="C15" s="44">
        <v>0</v>
      </c>
      <c r="D15" s="43">
        <v>6.96</v>
      </c>
      <c r="E15" s="44">
        <v>0</v>
      </c>
      <c r="F15" s="43">
        <v>-6.96</v>
      </c>
      <c r="G15" s="42"/>
    </row>
    <row r="16" spans="1:7">
      <c r="A16" s="3" t="s">
        <v>176</v>
      </c>
      <c r="B16" s="4">
        <v>7701.14</v>
      </c>
      <c r="C16" s="4">
        <v>2825.21</v>
      </c>
      <c r="D16" s="4">
        <v>10526.35</v>
      </c>
      <c r="E16" s="4">
        <v>14170.64</v>
      </c>
      <c r="F16" s="4">
        <v>3644.29</v>
      </c>
      <c r="G16" s="3"/>
    </row>
    <row r="17" spans="1:7">
      <c r="A17" s="42" t="s">
        <v>177</v>
      </c>
      <c r="B17" s="43">
        <v>7701.14</v>
      </c>
      <c r="C17" s="43">
        <v>2825.21</v>
      </c>
      <c r="D17" s="43">
        <v>10526.35</v>
      </c>
      <c r="E17" s="43">
        <v>14170.64</v>
      </c>
      <c r="F17" s="43">
        <v>3644.29</v>
      </c>
      <c r="G17" s="42"/>
    </row>
    <row r="18" spans="1:7">
      <c r="A18" s="42" t="s">
        <v>178</v>
      </c>
      <c r="B18" s="43">
        <v>392685.09</v>
      </c>
      <c r="C18" s="43">
        <v>2825.21</v>
      </c>
      <c r="D18" s="43">
        <v>395510.3</v>
      </c>
      <c r="E18" s="43">
        <v>566554.48</v>
      </c>
      <c r="F18" s="43">
        <v>171044.18</v>
      </c>
      <c r="G18" s="42"/>
    </row>
    <row r="19" spans="1:7">
      <c r="A19" s="3" t="s">
        <v>179</v>
      </c>
      <c r="B19" s="4">
        <v>543113.79</v>
      </c>
      <c r="C19" s="4">
        <v>0</v>
      </c>
      <c r="D19" s="4">
        <v>543113.79</v>
      </c>
      <c r="E19" s="4">
        <v>741391.6</v>
      </c>
      <c r="F19" s="4">
        <v>198277.81</v>
      </c>
      <c r="G19" s="3"/>
    </row>
    <row r="20" spans="1:7">
      <c r="A20" s="42" t="s">
        <v>180</v>
      </c>
      <c r="B20" s="43">
        <v>543113.79</v>
      </c>
      <c r="C20" s="43">
        <v>0</v>
      </c>
      <c r="D20" s="43">
        <v>543113.79</v>
      </c>
      <c r="E20" s="43">
        <v>741391.6</v>
      </c>
      <c r="F20" s="43">
        <v>198277.81</v>
      </c>
      <c r="G20" s="42"/>
    </row>
    <row r="21" spans="1:7">
      <c r="A21" s="42" t="s">
        <v>181</v>
      </c>
      <c r="B21" s="43">
        <v>543113.79</v>
      </c>
      <c r="C21" s="43">
        <v>0</v>
      </c>
      <c r="D21" s="43">
        <v>543113.79</v>
      </c>
      <c r="E21" s="43">
        <v>741391.6</v>
      </c>
      <c r="F21" s="43">
        <v>198277.81</v>
      </c>
      <c r="G21" s="42"/>
    </row>
    <row r="22" spans="1:7">
      <c r="A22" s="3" t="s">
        <v>182</v>
      </c>
      <c r="B22" s="4">
        <v>18337.310000000001</v>
      </c>
      <c r="C22" s="4">
        <v>3929.05</v>
      </c>
      <c r="D22" s="4">
        <v>22266.36</v>
      </c>
      <c r="E22" s="4">
        <v>22880.639999999999</v>
      </c>
      <c r="F22" s="4">
        <v>614.28</v>
      </c>
      <c r="G22" s="3"/>
    </row>
    <row r="23" spans="1:7">
      <c r="A23" s="42" t="s">
        <v>183</v>
      </c>
      <c r="B23" s="43">
        <v>18337.310000000001</v>
      </c>
      <c r="C23" s="43">
        <v>3929.05</v>
      </c>
      <c r="D23" s="43">
        <v>22266.36</v>
      </c>
      <c r="E23" s="43">
        <v>22880.639999999999</v>
      </c>
      <c r="F23" s="43">
        <v>614.28</v>
      </c>
      <c r="G23" s="42"/>
    </row>
    <row r="24" spans="1:7">
      <c r="A24" s="3" t="s">
        <v>184</v>
      </c>
      <c r="B24" s="4">
        <v>3727.76</v>
      </c>
      <c r="C24" s="4">
        <v>1872.85</v>
      </c>
      <c r="D24" s="4">
        <v>5600.61</v>
      </c>
      <c r="E24" s="4">
        <v>8059.6</v>
      </c>
      <c r="F24" s="4">
        <v>2458.9899999999998</v>
      </c>
      <c r="G24" s="3"/>
    </row>
    <row r="25" spans="1:7">
      <c r="A25" s="3" t="s">
        <v>185</v>
      </c>
      <c r="B25" s="4">
        <v>153060.10999999999</v>
      </c>
      <c r="C25" s="4">
        <v>124007.91</v>
      </c>
      <c r="D25" s="4">
        <v>277068.02</v>
      </c>
      <c r="E25" s="4">
        <v>284962.44</v>
      </c>
      <c r="F25" s="4">
        <v>7894.42</v>
      </c>
      <c r="G25" s="3"/>
    </row>
    <row r="26" spans="1:7">
      <c r="A26" s="42" t="s">
        <v>186</v>
      </c>
      <c r="B26" s="43">
        <v>156787.87</v>
      </c>
      <c r="C26" s="43">
        <v>125880.76</v>
      </c>
      <c r="D26" s="43">
        <v>282668.63</v>
      </c>
      <c r="E26" s="43">
        <v>293022.03999999998</v>
      </c>
      <c r="F26" s="43">
        <v>10353.41</v>
      </c>
      <c r="G26" s="42"/>
    </row>
    <row r="27" spans="1:7">
      <c r="A27" s="42" t="s">
        <v>187</v>
      </c>
      <c r="B27" s="43">
        <v>175125.18</v>
      </c>
      <c r="C27" s="43">
        <v>129809.81</v>
      </c>
      <c r="D27" s="43">
        <v>304934.99</v>
      </c>
      <c r="E27" s="43">
        <v>315902.68</v>
      </c>
      <c r="F27" s="43">
        <v>10967.69</v>
      </c>
      <c r="G27" s="42"/>
    </row>
    <row r="28" spans="1:7">
      <c r="A28" s="3" t="s">
        <v>188</v>
      </c>
      <c r="B28" s="4">
        <v>1916.6</v>
      </c>
      <c r="C28" s="4">
        <v>0</v>
      </c>
      <c r="D28" s="4">
        <v>1916.6</v>
      </c>
      <c r="E28" s="4">
        <v>3416.8</v>
      </c>
      <c r="F28" s="4">
        <v>1500.2</v>
      </c>
      <c r="G28" s="3"/>
    </row>
    <row r="29" spans="1:7">
      <c r="A29" s="42" t="s">
        <v>189</v>
      </c>
      <c r="B29" s="43">
        <v>1916.6</v>
      </c>
      <c r="C29" s="43">
        <v>0</v>
      </c>
      <c r="D29" s="43">
        <v>1916.6</v>
      </c>
      <c r="E29" s="43">
        <v>3416.8</v>
      </c>
      <c r="F29" s="43">
        <v>1500.2</v>
      </c>
      <c r="G29" s="42"/>
    </row>
    <row r="30" spans="1:7">
      <c r="A30" s="3" t="s">
        <v>190</v>
      </c>
      <c r="B30" s="4">
        <v>70978.3</v>
      </c>
      <c r="C30" s="4">
        <v>18970.91</v>
      </c>
      <c r="D30" s="4">
        <v>89949.21</v>
      </c>
      <c r="E30" s="4">
        <v>93531.6</v>
      </c>
      <c r="F30" s="4">
        <v>3582.39</v>
      </c>
      <c r="G30" s="3"/>
    </row>
    <row r="31" spans="1:7">
      <c r="A31" s="3" t="s">
        <v>191</v>
      </c>
      <c r="B31" s="4">
        <v>1891.43</v>
      </c>
      <c r="C31" s="4">
        <v>6438.24</v>
      </c>
      <c r="D31" s="4">
        <v>8329.67</v>
      </c>
      <c r="E31" s="4">
        <v>12277.12</v>
      </c>
      <c r="F31" s="4">
        <v>3947.45</v>
      </c>
      <c r="G31" s="3"/>
    </row>
    <row r="32" spans="1:7">
      <c r="A32" s="42" t="s">
        <v>192</v>
      </c>
      <c r="B32" s="43">
        <v>72869.73</v>
      </c>
      <c r="C32" s="43">
        <v>25409.15</v>
      </c>
      <c r="D32" s="43">
        <v>98278.88</v>
      </c>
      <c r="E32" s="43">
        <v>105808.72</v>
      </c>
      <c r="F32" s="43">
        <v>7529.84</v>
      </c>
      <c r="G32" s="42"/>
    </row>
    <row r="33" spans="1:7">
      <c r="A33" s="42" t="s">
        <v>193</v>
      </c>
      <c r="B33" s="43">
        <v>74786.33</v>
      </c>
      <c r="C33" s="43">
        <v>25409.15</v>
      </c>
      <c r="D33" s="43">
        <v>100195.48</v>
      </c>
      <c r="E33" s="43">
        <v>109225.52</v>
      </c>
      <c r="F33" s="43">
        <v>9030.0400000000009</v>
      </c>
      <c r="G33" s="42"/>
    </row>
    <row r="34" spans="1:7">
      <c r="A34" s="3" t="s">
        <v>234</v>
      </c>
      <c r="B34" s="4">
        <v>1300.4000000000001</v>
      </c>
      <c r="C34" s="4">
        <v>0</v>
      </c>
      <c r="D34" s="4">
        <v>1300.4000000000001</v>
      </c>
      <c r="E34" s="4">
        <v>5597.01</v>
      </c>
      <c r="F34" s="4">
        <v>4296.6099999999997</v>
      </c>
      <c r="G34" s="3"/>
    </row>
    <row r="35" spans="1:7">
      <c r="A35" s="42" t="s">
        <v>194</v>
      </c>
      <c r="B35" s="43">
        <v>1300.4000000000001</v>
      </c>
      <c r="C35" s="43">
        <v>0</v>
      </c>
      <c r="D35" s="43">
        <v>1300.4000000000001</v>
      </c>
      <c r="E35" s="43">
        <v>5597.01</v>
      </c>
      <c r="F35" s="43">
        <v>4296.6099999999997</v>
      </c>
      <c r="G35" s="42"/>
    </row>
    <row r="36" spans="1:7">
      <c r="A36" s="3" t="s">
        <v>195</v>
      </c>
      <c r="B36" s="4">
        <v>127187.26</v>
      </c>
      <c r="C36" s="4">
        <v>113339.91</v>
      </c>
      <c r="D36" s="4">
        <v>240527.17</v>
      </c>
      <c r="E36" s="4">
        <v>246724.4</v>
      </c>
      <c r="F36" s="4">
        <v>6197.23</v>
      </c>
      <c r="G36" s="3"/>
    </row>
    <row r="37" spans="1:7">
      <c r="A37" s="42" t="s">
        <v>196</v>
      </c>
      <c r="B37" s="43">
        <v>127187.26</v>
      </c>
      <c r="C37" s="43">
        <v>113339.91</v>
      </c>
      <c r="D37" s="43">
        <v>240527.17</v>
      </c>
      <c r="E37" s="43">
        <v>246724.4</v>
      </c>
      <c r="F37" s="43">
        <v>6197.23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13208.65</v>
      </c>
      <c r="C40" s="4">
        <v>6236.48</v>
      </c>
      <c r="D40" s="4">
        <v>19445.13</v>
      </c>
      <c r="E40" s="4">
        <v>25267.32</v>
      </c>
      <c r="F40" s="4">
        <v>5822.19</v>
      </c>
      <c r="G40" s="3"/>
    </row>
    <row r="41" spans="1:7">
      <c r="A41" s="3" t="s">
        <v>200</v>
      </c>
      <c r="B41" s="4">
        <v>-2475.04</v>
      </c>
      <c r="C41" s="4">
        <v>0</v>
      </c>
      <c r="D41" s="4">
        <v>-2475.04</v>
      </c>
      <c r="E41" s="4">
        <v>2440</v>
      </c>
      <c r="F41" s="4">
        <v>4915.04</v>
      </c>
      <c r="G41" s="3"/>
    </row>
    <row r="42" spans="1:7">
      <c r="A42" s="3" t="s">
        <v>201</v>
      </c>
      <c r="B42" s="4">
        <v>4787.9399999999996</v>
      </c>
      <c r="C42" s="4">
        <v>640.70000000000005</v>
      </c>
      <c r="D42" s="4">
        <v>5428.64</v>
      </c>
      <c r="E42" s="4">
        <v>7403.2</v>
      </c>
      <c r="F42" s="4">
        <v>1974.56</v>
      </c>
      <c r="G42" s="3"/>
    </row>
    <row r="43" spans="1:7">
      <c r="A43" s="42" t="s">
        <v>202</v>
      </c>
      <c r="B43" s="43">
        <v>15521.55</v>
      </c>
      <c r="C43" s="43">
        <v>6877.18</v>
      </c>
      <c r="D43" s="43">
        <v>22398.73</v>
      </c>
      <c r="E43" s="43">
        <v>35110.519999999997</v>
      </c>
      <c r="F43" s="43">
        <v>12711.79</v>
      </c>
      <c r="G43" s="42"/>
    </row>
    <row r="44" spans="1:7">
      <c r="A44" s="3" t="s">
        <v>235</v>
      </c>
      <c r="B44" s="4">
        <v>96403.25</v>
      </c>
      <c r="C44" s="4">
        <v>10837.02</v>
      </c>
      <c r="D44" s="4">
        <v>107240.27</v>
      </c>
      <c r="E44" s="4">
        <v>119076.1</v>
      </c>
      <c r="F44" s="4">
        <v>11835.83</v>
      </c>
      <c r="G44" s="3"/>
    </row>
    <row r="45" spans="1:7">
      <c r="A45" s="42" t="s">
        <v>203</v>
      </c>
      <c r="B45" s="43">
        <v>96403.25</v>
      </c>
      <c r="C45" s="43">
        <v>10837.02</v>
      </c>
      <c r="D45" s="43">
        <v>107240.27</v>
      </c>
      <c r="E45" s="43">
        <v>119076.1</v>
      </c>
      <c r="F45" s="43">
        <v>11835.83</v>
      </c>
      <c r="G45" s="42"/>
    </row>
    <row r="46" spans="1:7">
      <c r="A46" s="42" t="s">
        <v>204</v>
      </c>
      <c r="B46" s="43">
        <v>240412.46</v>
      </c>
      <c r="C46" s="43">
        <v>131054.11</v>
      </c>
      <c r="D46" s="43">
        <v>371466.57</v>
      </c>
      <c r="E46" s="43">
        <v>406533.4</v>
      </c>
      <c r="F46" s="43">
        <v>35066.83</v>
      </c>
      <c r="G46" s="42"/>
    </row>
    <row r="47" spans="1:7">
      <c r="A47" s="3" t="s">
        <v>205</v>
      </c>
      <c r="B47" s="4">
        <v>19541.25</v>
      </c>
      <c r="C47" s="4">
        <v>1093.8900000000001</v>
      </c>
      <c r="D47" s="4">
        <v>20635.14</v>
      </c>
      <c r="E47" s="4">
        <v>81642.12</v>
      </c>
      <c r="F47" s="4">
        <v>61006.98</v>
      </c>
      <c r="G47" s="3"/>
    </row>
    <row r="48" spans="1:7">
      <c r="A48" s="42" t="s">
        <v>206</v>
      </c>
      <c r="B48" s="43">
        <v>19541.25</v>
      </c>
      <c r="C48" s="43">
        <v>1093.8900000000001</v>
      </c>
      <c r="D48" s="43">
        <v>20635.14</v>
      </c>
      <c r="E48" s="43">
        <v>81642.12</v>
      </c>
      <c r="F48" s="43">
        <v>61006.98</v>
      </c>
      <c r="G48" s="42"/>
    </row>
    <row r="49" spans="1:7">
      <c r="A49" s="42" t="s">
        <v>207</v>
      </c>
      <c r="B49" s="43">
        <v>19541.25</v>
      </c>
      <c r="C49" s="43">
        <v>1093.8900000000001</v>
      </c>
      <c r="D49" s="43">
        <v>20635.14</v>
      </c>
      <c r="E49" s="43">
        <v>81642.12</v>
      </c>
      <c r="F49" s="43">
        <v>61006.98</v>
      </c>
      <c r="G49" s="42"/>
    </row>
    <row r="50" spans="1:7">
      <c r="A50" s="3" t="s">
        <v>208</v>
      </c>
      <c r="B50" s="4">
        <v>114451.24</v>
      </c>
      <c r="C50" s="4">
        <v>15204.5</v>
      </c>
      <c r="D50" s="4">
        <v>129655.74</v>
      </c>
      <c r="E50" s="4">
        <v>173791.32</v>
      </c>
      <c r="F50" s="4">
        <v>44135.58</v>
      </c>
      <c r="G50" s="3"/>
    </row>
    <row r="51" spans="1:7">
      <c r="A51" s="42" t="s">
        <v>209</v>
      </c>
      <c r="B51" s="43">
        <v>114451.24</v>
      </c>
      <c r="C51" s="43">
        <v>15204.5</v>
      </c>
      <c r="D51" s="43">
        <v>129655.74</v>
      </c>
      <c r="E51" s="43">
        <v>173791.32</v>
      </c>
      <c r="F51" s="43">
        <v>44135.58</v>
      </c>
      <c r="G51" s="42"/>
    </row>
    <row r="52" spans="1:7">
      <c r="A52" s="42" t="s">
        <v>210</v>
      </c>
      <c r="B52" s="43">
        <v>114451.24</v>
      </c>
      <c r="C52" s="43">
        <v>15204.5</v>
      </c>
      <c r="D52" s="43">
        <v>129655.74</v>
      </c>
      <c r="E52" s="43">
        <v>173791.32</v>
      </c>
      <c r="F52" s="43">
        <v>44135.58</v>
      </c>
      <c r="G52" s="42"/>
    </row>
    <row r="53" spans="1:7">
      <c r="A53" s="3" t="s">
        <v>211</v>
      </c>
      <c r="B53" s="4">
        <v>261576.72</v>
      </c>
      <c r="C53" s="5">
        <v>0</v>
      </c>
      <c r="D53" s="4">
        <v>261576.72</v>
      </c>
      <c r="E53" s="4">
        <v>399298.8</v>
      </c>
      <c r="F53" s="4">
        <v>137722.07999999999</v>
      </c>
      <c r="G53" s="3"/>
    </row>
    <row r="54" spans="1:7">
      <c r="A54" s="3" t="s">
        <v>229</v>
      </c>
      <c r="B54" s="4">
        <v>78473.02</v>
      </c>
      <c r="C54" s="5">
        <v>0</v>
      </c>
      <c r="D54" s="4">
        <v>78473.02</v>
      </c>
      <c r="E54" s="5">
        <v>0</v>
      </c>
      <c r="F54" s="4">
        <v>-78473.02</v>
      </c>
      <c r="G54" s="3"/>
    </row>
    <row r="55" spans="1:7">
      <c r="A55" s="42" t="s">
        <v>212</v>
      </c>
      <c r="B55" s="43">
        <v>340049.74</v>
      </c>
      <c r="C55" s="44">
        <v>0</v>
      </c>
      <c r="D55" s="43">
        <v>340049.74</v>
      </c>
      <c r="E55" s="43">
        <v>399298.8</v>
      </c>
      <c r="F55" s="43">
        <v>59249.06</v>
      </c>
      <c r="G55" s="42"/>
    </row>
    <row r="56" spans="1:7">
      <c r="A56" s="6" t="s">
        <v>213</v>
      </c>
      <c r="B56" s="7">
        <v>1900165.08</v>
      </c>
      <c r="C56" s="7">
        <v>305396.67</v>
      </c>
      <c r="D56" s="7">
        <v>2205561.75</v>
      </c>
      <c r="E56" s="7">
        <v>2794339.92</v>
      </c>
      <c r="F56" s="7">
        <v>588778.17000000004</v>
      </c>
      <c r="G56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G56"/>
  <sheetViews>
    <sheetView workbookViewId="0">
      <selection sqref="A1:F56"/>
    </sheetView>
  </sheetViews>
  <sheetFormatPr defaultColWidth="9.1796875" defaultRowHeight="14.5"/>
  <cols>
    <col min="1" max="1" width="32.26953125" style="21" bestFit="1" customWidth="1"/>
    <col min="2" max="2" width="18.1796875" style="21" customWidth="1"/>
    <col min="3" max="3" width="13.7265625" style="21" bestFit="1" customWidth="1"/>
    <col min="4" max="6" width="12.26953125" style="21" bestFit="1" customWidth="1"/>
    <col min="7" max="7" width="32.26953125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139275.43</v>
      </c>
      <c r="C2" s="5">
        <v>0</v>
      </c>
      <c r="D2" s="4">
        <v>139275.43</v>
      </c>
      <c r="E2" s="4">
        <v>209139.6</v>
      </c>
      <c r="F2" s="4">
        <v>69864.17</v>
      </c>
      <c r="G2" s="3"/>
    </row>
    <row r="3" spans="1:7">
      <c r="A3" s="3" t="s">
        <v>165</v>
      </c>
      <c r="B3" s="4">
        <v>31920.79</v>
      </c>
      <c r="C3" s="5">
        <v>0</v>
      </c>
      <c r="D3" s="4">
        <v>31920.79</v>
      </c>
      <c r="E3" s="4">
        <v>67777.86</v>
      </c>
      <c r="F3" s="4">
        <v>35857.07</v>
      </c>
      <c r="G3" s="3"/>
    </row>
    <row r="4" spans="1:7">
      <c r="A4" s="3" t="s">
        <v>166</v>
      </c>
      <c r="B4" s="4">
        <v>7173.29</v>
      </c>
      <c r="C4" s="5">
        <v>0</v>
      </c>
      <c r="D4" s="4">
        <v>7173.29</v>
      </c>
      <c r="E4" s="4">
        <v>53564.62</v>
      </c>
      <c r="F4" s="4">
        <v>46391.33</v>
      </c>
      <c r="G4" s="3"/>
    </row>
    <row r="5" spans="1:7">
      <c r="A5" s="3" t="s">
        <v>167</v>
      </c>
      <c r="B5" s="4">
        <v>151959.56</v>
      </c>
      <c r="C5" s="5">
        <v>0</v>
      </c>
      <c r="D5" s="4">
        <v>151959.56</v>
      </c>
      <c r="E5" s="4">
        <v>282504.36</v>
      </c>
      <c r="F5" s="4">
        <v>130544.8</v>
      </c>
      <c r="G5" s="3"/>
    </row>
    <row r="6" spans="1:7">
      <c r="A6" s="3" t="s">
        <v>168</v>
      </c>
      <c r="B6" s="4">
        <v>1001.25</v>
      </c>
      <c r="C6" s="5">
        <v>0</v>
      </c>
      <c r="D6" s="4">
        <v>1001.25</v>
      </c>
      <c r="E6" s="4">
        <v>23575.200000000001</v>
      </c>
      <c r="F6" s="4">
        <v>22573.95</v>
      </c>
      <c r="G6" s="3"/>
    </row>
    <row r="7" spans="1:7">
      <c r="A7" s="3" t="s">
        <v>169</v>
      </c>
      <c r="B7" s="4">
        <v>5696.97</v>
      </c>
      <c r="C7" s="5">
        <v>0</v>
      </c>
      <c r="D7" s="4">
        <v>5696.97</v>
      </c>
      <c r="E7" s="4">
        <v>1420.44</v>
      </c>
      <c r="F7" s="4">
        <v>-4276.53</v>
      </c>
      <c r="G7" s="3"/>
    </row>
    <row r="8" spans="1:7">
      <c r="A8" s="3" t="s">
        <v>170</v>
      </c>
      <c r="B8" s="4">
        <v>1694.29</v>
      </c>
      <c r="C8" s="5">
        <v>0</v>
      </c>
      <c r="D8" s="4">
        <v>1694.29</v>
      </c>
      <c r="E8" s="4">
        <v>1578.24</v>
      </c>
      <c r="F8" s="4">
        <v>-116.05</v>
      </c>
      <c r="G8" s="3"/>
    </row>
    <row r="9" spans="1:7">
      <c r="A9" s="3" t="s">
        <v>171</v>
      </c>
      <c r="B9" s="4">
        <v>5623.87</v>
      </c>
      <c r="C9" s="5">
        <v>0</v>
      </c>
      <c r="D9" s="4">
        <v>5623.87</v>
      </c>
      <c r="E9" s="4">
        <v>25528.38</v>
      </c>
      <c r="F9" s="4">
        <v>19904.509999999998</v>
      </c>
      <c r="G9" s="3"/>
    </row>
    <row r="10" spans="1:7">
      <c r="A10" s="3" t="s">
        <v>172</v>
      </c>
      <c r="B10" s="4">
        <v>-2663.26</v>
      </c>
      <c r="C10" s="5">
        <v>0</v>
      </c>
      <c r="D10" s="4">
        <v>-2663.26</v>
      </c>
      <c r="E10" s="4">
        <v>9976.48</v>
      </c>
      <c r="F10" s="4">
        <v>12639.74</v>
      </c>
      <c r="G10" s="3"/>
    </row>
    <row r="11" spans="1:7">
      <c r="A11" s="42" t="s">
        <v>173</v>
      </c>
      <c r="B11" s="43">
        <v>341682.19</v>
      </c>
      <c r="C11" s="44">
        <v>0</v>
      </c>
      <c r="D11" s="43">
        <v>341682.19</v>
      </c>
      <c r="E11" s="43">
        <v>675065.18</v>
      </c>
      <c r="F11" s="43">
        <v>333382.99</v>
      </c>
      <c r="G11" s="42"/>
    </row>
    <row r="12" spans="1:7">
      <c r="A12" s="3" t="s">
        <v>174</v>
      </c>
      <c r="B12" s="4">
        <v>2086.33</v>
      </c>
      <c r="C12" s="5">
        <v>0</v>
      </c>
      <c r="D12" s="4">
        <v>2086.33</v>
      </c>
      <c r="E12" s="5">
        <v>0</v>
      </c>
      <c r="F12" s="4">
        <v>-2086.33</v>
      </c>
      <c r="G12" s="3"/>
    </row>
    <row r="13" spans="1:7">
      <c r="A13" s="42" t="s">
        <v>175</v>
      </c>
      <c r="B13" s="43">
        <v>2086.33</v>
      </c>
      <c r="C13" s="44">
        <v>0</v>
      </c>
      <c r="D13" s="43">
        <v>2086.33</v>
      </c>
      <c r="E13" s="44">
        <v>0</v>
      </c>
      <c r="F13" s="43">
        <v>-2086.33</v>
      </c>
      <c r="G13" s="42"/>
    </row>
    <row r="14" spans="1:7">
      <c r="A14" s="3" t="s">
        <v>214</v>
      </c>
      <c r="B14" s="4">
        <v>475.78</v>
      </c>
      <c r="C14" s="5">
        <v>0</v>
      </c>
      <c r="D14" s="4">
        <v>475.78</v>
      </c>
      <c r="E14" s="5">
        <v>0</v>
      </c>
      <c r="F14" s="4">
        <v>-475.78</v>
      </c>
      <c r="G14" s="3"/>
    </row>
    <row r="15" spans="1:7">
      <c r="A15" s="42" t="s">
        <v>215</v>
      </c>
      <c r="B15" s="43">
        <v>475.78</v>
      </c>
      <c r="C15" s="44">
        <v>0</v>
      </c>
      <c r="D15" s="43">
        <v>475.78</v>
      </c>
      <c r="E15" s="44">
        <v>0</v>
      </c>
      <c r="F15" s="43">
        <v>-475.78</v>
      </c>
      <c r="G15" s="42"/>
    </row>
    <row r="16" spans="1:7">
      <c r="A16" s="3" t="s">
        <v>176</v>
      </c>
      <c r="B16" s="4">
        <v>8493.8799999999992</v>
      </c>
      <c r="C16" s="4">
        <v>2573.4499999999998</v>
      </c>
      <c r="D16" s="4">
        <v>11067.33</v>
      </c>
      <c r="E16" s="4">
        <v>13469.52</v>
      </c>
      <c r="F16" s="4">
        <v>2402.19</v>
      </c>
      <c r="G16" s="3"/>
    </row>
    <row r="17" spans="1:7">
      <c r="A17" s="42" t="s">
        <v>177</v>
      </c>
      <c r="B17" s="43">
        <v>8493.8799999999992</v>
      </c>
      <c r="C17" s="43">
        <v>2573.4499999999998</v>
      </c>
      <c r="D17" s="43">
        <v>11067.33</v>
      </c>
      <c r="E17" s="43">
        <v>13469.52</v>
      </c>
      <c r="F17" s="43">
        <v>2402.19</v>
      </c>
      <c r="G17" s="42"/>
    </row>
    <row r="18" spans="1:7">
      <c r="A18" s="42" t="s">
        <v>178</v>
      </c>
      <c r="B18" s="43">
        <v>352738.18</v>
      </c>
      <c r="C18" s="43">
        <v>2573.4499999999998</v>
      </c>
      <c r="D18" s="43">
        <v>355311.63</v>
      </c>
      <c r="E18" s="43">
        <v>688534.7</v>
      </c>
      <c r="F18" s="43">
        <v>333223.07</v>
      </c>
      <c r="G18" s="42"/>
    </row>
    <row r="19" spans="1:7">
      <c r="A19" s="3" t="s">
        <v>179</v>
      </c>
      <c r="B19" s="4">
        <v>606550.79</v>
      </c>
      <c r="C19" s="4">
        <v>0</v>
      </c>
      <c r="D19" s="4">
        <v>606550.79</v>
      </c>
      <c r="E19" s="4">
        <v>775391.6</v>
      </c>
      <c r="F19" s="4">
        <v>168840.81</v>
      </c>
      <c r="G19" s="3"/>
    </row>
    <row r="20" spans="1:7">
      <c r="A20" s="42" t="s">
        <v>180</v>
      </c>
      <c r="B20" s="43">
        <v>606550.79</v>
      </c>
      <c r="C20" s="43">
        <v>0</v>
      </c>
      <c r="D20" s="43">
        <v>606550.79</v>
      </c>
      <c r="E20" s="43">
        <v>775391.6</v>
      </c>
      <c r="F20" s="43">
        <v>168840.81</v>
      </c>
      <c r="G20" s="42"/>
    </row>
    <row r="21" spans="1:7">
      <c r="A21" s="42" t="s">
        <v>181</v>
      </c>
      <c r="B21" s="43">
        <v>606550.79</v>
      </c>
      <c r="C21" s="43">
        <v>0</v>
      </c>
      <c r="D21" s="43">
        <v>606550.79</v>
      </c>
      <c r="E21" s="43">
        <v>775391.6</v>
      </c>
      <c r="F21" s="43">
        <v>168840.81</v>
      </c>
      <c r="G21" s="42"/>
    </row>
    <row r="22" spans="1:7">
      <c r="A22" s="3" t="s">
        <v>182</v>
      </c>
      <c r="B22" s="4">
        <v>18236.25</v>
      </c>
      <c r="C22" s="4">
        <v>3997.05</v>
      </c>
      <c r="D22" s="4">
        <v>22233.3</v>
      </c>
      <c r="E22" s="4">
        <v>22880.639999999999</v>
      </c>
      <c r="F22" s="4">
        <v>647.34</v>
      </c>
      <c r="G22" s="3"/>
    </row>
    <row r="23" spans="1:7">
      <c r="A23" s="42" t="s">
        <v>183</v>
      </c>
      <c r="B23" s="43">
        <v>18236.25</v>
      </c>
      <c r="C23" s="43">
        <v>3997.05</v>
      </c>
      <c r="D23" s="43">
        <v>22233.3</v>
      </c>
      <c r="E23" s="43">
        <v>22880.639999999999</v>
      </c>
      <c r="F23" s="43">
        <v>647.34</v>
      </c>
      <c r="G23" s="42"/>
    </row>
    <row r="24" spans="1:7">
      <c r="A24" s="3" t="s">
        <v>184</v>
      </c>
      <c r="B24" s="4">
        <v>4737.08</v>
      </c>
      <c r="C24" s="4">
        <v>5961.76</v>
      </c>
      <c r="D24" s="4">
        <v>10698.84</v>
      </c>
      <c r="E24" s="4">
        <v>15059.6</v>
      </c>
      <c r="F24" s="4">
        <v>4360.76</v>
      </c>
      <c r="G24" s="3"/>
    </row>
    <row r="25" spans="1:7">
      <c r="A25" s="3" t="s">
        <v>185</v>
      </c>
      <c r="B25" s="4">
        <v>219276.33</v>
      </c>
      <c r="C25" s="4">
        <v>71803.81</v>
      </c>
      <c r="D25" s="4">
        <v>291080.14</v>
      </c>
      <c r="E25" s="4">
        <v>304491.96000000002</v>
      </c>
      <c r="F25" s="4">
        <v>13411.82</v>
      </c>
      <c r="G25" s="3"/>
    </row>
    <row r="26" spans="1:7">
      <c r="A26" s="42" t="s">
        <v>186</v>
      </c>
      <c r="B26" s="43">
        <v>224013.41</v>
      </c>
      <c r="C26" s="43">
        <v>77765.570000000007</v>
      </c>
      <c r="D26" s="43">
        <v>301778.98</v>
      </c>
      <c r="E26" s="43">
        <v>319551.56</v>
      </c>
      <c r="F26" s="43">
        <v>17772.580000000002</v>
      </c>
      <c r="G26" s="42"/>
    </row>
    <row r="27" spans="1:7">
      <c r="A27" s="42" t="s">
        <v>187</v>
      </c>
      <c r="B27" s="43">
        <v>242249.66</v>
      </c>
      <c r="C27" s="43">
        <v>81762.62</v>
      </c>
      <c r="D27" s="43">
        <v>324012.28000000003</v>
      </c>
      <c r="E27" s="43">
        <v>342432.2</v>
      </c>
      <c r="F27" s="43">
        <v>18419.919999999998</v>
      </c>
      <c r="G27" s="42"/>
    </row>
    <row r="28" spans="1:7">
      <c r="A28" s="3" t="s">
        <v>188</v>
      </c>
      <c r="B28" s="4">
        <v>16114.31</v>
      </c>
      <c r="C28" s="4">
        <v>0</v>
      </c>
      <c r="D28" s="4">
        <v>16114.31</v>
      </c>
      <c r="E28" s="4">
        <v>20016.8</v>
      </c>
      <c r="F28" s="4">
        <v>3902.49</v>
      </c>
      <c r="G28" s="3"/>
    </row>
    <row r="29" spans="1:7">
      <c r="A29" s="42" t="s">
        <v>189</v>
      </c>
      <c r="B29" s="43">
        <v>16114.31</v>
      </c>
      <c r="C29" s="43">
        <v>0</v>
      </c>
      <c r="D29" s="43">
        <v>16114.31</v>
      </c>
      <c r="E29" s="43">
        <v>20016.8</v>
      </c>
      <c r="F29" s="43">
        <v>3902.49</v>
      </c>
      <c r="G29" s="42"/>
    </row>
    <row r="30" spans="1:7">
      <c r="A30" s="3" t="s">
        <v>190</v>
      </c>
      <c r="B30" s="4">
        <v>70311.850000000006</v>
      </c>
      <c r="C30" s="4">
        <v>52203.11</v>
      </c>
      <c r="D30" s="4">
        <v>122514.96</v>
      </c>
      <c r="E30" s="4">
        <v>126063.6</v>
      </c>
      <c r="F30" s="4">
        <v>3548.64</v>
      </c>
      <c r="G30" s="3"/>
    </row>
    <row r="31" spans="1:7">
      <c r="A31" s="3" t="s">
        <v>191</v>
      </c>
      <c r="B31" s="4">
        <v>13110.7</v>
      </c>
      <c r="C31" s="4">
        <v>4219.42</v>
      </c>
      <c r="D31" s="4">
        <v>17330.12</v>
      </c>
      <c r="E31" s="4">
        <v>22277.119999999999</v>
      </c>
      <c r="F31" s="4">
        <v>4947</v>
      </c>
      <c r="G31" s="3"/>
    </row>
    <row r="32" spans="1:7">
      <c r="A32" s="42" t="s">
        <v>192</v>
      </c>
      <c r="B32" s="43">
        <v>83422.55</v>
      </c>
      <c r="C32" s="43">
        <v>56422.53</v>
      </c>
      <c r="D32" s="43">
        <v>139845.07999999999</v>
      </c>
      <c r="E32" s="43">
        <v>148340.72</v>
      </c>
      <c r="F32" s="43">
        <v>8495.64</v>
      </c>
      <c r="G32" s="42"/>
    </row>
    <row r="33" spans="1:7">
      <c r="A33" s="42" t="s">
        <v>193</v>
      </c>
      <c r="B33" s="43">
        <v>99536.86</v>
      </c>
      <c r="C33" s="43">
        <v>56422.53</v>
      </c>
      <c r="D33" s="43">
        <v>155959.39000000001</v>
      </c>
      <c r="E33" s="43">
        <v>168357.52</v>
      </c>
      <c r="F33" s="43">
        <v>12398.13</v>
      </c>
      <c r="G33" s="42"/>
    </row>
    <row r="34" spans="1:7">
      <c r="A34" s="3" t="s">
        <v>234</v>
      </c>
      <c r="B34" s="4">
        <v>2325.7800000000002</v>
      </c>
      <c r="C34" s="4">
        <v>0</v>
      </c>
      <c r="D34" s="4">
        <v>2325.7800000000002</v>
      </c>
      <c r="E34" s="4">
        <v>5597.01</v>
      </c>
      <c r="F34" s="4">
        <v>3271.23</v>
      </c>
      <c r="G34" s="3"/>
    </row>
    <row r="35" spans="1:7">
      <c r="A35" s="42" t="s">
        <v>194</v>
      </c>
      <c r="B35" s="43">
        <v>2325.7800000000002</v>
      </c>
      <c r="C35" s="43">
        <v>0</v>
      </c>
      <c r="D35" s="43">
        <v>2325.7800000000002</v>
      </c>
      <c r="E35" s="43">
        <v>5597.01</v>
      </c>
      <c r="F35" s="43">
        <v>3271.23</v>
      </c>
      <c r="G35" s="42"/>
    </row>
    <row r="36" spans="1:7">
      <c r="A36" s="3" t="s">
        <v>195</v>
      </c>
      <c r="B36" s="4">
        <v>147170.88</v>
      </c>
      <c r="C36" s="4">
        <v>85223.64</v>
      </c>
      <c r="D36" s="4">
        <v>232394.52</v>
      </c>
      <c r="E36" s="4">
        <v>234599.6</v>
      </c>
      <c r="F36" s="4">
        <v>2205.08</v>
      </c>
      <c r="G36" s="3"/>
    </row>
    <row r="37" spans="1:7">
      <c r="A37" s="42" t="s">
        <v>196</v>
      </c>
      <c r="B37" s="43">
        <v>147170.88</v>
      </c>
      <c r="C37" s="43">
        <v>85223.64</v>
      </c>
      <c r="D37" s="43">
        <v>232394.52</v>
      </c>
      <c r="E37" s="43">
        <v>234599.6</v>
      </c>
      <c r="F37" s="43">
        <v>2205.08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11460.02</v>
      </c>
      <c r="C40" s="4">
        <v>6466.6</v>
      </c>
      <c r="D40" s="4">
        <v>17926.62</v>
      </c>
      <c r="E40" s="4">
        <v>25267.32</v>
      </c>
      <c r="F40" s="4">
        <v>7340.7</v>
      </c>
      <c r="G40" s="3"/>
    </row>
    <row r="41" spans="1:7">
      <c r="A41" s="3" t="s">
        <v>200</v>
      </c>
      <c r="B41" s="4">
        <v>1356.27</v>
      </c>
      <c r="C41" s="4">
        <v>5142.26</v>
      </c>
      <c r="D41" s="4">
        <v>6498.53</v>
      </c>
      <c r="E41" s="4">
        <v>11464.4</v>
      </c>
      <c r="F41" s="4">
        <v>4965.87</v>
      </c>
      <c r="G41" s="3"/>
    </row>
    <row r="42" spans="1:7">
      <c r="A42" s="3" t="s">
        <v>201</v>
      </c>
      <c r="B42" s="4">
        <v>4541.49</v>
      </c>
      <c r="C42" s="4">
        <v>2496.35</v>
      </c>
      <c r="D42" s="4">
        <v>7037.84</v>
      </c>
      <c r="E42" s="4">
        <v>8283.2000000000007</v>
      </c>
      <c r="F42" s="4">
        <v>1245.3599999999999</v>
      </c>
      <c r="G42" s="3"/>
    </row>
    <row r="43" spans="1:7">
      <c r="A43" s="42" t="s">
        <v>202</v>
      </c>
      <c r="B43" s="43">
        <v>17357.78</v>
      </c>
      <c r="C43" s="43">
        <v>14105.21</v>
      </c>
      <c r="D43" s="43">
        <v>31462.99</v>
      </c>
      <c r="E43" s="43">
        <v>45014.92</v>
      </c>
      <c r="F43" s="43">
        <v>13551.93</v>
      </c>
      <c r="G43" s="42"/>
    </row>
    <row r="44" spans="1:7">
      <c r="A44" s="3" t="s">
        <v>235</v>
      </c>
      <c r="B44" s="4">
        <v>96365.08</v>
      </c>
      <c r="C44" s="4">
        <v>11371.68</v>
      </c>
      <c r="D44" s="4">
        <v>107736.76</v>
      </c>
      <c r="E44" s="4">
        <v>119076.1</v>
      </c>
      <c r="F44" s="4">
        <v>11339.34</v>
      </c>
      <c r="G44" s="3"/>
    </row>
    <row r="45" spans="1:7">
      <c r="A45" s="42" t="s">
        <v>203</v>
      </c>
      <c r="B45" s="43">
        <v>96365.08</v>
      </c>
      <c r="C45" s="43">
        <v>11371.68</v>
      </c>
      <c r="D45" s="43">
        <v>107736.76</v>
      </c>
      <c r="E45" s="43">
        <v>119076.1</v>
      </c>
      <c r="F45" s="43">
        <v>11339.34</v>
      </c>
      <c r="G45" s="42"/>
    </row>
    <row r="46" spans="1:7">
      <c r="A46" s="42" t="s">
        <v>204</v>
      </c>
      <c r="B46" s="43">
        <v>263219.52</v>
      </c>
      <c r="C46" s="43">
        <v>110700.53</v>
      </c>
      <c r="D46" s="43">
        <v>373920.05</v>
      </c>
      <c r="E46" s="43">
        <v>404313</v>
      </c>
      <c r="F46" s="43">
        <v>30392.95</v>
      </c>
      <c r="G46" s="42"/>
    </row>
    <row r="47" spans="1:7">
      <c r="A47" s="3" t="s">
        <v>205</v>
      </c>
      <c r="B47" s="4">
        <v>27458.84</v>
      </c>
      <c r="C47" s="4">
        <v>1591.57</v>
      </c>
      <c r="D47" s="4">
        <v>29050.41</v>
      </c>
      <c r="E47" s="4">
        <v>95249.16</v>
      </c>
      <c r="F47" s="4">
        <v>66198.75</v>
      </c>
      <c r="G47" s="3"/>
    </row>
    <row r="48" spans="1:7">
      <c r="A48" s="42" t="s">
        <v>206</v>
      </c>
      <c r="B48" s="43">
        <v>27458.84</v>
      </c>
      <c r="C48" s="43">
        <v>1591.57</v>
      </c>
      <c r="D48" s="43">
        <v>29050.41</v>
      </c>
      <c r="E48" s="43">
        <v>95249.16</v>
      </c>
      <c r="F48" s="43">
        <v>66198.75</v>
      </c>
      <c r="G48" s="42"/>
    </row>
    <row r="49" spans="1:7">
      <c r="A49" s="42" t="s">
        <v>207</v>
      </c>
      <c r="B49" s="43">
        <v>27458.84</v>
      </c>
      <c r="C49" s="43">
        <v>1591.57</v>
      </c>
      <c r="D49" s="43">
        <v>29050.41</v>
      </c>
      <c r="E49" s="43">
        <v>95249.16</v>
      </c>
      <c r="F49" s="43">
        <v>66198.75</v>
      </c>
      <c r="G49" s="42"/>
    </row>
    <row r="50" spans="1:7">
      <c r="A50" s="3" t="s">
        <v>208</v>
      </c>
      <c r="B50" s="4">
        <v>93527.1</v>
      </c>
      <c r="C50" s="4">
        <v>0</v>
      </c>
      <c r="D50" s="4">
        <v>93527.1</v>
      </c>
      <c r="E50" s="4">
        <v>161350.56</v>
      </c>
      <c r="F50" s="4">
        <v>67823.460000000006</v>
      </c>
      <c r="G50" s="3"/>
    </row>
    <row r="51" spans="1:7">
      <c r="A51" s="42" t="s">
        <v>209</v>
      </c>
      <c r="B51" s="43">
        <v>93527.1</v>
      </c>
      <c r="C51" s="43">
        <v>0</v>
      </c>
      <c r="D51" s="43">
        <v>93527.1</v>
      </c>
      <c r="E51" s="43">
        <v>161350.56</v>
      </c>
      <c r="F51" s="43">
        <v>67823.460000000006</v>
      </c>
      <c r="G51" s="42"/>
    </row>
    <row r="52" spans="1:7">
      <c r="A52" s="42" t="s">
        <v>210</v>
      </c>
      <c r="B52" s="43">
        <v>93527.1</v>
      </c>
      <c r="C52" s="43">
        <v>0</v>
      </c>
      <c r="D52" s="43">
        <v>93527.1</v>
      </c>
      <c r="E52" s="43">
        <v>161350.56</v>
      </c>
      <c r="F52" s="43">
        <v>67823.460000000006</v>
      </c>
      <c r="G52" s="42"/>
    </row>
    <row r="53" spans="1:7">
      <c r="A53" s="3" t="s">
        <v>211</v>
      </c>
      <c r="B53" s="4">
        <v>153278.42000000001</v>
      </c>
      <c r="C53" s="5">
        <v>0</v>
      </c>
      <c r="D53" s="4">
        <v>153278.42000000001</v>
      </c>
      <c r="E53" s="4">
        <v>556830.48</v>
      </c>
      <c r="F53" s="4">
        <v>403552.06</v>
      </c>
      <c r="G53" s="3"/>
    </row>
    <row r="54" spans="1:7">
      <c r="A54" s="3" t="s">
        <v>229</v>
      </c>
      <c r="B54" s="4">
        <v>100437.75</v>
      </c>
      <c r="C54" s="5">
        <v>0</v>
      </c>
      <c r="D54" s="4">
        <v>100437.75</v>
      </c>
      <c r="E54" s="5">
        <v>0</v>
      </c>
      <c r="F54" s="4">
        <v>-100437.75</v>
      </c>
      <c r="G54" s="3"/>
    </row>
    <row r="55" spans="1:7">
      <c r="A55" s="42" t="s">
        <v>212</v>
      </c>
      <c r="B55" s="43">
        <v>253716.17</v>
      </c>
      <c r="C55" s="44">
        <v>0</v>
      </c>
      <c r="D55" s="43">
        <v>253716.17</v>
      </c>
      <c r="E55" s="43">
        <v>556830.48</v>
      </c>
      <c r="F55" s="43">
        <v>303114.31</v>
      </c>
      <c r="G55" s="42"/>
    </row>
    <row r="56" spans="1:7">
      <c r="A56" s="6" t="s">
        <v>213</v>
      </c>
      <c r="B56" s="7">
        <v>1938997.12</v>
      </c>
      <c r="C56" s="7">
        <v>253050.7</v>
      </c>
      <c r="D56" s="7">
        <v>2192047.8199999998</v>
      </c>
      <c r="E56" s="7">
        <v>3192459.22</v>
      </c>
      <c r="F56" s="7">
        <v>1000411.4</v>
      </c>
      <c r="G5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Sheet1</vt:lpstr>
      <vt:lpstr>Summary ABO Docking</vt:lpstr>
      <vt:lpstr>Graph</vt:lpstr>
      <vt:lpstr>Summary RKAP</vt:lpstr>
      <vt:lpstr>Summary MySAP</vt:lpstr>
      <vt:lpstr>OPEX &amp; CAPEX</vt:lpstr>
      <vt:lpstr>Pandan</vt:lpstr>
      <vt:lpstr>Pelita</vt:lpstr>
      <vt:lpstr>P_Tabuhan</vt:lpstr>
      <vt:lpstr>Pungut</vt:lpstr>
      <vt:lpstr>Pematang</vt:lpstr>
      <vt:lpstr>MangunJaya</vt:lpstr>
      <vt:lpstr>Menggala</vt:lpstr>
      <vt:lpstr>Minas</vt:lpstr>
      <vt:lpstr>Melahin</vt:lpstr>
      <vt:lpstr>Merbau</vt:lpstr>
      <vt:lpstr>Mundu</vt:lpstr>
      <vt:lpstr>Musi</vt:lpstr>
      <vt:lpstr>Meditran</vt:lpstr>
      <vt:lpstr>Matindok</vt:lpstr>
      <vt:lpstr>Mauhau</vt:lpstr>
      <vt:lpstr>Merauke</vt:lpstr>
      <vt:lpstr>Kamojang</vt:lpstr>
      <vt:lpstr>Kasim</vt:lpstr>
      <vt:lpstr>Kakap</vt:lpstr>
      <vt:lpstr>Parigi</vt:lpstr>
      <vt:lpstr>Pattimura</vt:lpstr>
      <vt:lpstr>Pasaman</vt:lpstr>
      <vt:lpstr>Panjang</vt:lpstr>
      <vt:lpstr>TF_II_Man</vt:lpstr>
      <vt:lpstr>MData</vt:lpstr>
      <vt:lpstr>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itcba</cp:lastModifiedBy>
  <cp:lastPrinted>2018-01-29T01:58:15Z</cp:lastPrinted>
  <dcterms:created xsi:type="dcterms:W3CDTF">2016-06-08T00:46:50Z</dcterms:created>
  <dcterms:modified xsi:type="dcterms:W3CDTF">2018-11-06T05:50:23Z</dcterms:modified>
</cp:coreProperties>
</file>