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20" windowHeight="9290" tabRatio="880" activeTab="5"/>
  </bookViews>
  <sheets>
    <sheet name="Sheet1" sheetId="32" r:id="rId1"/>
    <sheet name="Summary ABO Docking" sheetId="29" r:id="rId2"/>
    <sheet name="Graph" sheetId="22" r:id="rId3"/>
    <sheet name="Summary RKAP" sheetId="20" r:id="rId4"/>
    <sheet name="Summary MySAP" sheetId="23" r:id="rId5"/>
    <sheet name="OPEX &amp; CAPEX" sheetId="31" r:id="rId6"/>
    <sheet name="Pandan" sheetId="1" r:id="rId7"/>
    <sheet name="Pelita" sheetId="2" r:id="rId8"/>
    <sheet name="P_Tabuhan" sheetId="3" r:id="rId9"/>
    <sheet name="Pungut" sheetId="4" r:id="rId10"/>
    <sheet name="Pematang" sheetId="5" r:id="rId11"/>
    <sheet name="MangunJaya" sheetId="6" r:id="rId12"/>
    <sheet name="Menggala" sheetId="7" r:id="rId13"/>
    <sheet name="Minas" sheetId="8" r:id="rId14"/>
    <sheet name="Melahin" sheetId="9" r:id="rId15"/>
    <sheet name="Merbau" sheetId="10" r:id="rId16"/>
    <sheet name="Mundu" sheetId="11" r:id="rId17"/>
    <sheet name="Musi" sheetId="12" r:id="rId18"/>
    <sheet name="Meditran" sheetId="13" r:id="rId19"/>
    <sheet name="Matindok" sheetId="14" r:id="rId20"/>
    <sheet name="Mauhau" sheetId="15" r:id="rId21"/>
    <sheet name="Merauke" sheetId="16" r:id="rId22"/>
    <sheet name="Kamojang" sheetId="17" r:id="rId23"/>
    <sheet name="Kasim" sheetId="18" r:id="rId24"/>
    <sheet name="Kakap" sheetId="19" r:id="rId25"/>
    <sheet name="Parigi" sheetId="27" r:id="rId26"/>
    <sheet name="Pattimura" sheetId="26" r:id="rId27"/>
    <sheet name="Pasaman" sheetId="28" r:id="rId28"/>
    <sheet name="Panjang" sheetId="30" r:id="rId29"/>
    <sheet name="TF_II_Man" sheetId="25" r:id="rId30"/>
    <sheet name="MData" sheetId="24" r:id="rId31"/>
    <sheet name="Plan" sheetId="21" r:id="rId32"/>
  </sheets>
  <calcPr calcId="125725"/>
</workbook>
</file>

<file path=xl/calcChain.xml><?xml version="1.0" encoding="utf-8"?>
<calcChain xmlns="http://schemas.openxmlformats.org/spreadsheetml/2006/main">
  <c r="E53" i="31"/>
  <c r="B4" i="23"/>
  <c r="B6" l="1"/>
  <c r="B5"/>
  <c r="X43" l="1"/>
  <c r="X42"/>
  <c r="X41"/>
  <c r="X40"/>
  <c r="X39"/>
  <c r="X38"/>
  <c r="X37"/>
  <c r="X32"/>
  <c r="X31"/>
  <c r="X30"/>
  <c r="X29"/>
  <c r="X28"/>
  <c r="X27"/>
  <c r="X26"/>
  <c r="X21"/>
  <c r="X20"/>
  <c r="X19"/>
  <c r="X18"/>
  <c r="X17"/>
  <c r="X16"/>
  <c r="X15"/>
  <c r="X10"/>
  <c r="X9"/>
  <c r="X8"/>
  <c r="X7"/>
  <c r="X6"/>
  <c r="X5"/>
  <c r="X4"/>
  <c r="W43"/>
  <c r="W42"/>
  <c r="W41"/>
  <c r="W40"/>
  <c r="W39"/>
  <c r="W38"/>
  <c r="W37"/>
  <c r="W32"/>
  <c r="W31"/>
  <c r="W30"/>
  <c r="W29"/>
  <c r="W28"/>
  <c r="W27"/>
  <c r="W26"/>
  <c r="W21"/>
  <c r="W20"/>
  <c r="W19"/>
  <c r="W18"/>
  <c r="W17"/>
  <c r="W16"/>
  <c r="W15"/>
  <c r="W10"/>
  <c r="W9"/>
  <c r="W8"/>
  <c r="W7"/>
  <c r="W6"/>
  <c r="W5"/>
  <c r="W4"/>
  <c r="V43"/>
  <c r="V42"/>
  <c r="V41"/>
  <c r="V40"/>
  <c r="V39"/>
  <c r="V38"/>
  <c r="V37"/>
  <c r="V32"/>
  <c r="V31"/>
  <c r="V30"/>
  <c r="V29"/>
  <c r="V28"/>
  <c r="V27"/>
  <c r="V26"/>
  <c r="V21"/>
  <c r="V20"/>
  <c r="V19"/>
  <c r="V18"/>
  <c r="V17"/>
  <c r="V16"/>
  <c r="V15"/>
  <c r="V10"/>
  <c r="V9"/>
  <c r="V8"/>
  <c r="V7"/>
  <c r="V6"/>
  <c r="V5"/>
  <c r="V4"/>
  <c r="V11" l="1"/>
  <c r="V22"/>
  <c r="W11"/>
  <c r="W33"/>
  <c r="X44"/>
  <c r="X33"/>
  <c r="W44"/>
  <c r="V33"/>
  <c r="V44"/>
  <c r="X11"/>
  <c r="Y41"/>
  <c r="B37"/>
  <c r="B38"/>
  <c r="B39"/>
  <c r="B40"/>
  <c r="B41"/>
  <c r="B42"/>
  <c r="B43"/>
  <c r="C43"/>
  <c r="C32"/>
  <c r="E43"/>
  <c r="E32"/>
  <c r="F43"/>
  <c r="F32"/>
  <c r="G43"/>
  <c r="G32"/>
  <c r="H43"/>
  <c r="H32"/>
  <c r="I43"/>
  <c r="I32"/>
  <c r="J43"/>
  <c r="J32"/>
  <c r="K43"/>
  <c r="K32"/>
  <c r="L43"/>
  <c r="L32"/>
  <c r="M43"/>
  <c r="M32"/>
  <c r="N43"/>
  <c r="N32"/>
  <c r="O43"/>
  <c r="O32"/>
  <c r="P43"/>
  <c r="P32"/>
  <c r="Q43"/>
  <c r="Q32"/>
  <c r="R43"/>
  <c r="R32"/>
  <c r="S43"/>
  <c r="S32"/>
  <c r="T43"/>
  <c r="T32"/>
  <c r="U43"/>
  <c r="U32"/>
  <c r="C42"/>
  <c r="C31"/>
  <c r="E42"/>
  <c r="E31"/>
  <c r="F42"/>
  <c r="F31"/>
  <c r="G42"/>
  <c r="G31"/>
  <c r="H42"/>
  <c r="H31"/>
  <c r="I42"/>
  <c r="I31"/>
  <c r="J42"/>
  <c r="J31"/>
  <c r="K42"/>
  <c r="K31"/>
  <c r="L42"/>
  <c r="L31"/>
  <c r="M42"/>
  <c r="M31"/>
  <c r="N42"/>
  <c r="N31"/>
  <c r="O42"/>
  <c r="O31"/>
  <c r="P42"/>
  <c r="P31"/>
  <c r="Q42"/>
  <c r="Q31"/>
  <c r="R42"/>
  <c r="R31"/>
  <c r="S42"/>
  <c r="S31"/>
  <c r="T42"/>
  <c r="T31"/>
  <c r="U42"/>
  <c r="U31"/>
  <c r="C38"/>
  <c r="C27"/>
  <c r="E38"/>
  <c r="E27"/>
  <c r="F38"/>
  <c r="F27"/>
  <c r="G38"/>
  <c r="G27"/>
  <c r="H38"/>
  <c r="H27"/>
  <c r="I38"/>
  <c r="I27"/>
  <c r="J38"/>
  <c r="J27"/>
  <c r="K38"/>
  <c r="K27"/>
  <c r="L38"/>
  <c r="L27"/>
  <c r="M38"/>
  <c r="M27"/>
  <c r="N38"/>
  <c r="N27"/>
  <c r="O38"/>
  <c r="O27"/>
  <c r="P38"/>
  <c r="P27"/>
  <c r="Q38"/>
  <c r="Q27"/>
  <c r="R38"/>
  <c r="R27"/>
  <c r="S38"/>
  <c r="S27"/>
  <c r="T38"/>
  <c r="T27"/>
  <c r="U38"/>
  <c r="U27"/>
  <c r="C37"/>
  <c r="C26"/>
  <c r="E37"/>
  <c r="E26"/>
  <c r="F37"/>
  <c r="F26"/>
  <c r="G37"/>
  <c r="G26"/>
  <c r="H37"/>
  <c r="H26"/>
  <c r="I37"/>
  <c r="I26"/>
  <c r="J37"/>
  <c r="J26"/>
  <c r="K37"/>
  <c r="K26"/>
  <c r="L37"/>
  <c r="L26"/>
  <c r="M37"/>
  <c r="M26"/>
  <c r="N37"/>
  <c r="N26"/>
  <c r="O37"/>
  <c r="O26"/>
  <c r="P37"/>
  <c r="P26"/>
  <c r="Q37"/>
  <c r="Q26"/>
  <c r="R37"/>
  <c r="R26"/>
  <c r="S37"/>
  <c r="S26"/>
  <c r="T37"/>
  <c r="T26"/>
  <c r="U37"/>
  <c r="U26"/>
  <c r="C39"/>
  <c r="C28"/>
  <c r="E39"/>
  <c r="E28"/>
  <c r="F39"/>
  <c r="F28"/>
  <c r="G39"/>
  <c r="G28"/>
  <c r="H39"/>
  <c r="H28"/>
  <c r="I39"/>
  <c r="I28"/>
  <c r="J39"/>
  <c r="J28"/>
  <c r="K39"/>
  <c r="K28"/>
  <c r="L39"/>
  <c r="L28"/>
  <c r="M39"/>
  <c r="M28"/>
  <c r="N39"/>
  <c r="N28"/>
  <c r="O39"/>
  <c r="O28"/>
  <c r="P39"/>
  <c r="P28"/>
  <c r="Q39"/>
  <c r="Q28"/>
  <c r="R39"/>
  <c r="R28"/>
  <c r="S39"/>
  <c r="S28"/>
  <c r="T39"/>
  <c r="T28"/>
  <c r="U39"/>
  <c r="U40"/>
  <c r="U41"/>
  <c r="U28"/>
  <c r="C40"/>
  <c r="C41"/>
  <c r="E40"/>
  <c r="E41"/>
  <c r="G40"/>
  <c r="G41"/>
  <c r="N40"/>
  <c r="N41"/>
  <c r="R40"/>
  <c r="R41"/>
  <c r="C4"/>
  <c r="C5"/>
  <c r="C6"/>
  <c r="C7"/>
  <c r="C8"/>
  <c r="C9"/>
  <c r="C10"/>
  <c r="E4"/>
  <c r="E5"/>
  <c r="E6"/>
  <c r="E7"/>
  <c r="E8"/>
  <c r="E9"/>
  <c r="E10"/>
  <c r="G4"/>
  <c r="G5"/>
  <c r="G6"/>
  <c r="G7"/>
  <c r="G8"/>
  <c r="G9"/>
  <c r="G10"/>
  <c r="N4"/>
  <c r="N5"/>
  <c r="N6"/>
  <c r="N7"/>
  <c r="N8"/>
  <c r="N9"/>
  <c r="N10"/>
  <c r="R4"/>
  <c r="R5"/>
  <c r="R6"/>
  <c r="R7"/>
  <c r="R8"/>
  <c r="R9"/>
  <c r="R10"/>
  <c r="C15"/>
  <c r="C16"/>
  <c r="C17"/>
  <c r="C18"/>
  <c r="C19"/>
  <c r="C20"/>
  <c r="C21"/>
  <c r="E15"/>
  <c r="E16"/>
  <c r="E17"/>
  <c r="E18"/>
  <c r="E19"/>
  <c r="E20"/>
  <c r="E21"/>
  <c r="G15"/>
  <c r="G16"/>
  <c r="G17"/>
  <c r="G18"/>
  <c r="G19"/>
  <c r="G20"/>
  <c r="G21"/>
  <c r="N15"/>
  <c r="N16"/>
  <c r="N17"/>
  <c r="N18"/>
  <c r="N19"/>
  <c r="N20"/>
  <c r="N21"/>
  <c r="R15"/>
  <c r="R16"/>
  <c r="R17"/>
  <c r="R18"/>
  <c r="R19"/>
  <c r="R20"/>
  <c r="R21"/>
  <c r="U30"/>
  <c r="U29"/>
  <c r="U21"/>
  <c r="U20"/>
  <c r="U19"/>
  <c r="U18"/>
  <c r="U17"/>
  <c r="U16"/>
  <c r="U15"/>
  <c r="U10"/>
  <c r="U9"/>
  <c r="U8"/>
  <c r="U7"/>
  <c r="U6"/>
  <c r="U5"/>
  <c r="U4"/>
  <c r="Y43"/>
  <c r="Y42"/>
  <c r="Y40"/>
  <c r="Y39"/>
  <c r="Y38"/>
  <c r="Y37"/>
  <c r="Y32"/>
  <c r="Y31"/>
  <c r="Y30"/>
  <c r="Y29"/>
  <c r="Y28"/>
  <c r="Y27"/>
  <c r="Y26"/>
  <c r="Y21"/>
  <c r="Y20"/>
  <c r="Y19"/>
  <c r="Y18"/>
  <c r="Y17"/>
  <c r="Y16"/>
  <c r="Y15"/>
  <c r="Y10"/>
  <c r="Y9"/>
  <c r="Y8"/>
  <c r="Y7"/>
  <c r="Y6"/>
  <c r="Y5"/>
  <c r="Y4"/>
  <c r="T41"/>
  <c r="T30"/>
  <c r="T40"/>
  <c r="T29"/>
  <c r="T21"/>
  <c r="T20"/>
  <c r="T19"/>
  <c r="T18"/>
  <c r="T17"/>
  <c r="T16"/>
  <c r="T15"/>
  <c r="T10"/>
  <c r="T9"/>
  <c r="T8"/>
  <c r="T7"/>
  <c r="T6"/>
  <c r="T5"/>
  <c r="T4"/>
  <c r="S41"/>
  <c r="S40"/>
  <c r="S30"/>
  <c r="S29"/>
  <c r="S21"/>
  <c r="S20"/>
  <c r="S19"/>
  <c r="S18"/>
  <c r="S17"/>
  <c r="S16"/>
  <c r="S15"/>
  <c r="S10"/>
  <c r="S9"/>
  <c r="S8"/>
  <c r="S7"/>
  <c r="S6"/>
  <c r="S5"/>
  <c r="S4"/>
  <c r="R30"/>
  <c r="R29"/>
  <c r="Q41"/>
  <c r="Q40"/>
  <c r="Q30"/>
  <c r="Q29"/>
  <c r="Q21"/>
  <c r="Q20"/>
  <c r="Q19"/>
  <c r="Q18"/>
  <c r="Q17"/>
  <c r="Q16"/>
  <c r="Q15"/>
  <c r="Q10"/>
  <c r="Q9"/>
  <c r="Q8"/>
  <c r="Q7"/>
  <c r="Q6"/>
  <c r="Q5"/>
  <c r="Q4"/>
  <c r="P41"/>
  <c r="P40"/>
  <c r="P30"/>
  <c r="P29"/>
  <c r="P21"/>
  <c r="P20"/>
  <c r="P19"/>
  <c r="P18"/>
  <c r="P17"/>
  <c r="P16"/>
  <c r="P15"/>
  <c r="P10"/>
  <c r="P9"/>
  <c r="P8"/>
  <c r="P7"/>
  <c r="P6"/>
  <c r="P5"/>
  <c r="P4"/>
  <c r="O41"/>
  <c r="O40"/>
  <c r="O30"/>
  <c r="O29"/>
  <c r="O21"/>
  <c r="O20"/>
  <c r="O19"/>
  <c r="O18"/>
  <c r="O17"/>
  <c r="O16"/>
  <c r="O15"/>
  <c r="O10"/>
  <c r="O9"/>
  <c r="O8"/>
  <c r="O7"/>
  <c r="O6"/>
  <c r="O5"/>
  <c r="O4"/>
  <c r="N30"/>
  <c r="N29"/>
  <c r="M41"/>
  <c r="M40"/>
  <c r="M30"/>
  <c r="M29"/>
  <c r="M21"/>
  <c r="M20"/>
  <c r="M19"/>
  <c r="M18"/>
  <c r="M17"/>
  <c r="M16"/>
  <c r="M15"/>
  <c r="M10"/>
  <c r="M9"/>
  <c r="M8"/>
  <c r="M7"/>
  <c r="M6"/>
  <c r="M5"/>
  <c r="M4"/>
  <c r="L41"/>
  <c r="L30"/>
  <c r="L40"/>
  <c r="L29"/>
  <c r="L21"/>
  <c r="L20"/>
  <c r="L19"/>
  <c r="L18"/>
  <c r="L17"/>
  <c r="L16"/>
  <c r="L15"/>
  <c r="L10"/>
  <c r="L9"/>
  <c r="L8"/>
  <c r="L7"/>
  <c r="L6"/>
  <c r="L5"/>
  <c r="L4"/>
  <c r="K41"/>
  <c r="K40"/>
  <c r="K30"/>
  <c r="K29"/>
  <c r="K21"/>
  <c r="K20"/>
  <c r="K19"/>
  <c r="K18"/>
  <c r="K17"/>
  <c r="K16"/>
  <c r="K15"/>
  <c r="K10"/>
  <c r="K9"/>
  <c r="K8"/>
  <c r="K7"/>
  <c r="K6"/>
  <c r="K5"/>
  <c r="K4"/>
  <c r="J41"/>
  <c r="J30"/>
  <c r="J40"/>
  <c r="J29"/>
  <c r="J21"/>
  <c r="J20"/>
  <c r="J19"/>
  <c r="J18"/>
  <c r="J17"/>
  <c r="J15"/>
  <c r="J16"/>
  <c r="J10"/>
  <c r="J9"/>
  <c r="J8"/>
  <c r="J7"/>
  <c r="J6"/>
  <c r="J5"/>
  <c r="J4"/>
  <c r="I41"/>
  <c r="I40"/>
  <c r="I30"/>
  <c r="I29"/>
  <c r="I21"/>
  <c r="I20"/>
  <c r="I19"/>
  <c r="I18"/>
  <c r="I17"/>
  <c r="I16"/>
  <c r="I15"/>
  <c r="I10"/>
  <c r="I9"/>
  <c r="I8"/>
  <c r="I7"/>
  <c r="I6"/>
  <c r="I5"/>
  <c r="I4"/>
  <c r="H41"/>
  <c r="H40"/>
  <c r="H30"/>
  <c r="H29"/>
  <c r="H21"/>
  <c r="H20"/>
  <c r="H19"/>
  <c r="H18"/>
  <c r="H17"/>
  <c r="H16"/>
  <c r="H15"/>
  <c r="H10"/>
  <c r="H9"/>
  <c r="H8"/>
  <c r="H7"/>
  <c r="H6"/>
  <c r="H5"/>
  <c r="H4"/>
  <c r="G30"/>
  <c r="G29"/>
  <c r="F41"/>
  <c r="F40"/>
  <c r="F30"/>
  <c r="F29"/>
  <c r="F21"/>
  <c r="F20"/>
  <c r="F19"/>
  <c r="F18"/>
  <c r="F17"/>
  <c r="F16"/>
  <c r="F15"/>
  <c r="F10"/>
  <c r="F9"/>
  <c r="F8"/>
  <c r="F7"/>
  <c r="F6"/>
  <c r="F5"/>
  <c r="F4"/>
  <c r="E30"/>
  <c r="E29"/>
  <c r="D43"/>
  <c r="D42"/>
  <c r="D41"/>
  <c r="D40"/>
  <c r="D39"/>
  <c r="D38"/>
  <c r="D37"/>
  <c r="D32"/>
  <c r="D31"/>
  <c r="D30"/>
  <c r="D29"/>
  <c r="D28"/>
  <c r="D27"/>
  <c r="D26"/>
  <c r="D21"/>
  <c r="D20"/>
  <c r="D19"/>
  <c r="D18"/>
  <c r="D17"/>
  <c r="D16"/>
  <c r="D15"/>
  <c r="D10"/>
  <c r="D9"/>
  <c r="D8"/>
  <c r="D7"/>
  <c r="D6"/>
  <c r="D5"/>
  <c r="D4"/>
  <c r="C29"/>
  <c r="C30"/>
  <c r="B32"/>
  <c r="B31"/>
  <c r="B30"/>
  <c r="B29"/>
  <c r="B28"/>
  <c r="B27"/>
  <c r="B26"/>
  <c r="B21"/>
  <c r="B20"/>
  <c r="B19"/>
  <c r="B18"/>
  <c r="B17"/>
  <c r="B16"/>
  <c r="B15"/>
  <c r="B10"/>
  <c r="B9"/>
  <c r="B8"/>
  <c r="B7"/>
  <c r="B2"/>
  <c r="I6" i="29"/>
  <c r="I11"/>
  <c r="I15"/>
  <c r="I19"/>
  <c r="I20"/>
  <c r="I25"/>
  <c r="I26"/>
  <c r="I29"/>
  <c r="I30"/>
  <c r="I4"/>
  <c r="H36"/>
  <c r="G36"/>
  <c r="P31" i="22" s="1"/>
  <c r="D36" i="29"/>
  <c r="P33" i="22" s="1"/>
  <c r="F36" i="29"/>
  <c r="E36"/>
  <c r="C2" i="23"/>
  <c r="D2"/>
  <c r="E2"/>
  <c r="F2"/>
  <c r="G2"/>
  <c r="H2"/>
  <c r="I2"/>
  <c r="J2"/>
  <c r="K2"/>
  <c r="L2"/>
  <c r="M2"/>
  <c r="N2"/>
  <c r="O2"/>
  <c r="P2"/>
  <c r="Q2"/>
  <c r="R2"/>
  <c r="S2"/>
  <c r="T2"/>
  <c r="P32" i="22"/>
  <c r="B11" i="23" l="1"/>
  <c r="Q50"/>
  <c r="Q54"/>
  <c r="R54"/>
  <c r="P34" i="22"/>
  <c r="Q33" s="1"/>
  <c r="D37" i="29"/>
  <c r="I37" s="1"/>
  <c r="T50" i="23"/>
  <c r="E54"/>
  <c r="B50"/>
  <c r="J54"/>
  <c r="N33"/>
  <c r="L50"/>
  <c r="H54"/>
  <c r="F54"/>
  <c r="D54"/>
  <c r="R51"/>
  <c r="Q51"/>
  <c r="U49"/>
  <c r="Q49"/>
  <c r="U50"/>
  <c r="U54"/>
  <c r="Q55"/>
  <c r="K50"/>
  <c r="K54"/>
  <c r="O11"/>
  <c r="P52"/>
  <c r="D51"/>
  <c r="H53"/>
  <c r="Q33"/>
  <c r="J51"/>
  <c r="H51"/>
  <c r="F51"/>
  <c r="C51"/>
  <c r="L49"/>
  <c r="H49"/>
  <c r="F50"/>
  <c r="C50"/>
  <c r="T54"/>
  <c r="P54"/>
  <c r="N54"/>
  <c r="R55"/>
  <c r="J55"/>
  <c r="B49"/>
  <c r="K11"/>
  <c r="K44"/>
  <c r="Q44"/>
  <c r="E11"/>
  <c r="M51"/>
  <c r="M49"/>
  <c r="I49"/>
  <c r="E49"/>
  <c r="O50"/>
  <c r="M50"/>
  <c r="G50"/>
  <c r="M54"/>
  <c r="G54"/>
  <c r="O55"/>
  <c r="I55"/>
  <c r="G55"/>
  <c r="Y51"/>
  <c r="Y11"/>
  <c r="Y33"/>
  <c r="Y55"/>
  <c r="U51"/>
  <c r="T51"/>
  <c r="T55"/>
  <c r="T52"/>
  <c r="S53"/>
  <c r="S49"/>
  <c r="S50"/>
  <c r="S54"/>
  <c r="S55"/>
  <c r="R53"/>
  <c r="P11"/>
  <c r="O44"/>
  <c r="N51"/>
  <c r="N50"/>
  <c r="N55"/>
  <c r="L54"/>
  <c r="L55"/>
  <c r="K55"/>
  <c r="J11"/>
  <c r="I51"/>
  <c r="I54"/>
  <c r="H55"/>
  <c r="F55"/>
  <c r="F11"/>
  <c r="E22"/>
  <c r="E53"/>
  <c r="E55"/>
  <c r="D33"/>
  <c r="D49"/>
  <c r="D53"/>
  <c r="C11"/>
  <c r="C55"/>
  <c r="B51"/>
  <c r="Y50"/>
  <c r="Y53"/>
  <c r="U55"/>
  <c r="U11"/>
  <c r="U22"/>
  <c r="U53"/>
  <c r="T11"/>
  <c r="T22"/>
  <c r="T44"/>
  <c r="S22"/>
  <c r="S51"/>
  <c r="R22"/>
  <c r="R50"/>
  <c r="Q53"/>
  <c r="Q22"/>
  <c r="P53"/>
  <c r="P51"/>
  <c r="P55"/>
  <c r="P22"/>
  <c r="O53"/>
  <c r="O51"/>
  <c r="O49"/>
  <c r="O54"/>
  <c r="N44"/>
  <c r="N11"/>
  <c r="N53"/>
  <c r="M55"/>
  <c r="M53"/>
  <c r="M44"/>
  <c r="M22"/>
  <c r="M33"/>
  <c r="L44"/>
  <c r="L11"/>
  <c r="L22"/>
  <c r="L33"/>
  <c r="K53"/>
  <c r="J44"/>
  <c r="J50"/>
  <c r="J22"/>
  <c r="J33"/>
  <c r="I22"/>
  <c r="I11"/>
  <c r="I52"/>
  <c r="H11"/>
  <c r="H33"/>
  <c r="H44"/>
  <c r="G52"/>
  <c r="G51"/>
  <c r="G53"/>
  <c r="F49"/>
  <c r="F53"/>
  <c r="Z42"/>
  <c r="Z18"/>
  <c r="E51"/>
  <c r="Z7"/>
  <c r="Z19"/>
  <c r="Z31"/>
  <c r="D55"/>
  <c r="D52"/>
  <c r="Z43"/>
  <c r="D50"/>
  <c r="C33"/>
  <c r="C52"/>
  <c r="C54"/>
  <c r="Z28"/>
  <c r="B53"/>
  <c r="B55"/>
  <c r="Z27"/>
  <c r="Z30"/>
  <c r="Z17"/>
  <c r="Z6"/>
  <c r="Y49"/>
  <c r="Z15"/>
  <c r="B22"/>
  <c r="Z4"/>
  <c r="D11"/>
  <c r="D22"/>
  <c r="Z16"/>
  <c r="J53"/>
  <c r="L53"/>
  <c r="T53"/>
  <c r="R11"/>
  <c r="K51"/>
  <c r="C44"/>
  <c r="C49"/>
  <c r="Z37"/>
  <c r="P44"/>
  <c r="P50"/>
  <c r="B54"/>
  <c r="Z38"/>
  <c r="Z40"/>
  <c r="Z32"/>
  <c r="B33"/>
  <c r="G33"/>
  <c r="R44"/>
  <c r="O33"/>
  <c r="I53"/>
  <c r="K22"/>
  <c r="K52"/>
  <c r="M11"/>
  <c r="M52"/>
  <c r="O22"/>
  <c r="O52"/>
  <c r="Q11"/>
  <c r="Q52"/>
  <c r="S11"/>
  <c r="S52"/>
  <c r="Y22"/>
  <c r="Y52"/>
  <c r="N52"/>
  <c r="E52"/>
  <c r="T49"/>
  <c r="T33"/>
  <c r="R49"/>
  <c r="R33"/>
  <c r="P49"/>
  <c r="P33"/>
  <c r="N49"/>
  <c r="I50"/>
  <c r="I33"/>
  <c r="E33"/>
  <c r="E50"/>
  <c r="R52"/>
  <c r="U33"/>
  <c r="Z8"/>
  <c r="Z20"/>
  <c r="N22"/>
  <c r="G22"/>
  <c r="K49"/>
  <c r="K33"/>
  <c r="F44"/>
  <c r="D44"/>
  <c r="S33"/>
  <c r="H50"/>
  <c r="Z5"/>
  <c r="Z9"/>
  <c r="Z21"/>
  <c r="Z29"/>
  <c r="Z10"/>
  <c r="Z26"/>
  <c r="F22"/>
  <c r="F52"/>
  <c r="H22"/>
  <c r="H52"/>
  <c r="J52"/>
  <c r="L52"/>
  <c r="Y44"/>
  <c r="Y54"/>
  <c r="C22"/>
  <c r="G11"/>
  <c r="C53"/>
  <c r="Z41"/>
  <c r="U52"/>
  <c r="L51"/>
  <c r="Z39"/>
  <c r="J49"/>
  <c r="I44"/>
  <c r="G44"/>
  <c r="G49"/>
  <c r="E44"/>
  <c r="U44"/>
  <c r="S44"/>
  <c r="B52"/>
  <c r="B44"/>
  <c r="F33"/>
  <c r="Q32" i="22" l="1"/>
  <c r="Q31"/>
  <c r="U56" i="23"/>
  <c r="G56"/>
  <c r="E56"/>
  <c r="T59" i="22"/>
  <c r="W57"/>
  <c r="F56" i="23"/>
  <c r="M56"/>
  <c r="S56"/>
  <c r="Q56"/>
  <c r="O56"/>
  <c r="T57" i="22"/>
  <c r="K56" i="23"/>
  <c r="D56"/>
  <c r="T56"/>
  <c r="U57" i="22"/>
  <c r="P56" i="23"/>
  <c r="V57" i="22"/>
  <c r="L56" i="23"/>
  <c r="T58" i="22"/>
  <c r="I56" i="23"/>
  <c r="U58" i="22"/>
  <c r="U59"/>
  <c r="Z50" i="23"/>
  <c r="H56"/>
  <c r="W58" i="22"/>
  <c r="Z49" i="23"/>
  <c r="W59" i="22"/>
  <c r="Z55" i="23"/>
  <c r="Z54"/>
  <c r="V58" i="22"/>
  <c r="V59"/>
  <c r="Z51" i="23"/>
  <c r="Z11"/>
  <c r="L31" i="22" s="1"/>
  <c r="J56" i="23"/>
  <c r="Z33"/>
  <c r="N56"/>
  <c r="R56"/>
  <c r="Z44"/>
  <c r="Y56"/>
  <c r="Z52"/>
  <c r="Z53"/>
  <c r="B56"/>
  <c r="C56"/>
  <c r="Z22"/>
  <c r="L32" i="22" s="1"/>
  <c r="T54" l="1"/>
  <c r="W54"/>
  <c r="U56"/>
  <c r="T56"/>
  <c r="T55"/>
  <c r="U54"/>
  <c r="U55"/>
  <c r="W56"/>
  <c r="W55"/>
  <c r="V54"/>
  <c r="V55"/>
  <c r="V56"/>
  <c r="Z56" i="23"/>
  <c r="Z57" s="1"/>
  <c r="L33" i="22"/>
  <c r="Z45" i="23"/>
  <c r="L34" i="22" l="1"/>
  <c r="M31" l="1"/>
  <c r="M32"/>
  <c r="M33"/>
</calcChain>
</file>

<file path=xl/comments1.xml><?xml version="1.0" encoding="utf-8"?>
<comments xmlns="http://schemas.openxmlformats.org/spreadsheetml/2006/main">
  <authors>
    <author>Jason Oliver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Jason Oliver:
Surat Perjalanan Dinas Docking Repair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Jason Oliver:</t>
        </r>
        <r>
          <rPr>
            <sz val="9"/>
            <color indexed="81"/>
            <rFont val="Tahoma"/>
            <family val="2"/>
          </rPr>
          <t xml:space="preserve">
Docking 2017</t>
        </r>
      </text>
    </comment>
  </commentList>
</comments>
</file>

<file path=xl/sharedStrings.xml><?xml version="1.0" encoding="utf-8"?>
<sst xmlns="http://schemas.openxmlformats.org/spreadsheetml/2006/main" count="2174" uniqueCount="262">
  <si>
    <t>Cost Elements</t>
  </si>
  <si>
    <t>Actual</t>
  </si>
  <si>
    <t>Commitment</t>
  </si>
  <si>
    <t>Allotted</t>
  </si>
  <si>
    <t>Plan</t>
  </si>
  <si>
    <t>Available</t>
  </si>
  <si>
    <t xml:space="preserve">  6001011110  WATER EXPENSE</t>
  </si>
  <si>
    <t xml:space="preserve">  6001013120  TRSPRT MATRL &amp; E</t>
  </si>
  <si>
    <t xml:space="preserve">  6001013130  MAC ACCES INSTRU</t>
  </si>
  <si>
    <t xml:space="preserve">  6001013210  PAINTS, OILS, &amp;</t>
  </si>
  <si>
    <t xml:space="preserve">  6001014170  DIVING &amp; MARINE</t>
  </si>
  <si>
    <t xml:space="preserve">  6001020100  CERTIFICATE</t>
  </si>
  <si>
    <t xml:space="preserve">  6001022190  SURVEYOR EXPENSE</t>
  </si>
  <si>
    <t>Pandan</t>
  </si>
  <si>
    <t>Pelita</t>
  </si>
  <si>
    <t>Paluh Tabuhan</t>
  </si>
  <si>
    <t>Pungut</t>
  </si>
  <si>
    <t>Pematang</t>
  </si>
  <si>
    <t>Mangun Jaya</t>
  </si>
  <si>
    <t>Menggala</t>
  </si>
  <si>
    <t>Minas</t>
  </si>
  <si>
    <t>Melahin</t>
  </si>
  <si>
    <t>Merbau</t>
  </si>
  <si>
    <t>Mundu</t>
  </si>
  <si>
    <t>Musi</t>
  </si>
  <si>
    <t>Meditran</t>
  </si>
  <si>
    <t>Matindok</t>
  </si>
  <si>
    <t>Mauhau</t>
  </si>
  <si>
    <t>Merauke</t>
  </si>
  <si>
    <t>Kamojang</t>
  </si>
  <si>
    <t>Kasim</t>
  </si>
  <si>
    <t>Kakap</t>
  </si>
  <si>
    <t>ACTUAL MySAP</t>
  </si>
  <si>
    <t>COMMITMENT MySAP</t>
  </si>
  <si>
    <t>TOTAL</t>
  </si>
  <si>
    <t>WATER EXPENSE</t>
  </si>
  <si>
    <t>PAINTS, OILS, &amp; CHEMS</t>
  </si>
  <si>
    <t>DIVING &amp; MARINE</t>
  </si>
  <si>
    <t>CERTIFICATE</t>
  </si>
  <si>
    <t>SURVEYOR EXPENSE</t>
  </si>
  <si>
    <t>MACHINERY ACC INSTRU</t>
  </si>
  <si>
    <t>Paluh Tabuan</t>
  </si>
  <si>
    <t>PLAN MySAP</t>
  </si>
  <si>
    <t>Avail MySAP</t>
  </si>
  <si>
    <t>Group</t>
  </si>
  <si>
    <t>AVAILABLE</t>
  </si>
  <si>
    <t xml:space="preserve">ACTUAL </t>
  </si>
  <si>
    <t xml:space="preserve">COMMITMENT </t>
  </si>
  <si>
    <t>TF II Man</t>
  </si>
  <si>
    <t>Description</t>
  </si>
  <si>
    <t>WBS</t>
  </si>
  <si>
    <t>D80/17/B6-02S11</t>
  </si>
  <si>
    <t>Docking MT. Paluh Tabuan</t>
  </si>
  <si>
    <t>5109554</t>
  </si>
  <si>
    <t>Docking Survey MT. Paluh Tabuan</t>
  </si>
  <si>
    <t>D80/17/B6-02S12</t>
  </si>
  <si>
    <t>D80/17/B6-02S13</t>
  </si>
  <si>
    <t>Docking MT. Pungut</t>
  </si>
  <si>
    <t>Docking MT.Pelita</t>
  </si>
  <si>
    <t>Docking Survey MT. Pelita</t>
  </si>
  <si>
    <t>5109556</t>
  </si>
  <si>
    <t>5109557</t>
  </si>
  <si>
    <t>Overhaul Pompa-pompa MT. Pelita</t>
  </si>
  <si>
    <t>Docking MT. Pematang</t>
  </si>
  <si>
    <t>Docking MT. Meditran</t>
  </si>
  <si>
    <t>Docking MT Musi</t>
  </si>
  <si>
    <t>D80/17/B6-02S14</t>
  </si>
  <si>
    <t>D80/17/B6-02S15</t>
  </si>
  <si>
    <t>D80/17/B6-02S16</t>
  </si>
  <si>
    <t>5109410</t>
  </si>
  <si>
    <t>5109447</t>
  </si>
  <si>
    <t>5109464</t>
  </si>
  <si>
    <t>Pengadaan Jasa &amp; Material DR MT Musi</t>
  </si>
  <si>
    <t>Jasa Service Valve Docking Repair MT Mus</t>
  </si>
  <si>
    <t>Jasa Pekerjaan Replating &amp; piping D/R MT</t>
  </si>
  <si>
    <t>Docking MT Mangunjaya</t>
  </si>
  <si>
    <t>Docking MT Mundu</t>
  </si>
  <si>
    <t>Docking MT Matindok</t>
  </si>
  <si>
    <t>Docking MT Kakap</t>
  </si>
  <si>
    <t>D80/17/B6-02S17</t>
  </si>
  <si>
    <t>D80/17/B6-02S18</t>
  </si>
  <si>
    <t>D80/17/B6-02S19</t>
  </si>
  <si>
    <t>D80/17/B6-02S110</t>
  </si>
  <si>
    <t>Budget
(a)</t>
  </si>
  <si>
    <t>Order Cost
(b)</t>
  </si>
  <si>
    <t>Commitment
( c )</t>
  </si>
  <si>
    <t>Actual
(d)</t>
  </si>
  <si>
    <t>Res. Plan
( e )</t>
  </si>
  <si>
    <t>REMAINING ABO DOCKING OVERALL TF II (a - c - d - e)</t>
  </si>
  <si>
    <t>Budget
Status</t>
  </si>
  <si>
    <t>5109719</t>
  </si>
  <si>
    <t>OVERHAUL MAIN ENGINE PELITA</t>
  </si>
  <si>
    <t>5109847</t>
  </si>
  <si>
    <t>RR. OVERHAUL AUX. ENGINE NO. 1</t>
  </si>
  <si>
    <t>RR. OVERHAUL TURBOCHARGER MAIN ENGINE</t>
  </si>
  <si>
    <t>5109848</t>
  </si>
  <si>
    <t>5109623</t>
  </si>
  <si>
    <t>Addendum Docking Repair MT Musi</t>
  </si>
  <si>
    <t>Kurs 1 USD</t>
  </si>
  <si>
    <t>5109897</t>
  </si>
  <si>
    <t>Docking Survey MT. Pematang - 2017</t>
  </si>
  <si>
    <t>Docking Survey MT. Mundu - 2017</t>
  </si>
  <si>
    <t>5109898</t>
  </si>
  <si>
    <t>5110058</t>
  </si>
  <si>
    <t>5110059</t>
  </si>
  <si>
    <t>5110060</t>
  </si>
  <si>
    <t>5110089</t>
  </si>
  <si>
    <t>5109988</t>
  </si>
  <si>
    <t>Jasa &amp; Material D/R MT. Kakap</t>
  </si>
  <si>
    <t>Jasa Pekerjaan Service Valve DR MT Kakap</t>
  </si>
  <si>
    <t>Jasa Pek. Sandblasting &amp; Painting MT Kak</t>
  </si>
  <si>
    <t>Jasa Pekerjaan Las &amp; Piping D/R MT Kakap</t>
  </si>
  <si>
    <t>By. paket Pemeriksaan Malaria On_Site</t>
  </si>
  <si>
    <t>5110316</t>
  </si>
  <si>
    <t>Main Engine ( Cylinder Liner )</t>
  </si>
  <si>
    <t>5110341</t>
  </si>
  <si>
    <t>Docking Survey MT. Pungut</t>
  </si>
  <si>
    <t>Overhaul Cyl. Liner No. 2 &amp; 5 AE No. 3</t>
  </si>
  <si>
    <t>5110342</t>
  </si>
  <si>
    <t>5110425</t>
  </si>
  <si>
    <t>Overhaul AE No. 1</t>
  </si>
  <si>
    <t>SPARE PART AUX ENGINE NO. 1</t>
  </si>
  <si>
    <t>5110625</t>
  </si>
  <si>
    <t>FIX</t>
  </si>
  <si>
    <t>A1404006</t>
  </si>
  <si>
    <t>A1404029</t>
  </si>
  <si>
    <t>A1404023</t>
  </si>
  <si>
    <t>A1404007</t>
  </si>
  <si>
    <t>A1404008</t>
  </si>
  <si>
    <t>A1404009</t>
  </si>
  <si>
    <t>A1404010</t>
  </si>
  <si>
    <t>A1404011</t>
  </si>
  <si>
    <t>A1404012</t>
  </si>
  <si>
    <t>A1404025</t>
  </si>
  <si>
    <t>A1404024</t>
  </si>
  <si>
    <t>A1404052</t>
  </si>
  <si>
    <t>A1404054</t>
  </si>
  <si>
    <t>A1404055</t>
  </si>
  <si>
    <t>A1404056</t>
  </si>
  <si>
    <t>A1404057</t>
  </si>
  <si>
    <t>A1404058</t>
  </si>
  <si>
    <t>A1404059</t>
  </si>
  <si>
    <t>A1404069</t>
  </si>
  <si>
    <t>TF II Manager</t>
  </si>
  <si>
    <t>A1404003</t>
  </si>
  <si>
    <t>Parigi</t>
  </si>
  <si>
    <t>A1404091</t>
  </si>
  <si>
    <t>Cost Center</t>
  </si>
  <si>
    <t>Kapal</t>
  </si>
  <si>
    <t>Pattimura</t>
  </si>
  <si>
    <t>Pasaman</t>
  </si>
  <si>
    <t>Panjang</t>
  </si>
  <si>
    <t>CE - PAINT OIL CHEM</t>
  </si>
  <si>
    <t>MAT</t>
  </si>
  <si>
    <t>CE - DIVING &amp; MARINE</t>
  </si>
  <si>
    <t>SERV</t>
  </si>
  <si>
    <t>CE - MAC ACCESS INSTR</t>
  </si>
  <si>
    <t>CE - WATER EXPENSE</t>
  </si>
  <si>
    <t>CE - TRSPRT MATRL &amp; E</t>
  </si>
  <si>
    <t>CE - CERTIFICATE</t>
  </si>
  <si>
    <t>CE - SURVEYOR EXPENSE</t>
  </si>
  <si>
    <t>CE - VEHICLES RENTAL</t>
  </si>
  <si>
    <t>CE - EMPLOYEE TRAVEL</t>
  </si>
  <si>
    <t>CE - LOGISTICS AIRFREIGHT EXPENSE</t>
  </si>
  <si>
    <t xml:space="preserve">    6001006100  SALARIES AND W</t>
  </si>
  <si>
    <t xml:space="preserve">    6001017110  TAX ALLOWANCE</t>
  </si>
  <si>
    <t xml:space="preserve">    6001007100  EMPLOYEE FEIST</t>
  </si>
  <si>
    <t xml:space="preserve">    6001007170  EMPLOYEE ALLOW</t>
  </si>
  <si>
    <t xml:space="preserve">    6001007180  COMP CONTR JAM</t>
  </si>
  <si>
    <t xml:space="preserve">    6001007200  COMPANY CONTRI</t>
  </si>
  <si>
    <t xml:space="preserve">    6001007210  COMPANY CONTRI</t>
  </si>
  <si>
    <t xml:space="preserve">    6001007110  EMPLOYEE INCEN</t>
  </si>
  <si>
    <t xml:space="preserve">    6001007111  EMPLOYEE BONUS</t>
  </si>
  <si>
    <t>*   PAYROLL RELATED</t>
  </si>
  <si>
    <t xml:space="preserve">    6001007250  PRE-RETIRE BEN</t>
  </si>
  <si>
    <t>*   EMPLOYEE BENEFIT</t>
  </si>
  <si>
    <t xml:space="preserve">    6001008100  EMPLOYEE TRAVE</t>
  </si>
  <si>
    <t>*   TRAVEL EXPENSES</t>
  </si>
  <si>
    <t>**  MAN POWER RELATED</t>
  </si>
  <si>
    <t xml:space="preserve">    6001011152  F&amp;P CON PROD-O</t>
  </si>
  <si>
    <t>*   OWN USE PRODUCTIVE</t>
  </si>
  <si>
    <t>**  OWN USE CONSUMED</t>
  </si>
  <si>
    <t xml:space="preserve">    6001014110  FACILITY MAINT</t>
  </si>
  <si>
    <t>*   MAINTENANCE SERVICES</t>
  </si>
  <si>
    <t xml:space="preserve">    6001013120  TRSPRT MATRL &amp;</t>
  </si>
  <si>
    <t xml:space="preserve">    6001013130  MAC ACCES INST</t>
  </si>
  <si>
    <t>*   MATERIAL SERVICES 1</t>
  </si>
  <si>
    <t>**  MAINTENANCE</t>
  </si>
  <si>
    <t xml:space="preserve">    6001011110  WATER EXPENSE</t>
  </si>
  <si>
    <t>*   AUXILARIES</t>
  </si>
  <si>
    <t xml:space="preserve">    6001013210  PAINTS, OILS,</t>
  </si>
  <si>
    <t xml:space="preserve">    6001013230  HOUSHLD FIRE &amp;</t>
  </si>
  <si>
    <t>*   OTHER MATERIAL</t>
  </si>
  <si>
    <t>**  MATERIAL CONSUMED</t>
  </si>
  <si>
    <t>*   LOGISTIC &amp; HANDLING SERVIC</t>
  </si>
  <si>
    <t xml:space="preserve">    6001014170  DIVING &amp; MARIN</t>
  </si>
  <si>
    <t>*   ENGINEERING SERVICES</t>
  </si>
  <si>
    <t xml:space="preserve">    6001010100  COMPUTER RENTA</t>
  </si>
  <si>
    <t>*   IT &amp; TELECOM SERVICES</t>
  </si>
  <si>
    <t xml:space="preserve">    6001022160  OTHER PROFESSI</t>
  </si>
  <si>
    <t xml:space="preserve">    6001022190  SURVEYOR EXPEN</t>
  </si>
  <si>
    <t xml:space="preserve">    6001020100  CERTIFICATE</t>
  </si>
  <si>
    <t>*   PROFESSIONAL SERVICES</t>
  </si>
  <si>
    <t>*   GENERAL SERVICES</t>
  </si>
  <si>
    <t>**  SERVICES</t>
  </si>
  <si>
    <t xml:space="preserve">    6001090100  CHARGES OF POR</t>
  </si>
  <si>
    <t>*   PENALTY,FINES,CLAIM,CHARGE</t>
  </si>
  <si>
    <t>**  FINANCIAL EXPENSES</t>
  </si>
  <si>
    <t xml:space="preserve">    6001019250  INSUR PREM MRN</t>
  </si>
  <si>
    <t>*   PREMIUM</t>
  </si>
  <si>
    <t>**  INSURANCE EXPENSES</t>
  </si>
  <si>
    <t xml:space="preserve">    6002002200  DEPRE-VESSEL-D</t>
  </si>
  <si>
    <t>**  DEPRECIATION, DEPLETION &amp;</t>
  </si>
  <si>
    <t>*** Over/Underabsorption</t>
  </si>
  <si>
    <t xml:space="preserve">    6001007220  ACTIVE EMPLOYE</t>
  </si>
  <si>
    <t>*   MEDICAL EXPENSES</t>
  </si>
  <si>
    <t xml:space="preserve">    6002002100  DEPRE-VESSEL</t>
  </si>
  <si>
    <t xml:space="preserve">    6002003100  DEPRE-INST</t>
  </si>
  <si>
    <t xml:space="preserve">    6001010190  VEHICLES RENTA</t>
  </si>
  <si>
    <t>*   RENTAL SERVICES</t>
  </si>
  <si>
    <t xml:space="preserve">    6001016170  GROUP/EXTERN A</t>
  </si>
  <si>
    <t xml:space="preserve">    6001002100  CORPORATE ENTE</t>
  </si>
  <si>
    <t>*   Corporate Communication</t>
  </si>
  <si>
    <t>**  PROMOTION &amp; CORP. IMAGE</t>
  </si>
  <si>
    <t>AVAIL MySAP - 30% HOLD (KECUALI PAINTS &amp; DIVING)</t>
  </si>
  <si>
    <t>Bambang</t>
  </si>
  <si>
    <t>Dwiyanto</t>
  </si>
  <si>
    <t>Wulan</t>
  </si>
  <si>
    <t>Adi</t>
  </si>
  <si>
    <t xml:space="preserve">    6002006210  DEPRECIATION P</t>
  </si>
  <si>
    <t>A1404090</t>
  </si>
  <si>
    <t>A1404092</t>
  </si>
  <si>
    <t>A1404099</t>
  </si>
  <si>
    <t xml:space="preserve">    6002001100  DEPRE-MOVABLE</t>
  </si>
  <si>
    <t xml:space="preserve">    6001016120  LOGISTICS EXPE</t>
  </si>
  <si>
    <t xml:space="preserve">    6001022240  FOOD&amp;CATERING</t>
  </si>
  <si>
    <t xml:space="preserve">    6001007230  PAP SEVERANCE</t>
  </si>
  <si>
    <t>AVAIL MySAP (Sdh cut 30%)</t>
  </si>
  <si>
    <t>update 18/7/2018</t>
  </si>
  <si>
    <t>NO</t>
  </si>
  <si>
    <t>NAMA KAPAL</t>
  </si>
  <si>
    <t>CUR</t>
  </si>
  <si>
    <t>ACTUAL</t>
  </si>
  <si>
    <t>COMMITMENT</t>
  </si>
  <si>
    <t>PLAN</t>
  </si>
  <si>
    <t>SISA (%)</t>
  </si>
  <si>
    <t>ANGGARAN OPERASIONAL DOCKING KAPAL TF II 2018</t>
  </si>
  <si>
    <t>ANGGARAN OPERASIONAL KAPAL TF II 2018</t>
  </si>
  <si>
    <t>REALISASI (%)</t>
  </si>
  <si>
    <t>REALISASI WAKTU</t>
  </si>
  <si>
    <t>DAILY ALLOWANCE</t>
  </si>
  <si>
    <t>MEAL ALLOWANCE</t>
  </si>
  <si>
    <t>HOTEL</t>
  </si>
  <si>
    <t>TRANSPORT LOCAL</t>
  </si>
  <si>
    <t>TRANSPORT BANDARA (1X)</t>
  </si>
  <si>
    <t>HARI</t>
  </si>
  <si>
    <t>TOTAL BIAYA</t>
  </si>
  <si>
    <t>IDR</t>
  </si>
  <si>
    <t>USD</t>
  </si>
  <si>
    <t>SPD DR</t>
  </si>
  <si>
    <t>Total</t>
  </si>
  <si>
    <t>-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</si>
</sst>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#,##0.00_-;#,##0.00\-;&quot; &quot;"/>
    <numFmt numFmtId="166" formatCode="#,##0_-;#,##0\-;&quot; &quot;"/>
    <numFmt numFmtId="167" formatCode="\ mmmm\ dd\,\ yyyy"/>
    <numFmt numFmtId="168" formatCode="#,##0_-\ &quot;   &quot;;#,##0\-\ &quot;   &quot;;&quot; &quot;"/>
    <numFmt numFmtId="169" formatCode="#,##0.00_-\ &quot;   &quot;;#,##0.00\-\ &quot;   &quot;;&quot; &quot;"/>
    <numFmt numFmtId="170" formatCode="#,##0.000"/>
    <numFmt numFmtId="171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 Narrow"/>
      <family val="2"/>
    </font>
    <font>
      <i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2FDD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8" applyNumberFormat="0" applyFont="0" applyAlignment="0" applyProtection="0"/>
  </cellStyleXfs>
  <cellXfs count="125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166" fontId="0" fillId="4" borderId="2" xfId="0" applyNumberFormat="1" applyFill="1" applyBorder="1"/>
    <xf numFmtId="49" fontId="3" fillId="5" borderId="1" xfId="0" applyNumberFormat="1" applyFont="1" applyFill="1" applyBorder="1" applyAlignment="1">
      <alignment horizontal="left"/>
    </xf>
    <xf numFmtId="165" fontId="3" fillId="5" borderId="1" xfId="0" applyNumberFormat="1" applyFont="1" applyFill="1" applyBorder="1"/>
    <xf numFmtId="0" fontId="0" fillId="6" borderId="0" xfId="0" applyFill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7" fontId="0" fillId="0" borderId="0" xfId="0" applyNumberFormat="1"/>
    <xf numFmtId="49" fontId="0" fillId="12" borderId="1" xfId="0" applyNumberFormat="1" applyFill="1" applyBorder="1"/>
    <xf numFmtId="43" fontId="0" fillId="0" borderId="1" xfId="1" applyFont="1" applyBorder="1"/>
    <xf numFmtId="43" fontId="0" fillId="9" borderId="1" xfId="1" applyFont="1" applyFill="1" applyBorder="1"/>
    <xf numFmtId="49" fontId="0" fillId="12" borderId="1" xfId="0" applyNumberFormat="1" applyFill="1" applyBorder="1" applyAlignment="1">
      <alignment horizontal="left" indent="2"/>
    </xf>
    <xf numFmtId="43" fontId="0" fillId="11" borderId="1" xfId="1" applyFont="1" applyFill="1" applyBorder="1"/>
    <xf numFmtId="10" fontId="0" fillId="9" borderId="1" xfId="2" applyNumberFormat="1" applyFont="1" applyFill="1" applyBorder="1"/>
    <xf numFmtId="10" fontId="6" fillId="13" borderId="1" xfId="2" applyNumberFormat="1" applyFont="1" applyFill="1" applyBorder="1" applyAlignment="1"/>
    <xf numFmtId="0" fontId="0" fillId="0" borderId="1" xfId="0" applyBorder="1"/>
    <xf numFmtId="0" fontId="0" fillId="0" borderId="0" xfId="0" applyFill="1"/>
    <xf numFmtId="170" fontId="0" fillId="0" borderId="0" xfId="0" applyNumberFormat="1" applyFill="1"/>
    <xf numFmtId="49" fontId="2" fillId="0" borderId="1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5" fontId="3" fillId="0" borderId="1" xfId="0" applyNumberFormat="1" applyFont="1" applyFill="1" applyBorder="1"/>
    <xf numFmtId="168" fontId="0" fillId="0" borderId="2" xfId="0" applyNumberFormat="1" applyFill="1" applyBorder="1"/>
    <xf numFmtId="169" fontId="0" fillId="0" borderId="2" xfId="0" applyNumberFormat="1" applyFill="1" applyBorder="1"/>
    <xf numFmtId="168" fontId="3" fillId="0" borderId="1" xfId="0" applyNumberFormat="1" applyFont="1" applyFill="1" applyBorder="1"/>
    <xf numFmtId="169" fontId="3" fillId="0" borderId="1" xfId="0" applyNumberFormat="1" applyFont="1" applyFill="1" applyBorder="1"/>
    <xf numFmtId="0" fontId="8" fillId="7" borderId="0" xfId="0" applyFont="1" applyFill="1" applyAlignment="1"/>
    <xf numFmtId="0" fontId="9" fillId="0" borderId="0" xfId="0" applyFont="1"/>
    <xf numFmtId="0" fontId="10" fillId="0" borderId="0" xfId="0" applyFont="1"/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49" fontId="9" fillId="3" borderId="2" xfId="0" applyNumberFormat="1" applyFont="1" applyFill="1" applyBorder="1" applyAlignment="1">
      <alignment horizontal="left"/>
    </xf>
    <xf numFmtId="43" fontId="9" fillId="0" borderId="0" xfId="1" applyFont="1"/>
    <xf numFmtId="0" fontId="8" fillId="9" borderId="0" xfId="0" applyFont="1" applyFill="1" applyAlignment="1">
      <alignment horizontal="center"/>
    </xf>
    <xf numFmtId="43" fontId="10" fillId="9" borderId="0" xfId="0" applyNumberFormat="1" applyFont="1" applyFill="1"/>
    <xf numFmtId="43" fontId="9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0" fillId="14" borderId="2" xfId="0" applyNumberFormat="1" applyFill="1" applyBorder="1" applyAlignment="1">
      <alignment horizontal="left"/>
    </xf>
    <xf numFmtId="165" fontId="0" fillId="14" borderId="2" xfId="0" applyNumberFormat="1" applyFill="1" applyBorder="1"/>
    <xf numFmtId="166" fontId="0" fillId="14" borderId="2" xfId="0" applyNumberForma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2" applyNumberFormat="1" applyFont="1"/>
    <xf numFmtId="43" fontId="15" fillId="0" borderId="0" xfId="0" applyNumberFormat="1" applyFont="1"/>
    <xf numFmtId="0" fontId="16" fillId="0" borderId="0" xfId="0" applyFont="1" applyAlignment="1">
      <alignment horizontal="center"/>
    </xf>
    <xf numFmtId="0" fontId="9" fillId="8" borderId="0" xfId="0" applyFont="1" applyFill="1"/>
    <xf numFmtId="10" fontId="17" fillId="0" borderId="0" xfId="2" applyNumberFormat="1" applyFont="1"/>
    <xf numFmtId="171" fontId="9" fillId="0" borderId="0" xfId="1" applyNumberFormat="1" applyFont="1"/>
    <xf numFmtId="0" fontId="8" fillId="8" borderId="0" xfId="0" applyFont="1" applyFill="1" applyAlignment="1"/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18" fillId="0" borderId="0" xfId="0" applyFont="1" applyAlignment="1">
      <alignment horizontal="left" vertical="center"/>
    </xf>
    <xf numFmtId="43" fontId="18" fillId="0" borderId="0" xfId="1" applyNumberFormat="1" applyFont="1" applyAlignment="1">
      <alignment horizontal="center" vertical="center"/>
    </xf>
    <xf numFmtId="171" fontId="18" fillId="18" borderId="8" xfId="1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1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19" borderId="16" xfId="0" applyFont="1" applyFill="1" applyBorder="1" applyAlignment="1">
      <alignment horizontal="left" vertical="center"/>
    </xf>
    <xf numFmtId="0" fontId="19" fillId="16" borderId="17" xfId="0" applyFont="1" applyFill="1" applyBorder="1" applyAlignment="1">
      <alignment horizontal="left" vertical="center"/>
    </xf>
    <xf numFmtId="0" fontId="19" fillId="8" borderId="17" xfId="0" applyFont="1" applyFill="1" applyBorder="1" applyAlignment="1">
      <alignment horizontal="left" vertical="center"/>
    </xf>
    <xf numFmtId="0" fontId="19" fillId="16" borderId="18" xfId="0" applyFont="1" applyFill="1" applyBorder="1" applyAlignment="1">
      <alignment horizontal="left" vertical="center"/>
    </xf>
    <xf numFmtId="0" fontId="19" fillId="19" borderId="18" xfId="0" applyFont="1" applyFill="1" applyBorder="1" applyAlignment="1">
      <alignment horizontal="left" vertical="center"/>
    </xf>
    <xf numFmtId="0" fontId="19" fillId="16" borderId="16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left" vertical="center"/>
    </xf>
    <xf numFmtId="0" fontId="19" fillId="8" borderId="18" xfId="0" applyFont="1" applyFill="1" applyBorder="1" applyAlignment="1">
      <alignment horizontal="left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18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horizontal="center" vertical="center"/>
    </xf>
    <xf numFmtId="171" fontId="18" fillId="0" borderId="17" xfId="1" applyNumberFormat="1" applyFont="1" applyBorder="1" applyAlignment="1">
      <alignment horizontal="center" vertical="center"/>
    </xf>
    <xf numFmtId="171" fontId="18" fillId="0" borderId="18" xfId="1" applyNumberFormat="1" applyFont="1" applyBorder="1" applyAlignment="1">
      <alignment horizontal="center" vertical="center"/>
    </xf>
    <xf numFmtId="171" fontId="18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43" fontId="18" fillId="0" borderId="16" xfId="1" applyNumberFormat="1" applyFont="1" applyBorder="1" applyAlignment="1">
      <alignment horizontal="center" vertical="center"/>
    </xf>
    <xf numFmtId="43" fontId="18" fillId="0" borderId="17" xfId="1" applyNumberFormat="1" applyFont="1" applyBorder="1" applyAlignment="1">
      <alignment horizontal="center" vertical="center"/>
    </xf>
    <xf numFmtId="43" fontId="18" fillId="0" borderId="18" xfId="1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43" fontId="18" fillId="0" borderId="12" xfId="1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43" fontId="19" fillId="0" borderId="16" xfId="1" applyNumberFormat="1" applyFont="1" applyBorder="1" applyAlignment="1">
      <alignment horizontal="center" vertical="center"/>
    </xf>
    <xf numFmtId="43" fontId="18" fillId="0" borderId="10" xfId="1" applyNumberFormat="1" applyFont="1" applyBorder="1" applyAlignment="1">
      <alignment horizontal="center" vertical="center"/>
    </xf>
    <xf numFmtId="171" fontId="18" fillId="0" borderId="11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vertical="center"/>
    </xf>
    <xf numFmtId="9" fontId="18" fillId="0" borderId="9" xfId="2" applyFont="1" applyBorder="1" applyAlignment="1">
      <alignment horizontal="center"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43" fontId="5" fillId="12" borderId="5" xfId="1" applyFont="1" applyFill="1" applyBorder="1" applyAlignment="1">
      <alignment horizontal="center" vertical="center" wrapText="1"/>
    </xf>
    <xf numFmtId="43" fontId="5" fillId="12" borderId="6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3" fontId="6" fillId="13" borderId="3" xfId="1" applyFont="1" applyFill="1" applyBorder="1" applyAlignment="1">
      <alignment horizontal="center"/>
    </xf>
    <xf numFmtId="43" fontId="6" fillId="13" borderId="7" xfId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0" fontId="18" fillId="0" borderId="15" xfId="2" applyNumberFormat="1" applyFont="1" applyBorder="1" applyAlignment="1">
      <alignment horizontal="center" vertical="center"/>
    </xf>
    <xf numFmtId="9" fontId="18" fillId="0" borderId="14" xfId="2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71" fontId="19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</cellXfs>
  <cellStyles count="12">
    <cellStyle name="Comma" xfId="1" builtinId="3"/>
    <cellStyle name="Comma 2" xfId="10"/>
    <cellStyle name="Currency 2" xfId="7"/>
    <cellStyle name="Currency 3" xfId="9"/>
    <cellStyle name="Currency 4" xfId="5"/>
    <cellStyle name="Normal" xfId="0" builtinId="0"/>
    <cellStyle name="Normal 2" xfId="3"/>
    <cellStyle name="Normal 2 2" xfId="6"/>
    <cellStyle name="Normal 3" xfId="8"/>
    <cellStyle name="Normal 4" xfId="4"/>
    <cellStyle name="Note" xfId="11" builtinId="1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D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2018 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'Summary MySAP'!$A$1:$C$1</c:f>
              <c:strCache>
                <c:ptCount val="1"/>
                <c:pt idx="0">
                  <c:v>ACTUAL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MySAP'!$B$11:$T$11</c:f>
              <c:numCache>
                <c:formatCode>_(* #,##0.00_);_(* \(#,##0.00\);_(* "-"??_);_(@_)</c:formatCode>
                <c:ptCount val="19"/>
                <c:pt idx="0">
                  <c:v>227488.71</c:v>
                </c:pt>
                <c:pt idx="1">
                  <c:v>250608.43999999997</c:v>
                </c:pt>
                <c:pt idx="2">
                  <c:v>396742.63000000006</c:v>
                </c:pt>
                <c:pt idx="3">
                  <c:v>253355.48999999996</c:v>
                </c:pt>
                <c:pt idx="4">
                  <c:v>116002.18</c:v>
                </c:pt>
                <c:pt idx="5">
                  <c:v>166452.24</c:v>
                </c:pt>
                <c:pt idx="6">
                  <c:v>191662.44999999998</c:v>
                </c:pt>
                <c:pt idx="7">
                  <c:v>255587.89999999997</c:v>
                </c:pt>
                <c:pt idx="8">
                  <c:v>384012.99</c:v>
                </c:pt>
                <c:pt idx="9">
                  <c:v>147040.28</c:v>
                </c:pt>
                <c:pt idx="10">
                  <c:v>183194.41000000003</c:v>
                </c:pt>
                <c:pt idx="11">
                  <c:v>178867.31</c:v>
                </c:pt>
                <c:pt idx="12">
                  <c:v>70281.159999999989</c:v>
                </c:pt>
                <c:pt idx="13">
                  <c:v>329299.99</c:v>
                </c:pt>
                <c:pt idx="14">
                  <c:v>162078.9</c:v>
                </c:pt>
                <c:pt idx="15">
                  <c:v>94208.43</c:v>
                </c:pt>
                <c:pt idx="16">
                  <c:v>435692.87999999995</c:v>
                </c:pt>
                <c:pt idx="17">
                  <c:v>170578.91999999998</c:v>
                </c:pt>
                <c:pt idx="18">
                  <c:v>260207.68000000002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CF-475C-9ED5-5B43E7C1FF18}"/>
            </c:ext>
          </c:extLst>
        </c:ser>
        <c:ser>
          <c:idx val="1"/>
          <c:order val="1"/>
          <c:tx>
            <c:strRef>
              <c:f>'Summary MySAP'!$A$13:$C$13</c:f>
              <c:strCache>
                <c:ptCount val="1"/>
                <c:pt idx="0">
                  <c:v>COMMITMENT MySAP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MySAP'!$B$22:$T$22</c:f>
              <c:numCache>
                <c:formatCode>_(* #,##0.00_);_(* \(#,##0.00\);_(* "-"??_);_(@_)</c:formatCode>
                <c:ptCount val="19"/>
                <c:pt idx="0">
                  <c:v>123426.27</c:v>
                </c:pt>
                <c:pt idx="1">
                  <c:v>201800.15000000002</c:v>
                </c:pt>
                <c:pt idx="2">
                  <c:v>219466.19</c:v>
                </c:pt>
                <c:pt idx="3">
                  <c:v>122747.54999999999</c:v>
                </c:pt>
                <c:pt idx="4">
                  <c:v>279630.96999999997</c:v>
                </c:pt>
                <c:pt idx="5">
                  <c:v>99980.91</c:v>
                </c:pt>
                <c:pt idx="6">
                  <c:v>134427.06000000003</c:v>
                </c:pt>
                <c:pt idx="7">
                  <c:v>134226.6</c:v>
                </c:pt>
                <c:pt idx="8">
                  <c:v>69126.55</c:v>
                </c:pt>
                <c:pt idx="9">
                  <c:v>297092.27</c:v>
                </c:pt>
                <c:pt idx="10">
                  <c:v>106095.43000000001</c:v>
                </c:pt>
                <c:pt idx="11">
                  <c:v>10384.51</c:v>
                </c:pt>
                <c:pt idx="12">
                  <c:v>56321.240000000005</c:v>
                </c:pt>
                <c:pt idx="13">
                  <c:v>91431.089999999982</c:v>
                </c:pt>
                <c:pt idx="14">
                  <c:v>82826.400000000009</c:v>
                </c:pt>
                <c:pt idx="15">
                  <c:v>149851.71999999997</c:v>
                </c:pt>
                <c:pt idx="16">
                  <c:v>187251.01</c:v>
                </c:pt>
                <c:pt idx="17">
                  <c:v>69515.070000000007</c:v>
                </c:pt>
                <c:pt idx="18">
                  <c:v>66761.009999999995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CF-475C-9ED5-5B43E7C1FF18}"/>
            </c:ext>
          </c:extLst>
        </c:ser>
        <c:ser>
          <c:idx val="2"/>
          <c:order val="2"/>
          <c:tx>
            <c:strRef>
              <c:f>'Summary MySAP'!$A$35:$C$35</c:f>
              <c:strCache>
                <c:ptCount val="1"/>
                <c:pt idx="0">
                  <c:v>AVAIL MySAP (Sdh cut 30%)</c:v>
                </c:pt>
              </c:strCache>
            </c:strRef>
          </c:tx>
          <c:spPr>
            <a:solidFill>
              <a:srgbClr val="2FDD4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MySAP'!$B$44:$T$44</c:f>
              <c:numCache>
                <c:formatCode>_(* #,##0.00_);_(* \(#,##0.00\);_(* "-"??_);_(@_)</c:formatCode>
                <c:ptCount val="19"/>
                <c:pt idx="0">
                  <c:v>82623.98000000001</c:v>
                </c:pt>
                <c:pt idx="1">
                  <c:v>77061.449999999983</c:v>
                </c:pt>
                <c:pt idx="2">
                  <c:v>116470.34</c:v>
                </c:pt>
                <c:pt idx="3">
                  <c:v>73829.399999999994</c:v>
                </c:pt>
                <c:pt idx="4">
                  <c:v>152560.65000000002</c:v>
                </c:pt>
                <c:pt idx="5">
                  <c:v>134822.09</c:v>
                </c:pt>
                <c:pt idx="6">
                  <c:v>75334.930000000008</c:v>
                </c:pt>
                <c:pt idx="7">
                  <c:v>69603.34</c:v>
                </c:pt>
                <c:pt idx="8">
                  <c:v>129581.45999999999</c:v>
                </c:pt>
                <c:pt idx="9">
                  <c:v>128901.21</c:v>
                </c:pt>
                <c:pt idx="10">
                  <c:v>209521.32</c:v>
                </c:pt>
                <c:pt idx="11">
                  <c:v>140497.66000000003</c:v>
                </c:pt>
                <c:pt idx="12">
                  <c:v>88320.51999999999</c:v>
                </c:pt>
                <c:pt idx="13">
                  <c:v>77352.560000000012</c:v>
                </c:pt>
                <c:pt idx="14">
                  <c:v>100458.5</c:v>
                </c:pt>
                <c:pt idx="15">
                  <c:v>108821.65</c:v>
                </c:pt>
                <c:pt idx="16">
                  <c:v>70763.989999999991</c:v>
                </c:pt>
                <c:pt idx="17">
                  <c:v>172931.61</c:v>
                </c:pt>
                <c:pt idx="18">
                  <c:v>70458.709999999992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CF-475C-9ED5-5B43E7C1FF18}"/>
            </c:ext>
          </c:extLst>
        </c:ser>
        <c:dLbls>
          <c:showVal val="1"/>
        </c:dLbls>
        <c:overlap val="100"/>
        <c:axId val="57873920"/>
        <c:axId val="57875456"/>
      </c:barChart>
      <c:catAx>
        <c:axId val="57873920"/>
        <c:scaling>
          <c:orientation val="minMax"/>
        </c:scaling>
        <c:axPos val="b"/>
        <c:numFmt formatCode="General" sourceLinked="0"/>
        <c:tickLblPos val="nextTo"/>
        <c:crossAx val="57875456"/>
        <c:crosses val="autoZero"/>
        <c:auto val="1"/>
        <c:lblAlgn val="ctr"/>
        <c:lblOffset val="100"/>
      </c:catAx>
      <c:valAx>
        <c:axId val="57875456"/>
        <c:scaling>
          <c:orientation val="minMax"/>
          <c:max val="700000"/>
          <c:min val="0"/>
        </c:scaling>
        <c:axPos val="l"/>
        <c:majorGridlines/>
        <c:numFmt formatCode="_(* #,##0_);_(* \(#,##0\);_(* &quot;-&quot;_);_(@_)" sourceLinked="0"/>
        <c:tickLblPos val="nextTo"/>
        <c:crossAx val="57873920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USD</a:t>
                  </a:r>
                </a:p>
              </c:rich>
            </c:tx>
          </c:dispUnitsLbl>
        </c:dispUnits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ABO TF</a:t>
            </a:r>
            <a:r>
              <a:rPr lang="en-US" baseline="0"/>
              <a:t> II 2017</a:t>
            </a:r>
          </a:p>
        </c:rich>
      </c:tx>
      <c:layout>
        <c:manualLayout>
          <c:xMode val="edge"/>
          <c:yMode val="edge"/>
          <c:x val="8.0229076657657161E-3"/>
          <c:y val="3.2407407407407468E-2"/>
        </c:manualLayout>
      </c:layout>
      <c:overlay val="1"/>
    </c:title>
    <c:plotArea>
      <c:layout/>
      <c:pieChart>
        <c:varyColors val="1"/>
        <c:ser>
          <c:idx val="0"/>
          <c:order val="0"/>
          <c:dPt>
            <c:idx val="0"/>
            <c:explosion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0-90C7-4152-9FF2-259F6A3DAB59}"/>
              </c:ext>
            </c:extLst>
          </c:dPt>
          <c:dPt>
            <c:idx val="1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90C7-4152-9FF2-259F6A3DAB59}"/>
              </c:ext>
            </c:extLst>
          </c:dPt>
          <c:dPt>
            <c:idx val="2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2-90C7-4152-9FF2-259F6A3DAB5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Graph!$K$31:$K$33</c:f>
              <c:strCache>
                <c:ptCount val="3"/>
                <c:pt idx="0">
                  <c:v>ACTUAL MySAP</c:v>
                </c:pt>
                <c:pt idx="1">
                  <c:v>COMMITMENT MySAP</c:v>
                </c:pt>
                <c:pt idx="2">
                  <c:v>Avail MySAP</c:v>
                </c:pt>
              </c:strCache>
            </c:strRef>
          </c:cat>
          <c:val>
            <c:numRef>
              <c:f>Graph!$M$31:$M$33</c:f>
              <c:numCache>
                <c:formatCode>0.00%</c:formatCode>
                <c:ptCount val="3"/>
                <c:pt idx="0">
                  <c:v>0.458879115246773</c:v>
                </c:pt>
                <c:pt idx="1">
                  <c:v>0.26870679211529974</c:v>
                </c:pt>
                <c:pt idx="2">
                  <c:v>0.27241409263792732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C7-4152-9FF2-259F6A3DAB59}"/>
            </c:ext>
          </c:extLst>
        </c:ser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Available ABO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Water</c:v>
          </c:tx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MySAP'!$B$37:$T$37</c:f>
              <c:numCache>
                <c:formatCode>_(* #,##0.00_);_(* \(#,##0.00\);_(* "-"??_);_(@_)</c:formatCode>
                <c:ptCount val="19"/>
                <c:pt idx="0">
                  <c:v>341.23</c:v>
                </c:pt>
                <c:pt idx="1">
                  <c:v>22316.799999999999</c:v>
                </c:pt>
                <c:pt idx="2">
                  <c:v>11478.81</c:v>
                </c:pt>
                <c:pt idx="3">
                  <c:v>19848.36</c:v>
                </c:pt>
                <c:pt idx="4">
                  <c:v>30316.799999999999</c:v>
                </c:pt>
                <c:pt idx="5">
                  <c:v>12608.35</c:v>
                </c:pt>
                <c:pt idx="6">
                  <c:v>16020.03</c:v>
                </c:pt>
                <c:pt idx="7">
                  <c:v>7148.89</c:v>
                </c:pt>
                <c:pt idx="8">
                  <c:v>12711.12</c:v>
                </c:pt>
                <c:pt idx="9">
                  <c:v>10995.31</c:v>
                </c:pt>
                <c:pt idx="10">
                  <c:v>11395.63</c:v>
                </c:pt>
                <c:pt idx="11">
                  <c:v>11436.22</c:v>
                </c:pt>
                <c:pt idx="12">
                  <c:v>8757.2000000000007</c:v>
                </c:pt>
                <c:pt idx="13">
                  <c:v>5569.99</c:v>
                </c:pt>
                <c:pt idx="14">
                  <c:v>5840.5</c:v>
                </c:pt>
                <c:pt idx="15">
                  <c:v>16213.96</c:v>
                </c:pt>
                <c:pt idx="16">
                  <c:v>11929.76</c:v>
                </c:pt>
                <c:pt idx="17">
                  <c:v>2650.67</c:v>
                </c:pt>
                <c:pt idx="18">
                  <c:v>18656.400000000001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A-486A-96CB-2850D765A424}"/>
            </c:ext>
          </c:extLst>
        </c:ser>
        <c:ser>
          <c:idx val="1"/>
          <c:order val="1"/>
          <c:tx>
            <c:v>Material</c:v>
          </c:tx>
          <c:val>
            <c:numRef>
              <c:f>'Summary MySAP'!$B$39:$T$39</c:f>
              <c:numCache>
                <c:formatCode>_(* #,##0.00_);_(* \(#,##0.00\);_(* "-"??_);_(@_)</c:formatCode>
                <c:ptCount val="19"/>
                <c:pt idx="0">
                  <c:v>11255.18</c:v>
                </c:pt>
                <c:pt idx="1">
                  <c:v>9615.4699999999993</c:v>
                </c:pt>
                <c:pt idx="2">
                  <c:v>22237.5</c:v>
                </c:pt>
                <c:pt idx="3">
                  <c:v>15990.83</c:v>
                </c:pt>
                <c:pt idx="4">
                  <c:v>20501.38</c:v>
                </c:pt>
                <c:pt idx="5">
                  <c:v>53991.69</c:v>
                </c:pt>
                <c:pt idx="6">
                  <c:v>7543.29</c:v>
                </c:pt>
                <c:pt idx="7">
                  <c:v>10853.81</c:v>
                </c:pt>
                <c:pt idx="8">
                  <c:v>22617.69</c:v>
                </c:pt>
                <c:pt idx="9">
                  <c:v>19873.43</c:v>
                </c:pt>
                <c:pt idx="10">
                  <c:v>49993.93</c:v>
                </c:pt>
                <c:pt idx="11">
                  <c:v>32690.26</c:v>
                </c:pt>
                <c:pt idx="12">
                  <c:v>5323.73</c:v>
                </c:pt>
                <c:pt idx="13">
                  <c:v>12011.72</c:v>
                </c:pt>
                <c:pt idx="14">
                  <c:v>16211.08</c:v>
                </c:pt>
                <c:pt idx="15">
                  <c:v>9331.9</c:v>
                </c:pt>
                <c:pt idx="16">
                  <c:v>20680.759999999998</c:v>
                </c:pt>
                <c:pt idx="17">
                  <c:v>37280.25</c:v>
                </c:pt>
                <c:pt idx="18">
                  <c:v>170.87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A-486A-96CB-2850D765A424}"/>
            </c:ext>
          </c:extLst>
        </c:ser>
        <c:ser>
          <c:idx val="2"/>
          <c:order val="2"/>
          <c:tx>
            <c:v>Paint</c:v>
          </c:tx>
          <c:val>
            <c:numRef>
              <c:f>'Summary MySAP'!$B$40:$T$40</c:f>
              <c:numCache>
                <c:formatCode>_(* #,##0.00_);_(* \(#,##0.00\);_(* "-"??_);_(@_)</c:formatCode>
                <c:ptCount val="19"/>
                <c:pt idx="0">
                  <c:v>11155.58</c:v>
                </c:pt>
                <c:pt idx="1">
                  <c:v>1165.8599999999999</c:v>
                </c:pt>
                <c:pt idx="2">
                  <c:v>1711.35</c:v>
                </c:pt>
                <c:pt idx="3">
                  <c:v>11691.53</c:v>
                </c:pt>
                <c:pt idx="4">
                  <c:v>57212.47</c:v>
                </c:pt>
                <c:pt idx="5">
                  <c:v>29765.82</c:v>
                </c:pt>
                <c:pt idx="6">
                  <c:v>19503.93</c:v>
                </c:pt>
                <c:pt idx="7">
                  <c:v>14863.86</c:v>
                </c:pt>
                <c:pt idx="8">
                  <c:v>9333.92</c:v>
                </c:pt>
                <c:pt idx="9">
                  <c:v>20649.28</c:v>
                </c:pt>
                <c:pt idx="10">
                  <c:v>40164.35</c:v>
                </c:pt>
                <c:pt idx="11">
                  <c:v>21505.1</c:v>
                </c:pt>
                <c:pt idx="12">
                  <c:v>11576.32</c:v>
                </c:pt>
                <c:pt idx="13">
                  <c:v>7407.16</c:v>
                </c:pt>
                <c:pt idx="14">
                  <c:v>9477.74</c:v>
                </c:pt>
                <c:pt idx="15">
                  <c:v>44472.25</c:v>
                </c:pt>
                <c:pt idx="16">
                  <c:v>1745</c:v>
                </c:pt>
                <c:pt idx="17">
                  <c:v>36018.120000000003</c:v>
                </c:pt>
                <c:pt idx="18">
                  <c:v>27370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AA-486A-96CB-2850D765A424}"/>
            </c:ext>
          </c:extLst>
        </c:ser>
        <c:ser>
          <c:idx val="3"/>
          <c:order val="3"/>
          <c:tx>
            <c:v>Service</c:v>
          </c:tx>
          <c:val>
            <c:numRef>
              <c:f>'Summary MySAP'!$B$41:$T$41</c:f>
              <c:numCache>
                <c:formatCode>_(* #,##0.00_);_(* \(#,##0.00\);_(* "-"??_);_(@_)</c:formatCode>
                <c:ptCount val="19"/>
                <c:pt idx="0">
                  <c:v>48692.51</c:v>
                </c:pt>
                <c:pt idx="1">
                  <c:v>33744.089999999997</c:v>
                </c:pt>
                <c:pt idx="2">
                  <c:v>43771.519999999997</c:v>
                </c:pt>
                <c:pt idx="3">
                  <c:v>10703.03</c:v>
                </c:pt>
                <c:pt idx="4">
                  <c:v>28367.77</c:v>
                </c:pt>
                <c:pt idx="5">
                  <c:v>27477.35</c:v>
                </c:pt>
                <c:pt idx="6">
                  <c:v>18529.14</c:v>
                </c:pt>
                <c:pt idx="7">
                  <c:v>3949.72</c:v>
                </c:pt>
                <c:pt idx="8">
                  <c:v>54788.480000000003</c:v>
                </c:pt>
                <c:pt idx="9">
                  <c:v>64430.92</c:v>
                </c:pt>
                <c:pt idx="10">
                  <c:v>92983.02</c:v>
                </c:pt>
                <c:pt idx="11">
                  <c:v>58089.86</c:v>
                </c:pt>
                <c:pt idx="12">
                  <c:v>46796.47</c:v>
                </c:pt>
                <c:pt idx="13">
                  <c:v>20314.77</c:v>
                </c:pt>
                <c:pt idx="14">
                  <c:v>49779.75</c:v>
                </c:pt>
                <c:pt idx="15">
                  <c:v>25558.42</c:v>
                </c:pt>
                <c:pt idx="16">
                  <c:v>25387.86</c:v>
                </c:pt>
                <c:pt idx="17">
                  <c:v>32795.160000000003</c:v>
                </c:pt>
                <c:pt idx="18">
                  <c:v>12049.39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AA-486A-96CB-2850D765A424}"/>
            </c:ext>
          </c:extLst>
        </c:ser>
        <c:ser>
          <c:idx val="4"/>
          <c:order val="4"/>
          <c:tx>
            <c:v>Certificate</c:v>
          </c:tx>
          <c:val>
            <c:numRef>
              <c:f>'Summary MySAP'!$B$42:$T$42</c:f>
              <c:numCache>
                <c:formatCode>_(* #,##0.00_);_(* \(#,##0.00\);_(* "-"??_);_(@_)</c:formatCode>
                <c:ptCount val="19"/>
                <c:pt idx="0">
                  <c:v>7248.25</c:v>
                </c:pt>
                <c:pt idx="1">
                  <c:v>3424.17</c:v>
                </c:pt>
                <c:pt idx="2">
                  <c:v>590.24</c:v>
                </c:pt>
                <c:pt idx="3">
                  <c:v>1763.96</c:v>
                </c:pt>
                <c:pt idx="4">
                  <c:v>1681.85</c:v>
                </c:pt>
                <c:pt idx="5">
                  <c:v>5683.19</c:v>
                </c:pt>
                <c:pt idx="6">
                  <c:v>7376.98</c:v>
                </c:pt>
                <c:pt idx="7">
                  <c:v>3054.5</c:v>
                </c:pt>
                <c:pt idx="8">
                  <c:v>3984.09</c:v>
                </c:pt>
                <c:pt idx="9">
                  <c:v>3332.1</c:v>
                </c:pt>
                <c:pt idx="10">
                  <c:v>1814.35</c:v>
                </c:pt>
                <c:pt idx="11">
                  <c:v>4461.17</c:v>
                </c:pt>
                <c:pt idx="12">
                  <c:v>2106.59</c:v>
                </c:pt>
                <c:pt idx="13">
                  <c:v>1417.27</c:v>
                </c:pt>
                <c:pt idx="14">
                  <c:v>2702.49</c:v>
                </c:pt>
                <c:pt idx="15">
                  <c:v>1515.23</c:v>
                </c:pt>
                <c:pt idx="16">
                  <c:v>3425.09</c:v>
                </c:pt>
                <c:pt idx="17">
                  <c:v>6077.87</c:v>
                </c:pt>
                <c:pt idx="18">
                  <c:v>945.17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AA-486A-96CB-2850D765A424}"/>
            </c:ext>
          </c:extLst>
        </c:ser>
        <c:ser>
          <c:idx val="5"/>
          <c:order val="5"/>
          <c:tx>
            <c:v>Surveyor</c:v>
          </c:tx>
          <c:val>
            <c:numRef>
              <c:f>'Summary MySAP'!$B$43:$T$43</c:f>
              <c:numCache>
                <c:formatCode>_(* #,##0.00_);_(* \(#,##0.00\);_(* "-"??_);_(@_)</c:formatCode>
                <c:ptCount val="19"/>
                <c:pt idx="0">
                  <c:v>3198.19</c:v>
                </c:pt>
                <c:pt idx="1">
                  <c:v>4927.51</c:v>
                </c:pt>
                <c:pt idx="2">
                  <c:v>12165.87</c:v>
                </c:pt>
                <c:pt idx="3">
                  <c:v>11781.73</c:v>
                </c:pt>
                <c:pt idx="4">
                  <c:v>5830.64</c:v>
                </c:pt>
                <c:pt idx="5">
                  <c:v>2548.8000000000002</c:v>
                </c:pt>
                <c:pt idx="6">
                  <c:v>4059.6</c:v>
                </c:pt>
                <c:pt idx="7">
                  <c:v>4924.72</c:v>
                </c:pt>
                <c:pt idx="8">
                  <c:v>2626.34</c:v>
                </c:pt>
                <c:pt idx="9">
                  <c:v>3813.6</c:v>
                </c:pt>
                <c:pt idx="10">
                  <c:v>7612.34</c:v>
                </c:pt>
                <c:pt idx="11">
                  <c:v>3159.98</c:v>
                </c:pt>
                <c:pt idx="12">
                  <c:v>7378.65</c:v>
                </c:pt>
                <c:pt idx="13">
                  <c:v>3605.32</c:v>
                </c:pt>
                <c:pt idx="14">
                  <c:v>4692.58</c:v>
                </c:pt>
                <c:pt idx="15">
                  <c:v>3028.18</c:v>
                </c:pt>
                <c:pt idx="16">
                  <c:v>1545.26</c:v>
                </c:pt>
                <c:pt idx="17">
                  <c:v>30252.400000000001</c:v>
                </c:pt>
                <c:pt idx="18">
                  <c:v>2526.42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AA-486A-96CB-2850D765A424}"/>
            </c:ext>
          </c:extLst>
        </c:ser>
        <c:ser>
          <c:idx val="6"/>
          <c:order val="6"/>
          <c:tx>
            <c:v>Transport</c:v>
          </c:tx>
          <c:val>
            <c:numRef>
              <c:f>'Summary MySAP'!$B$38:$T$38</c:f>
              <c:numCache>
                <c:formatCode>_(* #,##0.00_);_(* \(#,##0.00\);_(* "-"??_);_(@_)</c:formatCode>
                <c:ptCount val="19"/>
                <c:pt idx="0">
                  <c:v>733.04</c:v>
                </c:pt>
                <c:pt idx="1">
                  <c:v>1867.55</c:v>
                </c:pt>
                <c:pt idx="2">
                  <c:v>24515.05</c:v>
                </c:pt>
                <c:pt idx="3">
                  <c:v>2049.96</c:v>
                </c:pt>
                <c:pt idx="4">
                  <c:v>8649.74</c:v>
                </c:pt>
                <c:pt idx="5">
                  <c:v>2746.89</c:v>
                </c:pt>
                <c:pt idx="6">
                  <c:v>2301.96</c:v>
                </c:pt>
                <c:pt idx="7">
                  <c:v>24807.84</c:v>
                </c:pt>
                <c:pt idx="8">
                  <c:v>23519.82</c:v>
                </c:pt>
                <c:pt idx="9">
                  <c:v>5806.57</c:v>
                </c:pt>
                <c:pt idx="10">
                  <c:v>5557.7</c:v>
                </c:pt>
                <c:pt idx="11">
                  <c:v>9155.07</c:v>
                </c:pt>
                <c:pt idx="12">
                  <c:v>6381.56</c:v>
                </c:pt>
                <c:pt idx="13">
                  <c:v>27026.33</c:v>
                </c:pt>
                <c:pt idx="14">
                  <c:v>11754.36</c:v>
                </c:pt>
                <c:pt idx="15">
                  <c:v>8701.7099999999991</c:v>
                </c:pt>
                <c:pt idx="16">
                  <c:v>6050.26</c:v>
                </c:pt>
                <c:pt idx="17">
                  <c:v>27857.14</c:v>
                </c:pt>
                <c:pt idx="18">
                  <c:v>8740.4599999999991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AA-486A-96CB-2850D765A424}"/>
            </c:ext>
          </c:extLst>
        </c:ser>
        <c:gapWidth val="95"/>
        <c:overlap val="100"/>
        <c:axId val="59083008"/>
        <c:axId val="59092992"/>
      </c:barChart>
      <c:catAx>
        <c:axId val="59083008"/>
        <c:scaling>
          <c:orientation val="minMax"/>
        </c:scaling>
        <c:axPos val="b"/>
        <c:numFmt formatCode="General" sourceLinked="0"/>
        <c:majorTickMark val="none"/>
        <c:tickLblPos val="nextTo"/>
        <c:crossAx val="59092992"/>
        <c:crosses val="autoZero"/>
        <c:auto val="1"/>
        <c:lblAlgn val="ctr"/>
        <c:lblOffset val="100"/>
      </c:catAx>
      <c:valAx>
        <c:axId val="59092992"/>
        <c:scaling>
          <c:orientation val="minMax"/>
        </c:scaling>
        <c:axPos val="l"/>
        <c:majorGridlines/>
        <c:numFmt formatCode="_(* #,##0_);_(* \(#,##0\);_(* &quot;-&quot;_);_(@_)" sourceLinked="0"/>
        <c:tickLblPos val="nextTo"/>
        <c:crossAx val="59083008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Dwiyanto</a:t>
            </a:r>
          </a:p>
        </c:rich>
      </c:tx>
      <c:layout>
        <c:manualLayout>
          <c:xMode val="edge"/>
          <c:yMode val="edge"/>
          <c:x val="0.68948192315936896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6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Graph!$T$57:$T$59</c:f>
              <c:numCache>
                <c:formatCode>_(* #,##0.00_);_(* \(#,##0.00\);_(* "-"??_);_(@_)</c:formatCode>
                <c:ptCount val="3"/>
                <c:pt idx="0">
                  <c:v>595.02204000000006</c:v>
                </c:pt>
                <c:pt idx="1">
                  <c:v>622.55448999999999</c:v>
                </c:pt>
                <c:pt idx="2">
                  <c:v>620.17579000000001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65-4AEF-93BA-C96F1904C9C4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469"/>
          <c:y val="0.37442403032954313"/>
          <c:w val="0.1502017669750045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Bambang</a:t>
            </a:r>
          </a:p>
        </c:rich>
      </c:tx>
      <c:layout>
        <c:manualLayout>
          <c:xMode val="edge"/>
          <c:yMode val="edge"/>
          <c:x val="0.70809459580525358"/>
          <c:y val="8.333333333333334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8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Graph!$U$57:$U$59</c:f>
              <c:numCache>
                <c:formatCode>_(* #,##0.00_);_(* \(#,##0.00\);_(* "-"??_);_(@_)</c:formatCode>
                <c:ptCount val="3"/>
                <c:pt idx="0">
                  <c:v>1433.50065</c:v>
                </c:pt>
                <c:pt idx="1">
                  <c:v>646.31194999999991</c:v>
                </c:pt>
                <c:pt idx="2">
                  <c:v>409.21987999999999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80-4905-91AD-BAB0A8EB1FDA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74107064741907469"/>
          <c:y val="0.36979440069991248"/>
          <c:w val="0.15554231079345837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Wulan</a:t>
            </a:r>
          </a:p>
        </c:rich>
      </c:tx>
      <c:layout>
        <c:manualLayout>
          <c:xMode val="edge"/>
          <c:yMode val="edge"/>
          <c:x val="0.68919148328749491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Graph!$V$57:$V$59</c:f>
              <c:numCache>
                <c:formatCode>_(* #,##0.00_);_(* \(#,##0.00\);_(* "-"??_);_(@_)</c:formatCode>
                <c:ptCount val="3"/>
                <c:pt idx="0">
                  <c:v>1068.4500899999998</c:v>
                </c:pt>
                <c:pt idx="1">
                  <c:v>565.39469999999994</c:v>
                </c:pt>
                <c:pt idx="2">
                  <c:v>605.72225000000003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E9-4A64-BBC5-9285B1335AB0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2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Adi</a:t>
            </a:r>
          </a:p>
        </c:rich>
      </c:tx>
      <c:layout>
        <c:manualLayout>
          <c:xMode val="edge"/>
          <c:yMode val="edge"/>
          <c:x val="0.68919148328749491"/>
          <c:y val="6.9444444444444503E-2"/>
        </c:manualLayout>
      </c:layout>
      <c:overlay val="1"/>
    </c:title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Graph!$W$57:$W$59</c:f>
              <c:numCache>
                <c:formatCode>_(* #,##0.00_);_(* \(#,##0.00\);_(* "-"??_);_(@_)</c:formatCode>
                <c:ptCount val="3"/>
                <c:pt idx="0">
                  <c:v>1176.39021</c:v>
                </c:pt>
                <c:pt idx="1">
                  <c:v>668.10086000000001</c:v>
                </c:pt>
                <c:pt idx="2">
                  <c:v>444.79744999999997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4-4D37-A465-B0C3850CA0B5}"/>
            </c:ext>
          </c:extLst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24"/>
          <c:h val="0.25115157480314959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359908</xdr:colOff>
      <xdr:row>0</xdr:row>
      <xdr:rowOff>27215</xdr:rowOff>
    </xdr:from>
    <xdr:to>
      <xdr:col>18</xdr:col>
      <xdr:colOff>455159</xdr:colOff>
      <xdr:row>25</xdr:row>
      <xdr:rowOff>17690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583406</xdr:colOff>
      <xdr:row>51</xdr:row>
      <xdr:rowOff>104775</xdr:rowOff>
    </xdr:from>
    <xdr:to>
      <xdr:col>8</xdr:col>
      <xdr:colOff>280987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315514</xdr:colOff>
      <xdr:row>25</xdr:row>
      <xdr:rowOff>170258</xdr:rowOff>
    </xdr:from>
    <xdr:to>
      <xdr:col>18</xdr:col>
      <xdr:colOff>404812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601264</xdr:colOff>
      <xdr:row>66</xdr:row>
      <xdr:rowOff>170258</xdr:rowOff>
    </xdr:from>
    <xdr:to>
      <xdr:col>7</xdr:col>
      <xdr:colOff>511969</xdr:colOff>
      <xdr:row>81</xdr:row>
      <xdr:rowOff>55958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101204</xdr:colOff>
      <xdr:row>66</xdr:row>
      <xdr:rowOff>182165</xdr:rowOff>
    </xdr:from>
    <xdr:to>
      <xdr:col>14</xdr:col>
      <xdr:colOff>202408</xdr:colOff>
      <xdr:row>81</xdr:row>
      <xdr:rowOff>67865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339329</xdr:colOff>
      <xdr:row>66</xdr:row>
      <xdr:rowOff>182165</xdr:rowOff>
    </xdr:from>
    <xdr:to>
      <xdr:col>20</xdr:col>
      <xdr:colOff>23814</xdr:colOff>
      <xdr:row>81</xdr:row>
      <xdr:rowOff>67865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95249</xdr:colOff>
      <xdr:row>67</xdr:row>
      <xdr:rowOff>1</xdr:rowOff>
    </xdr:from>
    <xdr:to>
      <xdr:col>25</xdr:col>
      <xdr:colOff>364842</xdr:colOff>
      <xdr:row>81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23"/>
  <sheetViews>
    <sheetView workbookViewId="0">
      <selection activeCell="G6" sqref="G6"/>
    </sheetView>
  </sheetViews>
  <sheetFormatPr defaultRowHeight="14.5"/>
  <cols>
    <col min="1" max="1" width="13.81640625" style="106" bestFit="1" customWidth="1"/>
    <col min="2" max="2" width="8.7265625" style="106"/>
  </cols>
  <sheetData>
    <row r="1" spans="1:2">
      <c r="A1" s="107" t="s">
        <v>13</v>
      </c>
      <c r="B1" s="106" t="s">
        <v>227</v>
      </c>
    </row>
    <row r="2" spans="1:2">
      <c r="A2" s="107" t="s">
        <v>14</v>
      </c>
      <c r="B2" s="106" t="s">
        <v>228</v>
      </c>
    </row>
    <row r="3" spans="1:2">
      <c r="A3" s="107" t="s">
        <v>15</v>
      </c>
      <c r="B3" s="106" t="s">
        <v>225</v>
      </c>
    </row>
    <row r="4" spans="1:2">
      <c r="A4" s="107" t="s">
        <v>16</v>
      </c>
      <c r="B4" s="106" t="s">
        <v>228</v>
      </c>
    </row>
    <row r="5" spans="1:2">
      <c r="A5" s="107" t="s">
        <v>17</v>
      </c>
      <c r="B5" s="106" t="s">
        <v>227</v>
      </c>
    </row>
    <row r="6" spans="1:2">
      <c r="A6" s="107" t="s">
        <v>18</v>
      </c>
      <c r="B6" s="106" t="s">
        <v>228</v>
      </c>
    </row>
    <row r="7" spans="1:2">
      <c r="A7" s="107" t="s">
        <v>19</v>
      </c>
      <c r="B7" s="106" t="s">
        <v>225</v>
      </c>
    </row>
    <row r="8" spans="1:2">
      <c r="A8" s="107" t="s">
        <v>20</v>
      </c>
      <c r="B8" s="106" t="s">
        <v>225</v>
      </c>
    </row>
    <row r="9" spans="1:2">
      <c r="A9" s="107" t="s">
        <v>21</v>
      </c>
      <c r="B9" s="106" t="s">
        <v>227</v>
      </c>
    </row>
    <row r="10" spans="1:2">
      <c r="A10" s="107" t="s">
        <v>22</v>
      </c>
      <c r="B10" s="106" t="s">
        <v>226</v>
      </c>
    </row>
    <row r="11" spans="1:2">
      <c r="A11" s="107" t="s">
        <v>23</v>
      </c>
      <c r="B11" s="106" t="s">
        <v>226</v>
      </c>
    </row>
    <row r="12" spans="1:2">
      <c r="A12" s="107" t="s">
        <v>24</v>
      </c>
      <c r="B12" s="106" t="s">
        <v>227</v>
      </c>
    </row>
    <row r="13" spans="1:2">
      <c r="A13" s="107" t="s">
        <v>25</v>
      </c>
      <c r="B13" s="106" t="s">
        <v>228</v>
      </c>
    </row>
    <row r="14" spans="1:2">
      <c r="A14" s="107" t="s">
        <v>26</v>
      </c>
      <c r="B14" s="106" t="s">
        <v>225</v>
      </c>
    </row>
    <row r="15" spans="1:2">
      <c r="A15" s="107" t="s">
        <v>27</v>
      </c>
      <c r="B15" s="106" t="s">
        <v>227</v>
      </c>
    </row>
    <row r="16" spans="1:2">
      <c r="A16" s="107" t="s">
        <v>28</v>
      </c>
      <c r="B16" s="106" t="s">
        <v>226</v>
      </c>
    </row>
    <row r="17" spans="1:2">
      <c r="A17" s="107" t="s">
        <v>29</v>
      </c>
      <c r="B17" s="106" t="s">
        <v>228</v>
      </c>
    </row>
    <row r="18" spans="1:2">
      <c r="A18" s="107" t="s">
        <v>30</v>
      </c>
      <c r="B18" s="106" t="s">
        <v>226</v>
      </c>
    </row>
    <row r="19" spans="1:2">
      <c r="A19" s="107" t="s">
        <v>31</v>
      </c>
      <c r="B19" s="106" t="s">
        <v>225</v>
      </c>
    </row>
    <row r="20" spans="1:2">
      <c r="A20" s="107" t="s">
        <v>145</v>
      </c>
      <c r="B20" s="106" t="s">
        <v>226</v>
      </c>
    </row>
    <row r="21" spans="1:2">
      <c r="A21" s="107" t="s">
        <v>149</v>
      </c>
      <c r="B21" s="106" t="s">
        <v>225</v>
      </c>
    </row>
    <row r="22" spans="1:2">
      <c r="A22" s="107" t="s">
        <v>150</v>
      </c>
      <c r="B22" s="106" t="s">
        <v>227</v>
      </c>
    </row>
    <row r="23" spans="1:2">
      <c r="A23" s="107" t="s">
        <v>151</v>
      </c>
      <c r="B23" s="106" t="s">
        <v>228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3.453125" style="21" customWidth="1"/>
    <col min="3" max="3" width="13.7265625" style="21" bestFit="1" customWidth="1"/>
    <col min="4" max="4" width="10.7265625" style="21" bestFit="1" customWidth="1"/>
    <col min="5" max="5" width="13.1796875" style="21" customWidth="1"/>
    <col min="6" max="6" width="14.1796875" style="2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115855.11</v>
      </c>
      <c r="C2" s="5">
        <v>0</v>
      </c>
      <c r="D2" s="4">
        <v>115855.11</v>
      </c>
      <c r="E2" s="4">
        <v>187315.20000000001</v>
      </c>
      <c r="F2" s="4">
        <v>71460.09</v>
      </c>
      <c r="G2" s="3"/>
    </row>
    <row r="3" spans="1:7">
      <c r="A3" s="3" t="s">
        <v>165</v>
      </c>
      <c r="B3" s="4">
        <v>21316.78</v>
      </c>
      <c r="C3" s="5">
        <v>0</v>
      </c>
      <c r="D3" s="4">
        <v>21316.78</v>
      </c>
      <c r="E3" s="4">
        <v>55877.35</v>
      </c>
      <c r="F3" s="4">
        <v>34560.57</v>
      </c>
      <c r="G3" s="3"/>
    </row>
    <row r="4" spans="1:7">
      <c r="A4" s="3" t="s">
        <v>166</v>
      </c>
      <c r="B4" s="4">
        <v>5711.72</v>
      </c>
      <c r="C4" s="5">
        <v>0</v>
      </c>
      <c r="D4" s="4">
        <v>5711.72</v>
      </c>
      <c r="E4" s="4">
        <v>48002.58</v>
      </c>
      <c r="F4" s="4">
        <v>42290.86</v>
      </c>
      <c r="G4" s="3"/>
    </row>
    <row r="5" spans="1:7">
      <c r="A5" s="3" t="s">
        <v>167</v>
      </c>
      <c r="B5" s="4">
        <v>125333.44</v>
      </c>
      <c r="C5" s="5">
        <v>0</v>
      </c>
      <c r="D5" s="4">
        <v>125333.44</v>
      </c>
      <c r="E5" s="4">
        <v>254510.76</v>
      </c>
      <c r="F5" s="4">
        <v>129177.32</v>
      </c>
      <c r="G5" s="3"/>
    </row>
    <row r="6" spans="1:7">
      <c r="A6" s="3" t="s">
        <v>168</v>
      </c>
      <c r="B6" s="4">
        <v>843.55</v>
      </c>
      <c r="C6" s="5">
        <v>0</v>
      </c>
      <c r="D6" s="4">
        <v>843.55</v>
      </c>
      <c r="E6" s="4">
        <v>21368.880000000001</v>
      </c>
      <c r="F6" s="4">
        <v>20525.330000000002</v>
      </c>
      <c r="G6" s="3"/>
    </row>
    <row r="7" spans="1:7">
      <c r="A7" s="3" t="s">
        <v>169</v>
      </c>
      <c r="B7" s="4">
        <v>4402.1400000000003</v>
      </c>
      <c r="C7" s="5">
        <v>0</v>
      </c>
      <c r="D7" s="4">
        <v>4402.1400000000003</v>
      </c>
      <c r="E7" s="4">
        <v>1170.3599999999999</v>
      </c>
      <c r="F7" s="4">
        <v>-3231.78</v>
      </c>
      <c r="G7" s="3"/>
    </row>
    <row r="8" spans="1:7">
      <c r="A8" s="3" t="s">
        <v>170</v>
      </c>
      <c r="B8" s="4">
        <v>1080.7</v>
      </c>
      <c r="C8" s="5">
        <v>0</v>
      </c>
      <c r="D8" s="4">
        <v>1080.7</v>
      </c>
      <c r="E8" s="4">
        <v>1300.44</v>
      </c>
      <c r="F8" s="4">
        <v>219.74</v>
      </c>
      <c r="G8" s="3"/>
    </row>
    <row r="9" spans="1:7">
      <c r="A9" s="3" t="s">
        <v>171</v>
      </c>
      <c r="B9" s="4">
        <v>-5537.05</v>
      </c>
      <c r="C9" s="5">
        <v>0</v>
      </c>
      <c r="D9" s="4">
        <v>-5537.05</v>
      </c>
      <c r="E9" s="4">
        <v>22086.06</v>
      </c>
      <c r="F9" s="4">
        <v>27623.11</v>
      </c>
      <c r="G9" s="3"/>
    </row>
    <row r="10" spans="1:7">
      <c r="A10" s="3" t="s">
        <v>172</v>
      </c>
      <c r="B10" s="4">
        <v>-7078.05</v>
      </c>
      <c r="C10" s="5">
        <v>0</v>
      </c>
      <c r="D10" s="4">
        <v>-7078.05</v>
      </c>
      <c r="E10" s="4">
        <v>7910.95</v>
      </c>
      <c r="F10" s="4">
        <v>14989</v>
      </c>
      <c r="G10" s="3"/>
    </row>
    <row r="11" spans="1:7">
      <c r="A11" s="42" t="s">
        <v>173</v>
      </c>
      <c r="B11" s="43">
        <v>261928.34</v>
      </c>
      <c r="C11" s="44">
        <v>0</v>
      </c>
      <c r="D11" s="43">
        <v>261928.34</v>
      </c>
      <c r="E11" s="43">
        <v>599542.57999999996</v>
      </c>
      <c r="F11" s="43">
        <v>337614.24</v>
      </c>
      <c r="G11" s="42"/>
    </row>
    <row r="12" spans="1:7">
      <c r="A12" s="3" t="s">
        <v>174</v>
      </c>
      <c r="B12" s="4">
        <v>2002.97</v>
      </c>
      <c r="C12" s="5">
        <v>0</v>
      </c>
      <c r="D12" s="4">
        <v>2002.97</v>
      </c>
      <c r="E12" s="5">
        <v>0</v>
      </c>
      <c r="F12" s="4">
        <v>-2002.97</v>
      </c>
      <c r="G12" s="3"/>
    </row>
    <row r="13" spans="1:7">
      <c r="A13" s="42" t="s">
        <v>175</v>
      </c>
      <c r="B13" s="43">
        <v>2002.97</v>
      </c>
      <c r="C13" s="44">
        <v>0</v>
      </c>
      <c r="D13" s="43">
        <v>2002.97</v>
      </c>
      <c r="E13" s="44">
        <v>0</v>
      </c>
      <c r="F13" s="43">
        <v>-2002.97</v>
      </c>
      <c r="G13" s="42"/>
    </row>
    <row r="14" spans="1:7">
      <c r="A14" s="3" t="s">
        <v>214</v>
      </c>
      <c r="B14" s="4">
        <v>2557.08</v>
      </c>
      <c r="C14" s="5">
        <v>0</v>
      </c>
      <c r="D14" s="4">
        <v>2557.08</v>
      </c>
      <c r="E14" s="5">
        <v>0</v>
      </c>
      <c r="F14" s="4">
        <v>-2557.08</v>
      </c>
      <c r="G14" s="3"/>
    </row>
    <row r="15" spans="1:7">
      <c r="A15" s="42" t="s">
        <v>215</v>
      </c>
      <c r="B15" s="43">
        <v>2557.08</v>
      </c>
      <c r="C15" s="44">
        <v>0</v>
      </c>
      <c r="D15" s="43">
        <v>2557.08</v>
      </c>
      <c r="E15" s="44">
        <v>0</v>
      </c>
      <c r="F15" s="43">
        <v>-2557.08</v>
      </c>
      <c r="G15" s="42"/>
    </row>
    <row r="16" spans="1:7">
      <c r="A16" s="3" t="s">
        <v>176</v>
      </c>
      <c r="B16" s="4">
        <v>8163.88</v>
      </c>
      <c r="C16" s="4">
        <v>1811.27</v>
      </c>
      <c r="D16" s="4">
        <v>9975.15</v>
      </c>
      <c r="E16" s="4">
        <v>13024.64</v>
      </c>
      <c r="F16" s="4">
        <v>3049.49</v>
      </c>
      <c r="G16" s="3"/>
    </row>
    <row r="17" spans="1:7">
      <c r="A17" s="42" t="s">
        <v>177</v>
      </c>
      <c r="B17" s="43">
        <v>8163.88</v>
      </c>
      <c r="C17" s="43">
        <v>1811.27</v>
      </c>
      <c r="D17" s="43">
        <v>9975.15</v>
      </c>
      <c r="E17" s="43">
        <v>13024.64</v>
      </c>
      <c r="F17" s="43">
        <v>3049.49</v>
      </c>
      <c r="G17" s="42"/>
    </row>
    <row r="18" spans="1:7">
      <c r="A18" s="42" t="s">
        <v>178</v>
      </c>
      <c r="B18" s="43">
        <v>274652.27</v>
      </c>
      <c r="C18" s="43">
        <v>1811.27</v>
      </c>
      <c r="D18" s="43">
        <v>276463.53999999998</v>
      </c>
      <c r="E18" s="43">
        <v>612567.22</v>
      </c>
      <c r="F18" s="43">
        <v>336103.67999999999</v>
      </c>
      <c r="G18" s="42"/>
    </row>
    <row r="19" spans="1:7">
      <c r="A19" s="3" t="s">
        <v>179</v>
      </c>
      <c r="B19" s="4">
        <v>341860.15</v>
      </c>
      <c r="C19" s="4">
        <v>173707.61</v>
      </c>
      <c r="D19" s="4">
        <v>515567.76</v>
      </c>
      <c r="E19" s="4">
        <v>881391.6</v>
      </c>
      <c r="F19" s="4">
        <v>365823.84</v>
      </c>
      <c r="G19" s="3"/>
    </row>
    <row r="20" spans="1:7">
      <c r="A20" s="42" t="s">
        <v>180</v>
      </c>
      <c r="B20" s="43">
        <v>341860.15</v>
      </c>
      <c r="C20" s="43">
        <v>173707.61</v>
      </c>
      <c r="D20" s="43">
        <v>515567.76</v>
      </c>
      <c r="E20" s="43">
        <v>881391.6</v>
      </c>
      <c r="F20" s="43">
        <v>365823.84</v>
      </c>
      <c r="G20" s="42"/>
    </row>
    <row r="21" spans="1:7">
      <c r="A21" s="42" t="s">
        <v>181</v>
      </c>
      <c r="B21" s="43">
        <v>341860.15</v>
      </c>
      <c r="C21" s="43">
        <v>173707.61</v>
      </c>
      <c r="D21" s="43">
        <v>515567.76</v>
      </c>
      <c r="E21" s="43">
        <v>881391.6</v>
      </c>
      <c r="F21" s="43">
        <v>365823.84</v>
      </c>
      <c r="G21" s="42"/>
    </row>
    <row r="22" spans="1:7">
      <c r="A22" s="3" t="s">
        <v>182</v>
      </c>
      <c r="B22" s="4">
        <v>14943.63</v>
      </c>
      <c r="C22" s="4">
        <v>7703.82</v>
      </c>
      <c r="D22" s="4">
        <v>22647.45</v>
      </c>
      <c r="E22" s="4">
        <v>22880.639999999999</v>
      </c>
      <c r="F22" s="4">
        <v>233.19</v>
      </c>
      <c r="G22" s="3"/>
    </row>
    <row r="23" spans="1:7">
      <c r="A23" s="42" t="s">
        <v>183</v>
      </c>
      <c r="B23" s="43">
        <v>14943.63</v>
      </c>
      <c r="C23" s="43">
        <v>7703.82</v>
      </c>
      <c r="D23" s="43">
        <v>22647.45</v>
      </c>
      <c r="E23" s="43">
        <v>22880.639999999999</v>
      </c>
      <c r="F23" s="43">
        <v>233.19</v>
      </c>
      <c r="G23" s="42"/>
    </row>
    <row r="24" spans="1:7">
      <c r="A24" s="3" t="s">
        <v>184</v>
      </c>
      <c r="B24" s="4">
        <v>1203.56</v>
      </c>
      <c r="C24" s="4">
        <v>4806.08</v>
      </c>
      <c r="D24" s="4">
        <v>6009.64</v>
      </c>
      <c r="E24" s="4">
        <v>8059.6</v>
      </c>
      <c r="F24" s="4">
        <v>2049.96</v>
      </c>
      <c r="G24" s="3"/>
    </row>
    <row r="25" spans="1:7">
      <c r="A25" s="3" t="s">
        <v>185</v>
      </c>
      <c r="B25" s="4">
        <v>59323.040000000001</v>
      </c>
      <c r="C25" s="4">
        <v>20802.169999999998</v>
      </c>
      <c r="D25" s="4">
        <v>80125.210000000006</v>
      </c>
      <c r="E25" s="4">
        <v>96116.04</v>
      </c>
      <c r="F25" s="4">
        <v>15990.83</v>
      </c>
      <c r="G25" s="3"/>
    </row>
    <row r="26" spans="1:7">
      <c r="A26" s="42" t="s">
        <v>186</v>
      </c>
      <c r="B26" s="43">
        <v>60526.6</v>
      </c>
      <c r="C26" s="43">
        <v>25608.25</v>
      </c>
      <c r="D26" s="43">
        <v>86134.85</v>
      </c>
      <c r="E26" s="43">
        <v>104175.64</v>
      </c>
      <c r="F26" s="43">
        <v>18040.79</v>
      </c>
      <c r="G26" s="42"/>
    </row>
    <row r="27" spans="1:7">
      <c r="A27" s="42" t="s">
        <v>187</v>
      </c>
      <c r="B27" s="43">
        <v>75470.23</v>
      </c>
      <c r="C27" s="43">
        <v>33312.07</v>
      </c>
      <c r="D27" s="43">
        <v>108782.3</v>
      </c>
      <c r="E27" s="43">
        <v>127056.28</v>
      </c>
      <c r="F27" s="43">
        <v>18273.98</v>
      </c>
      <c r="G27" s="42"/>
    </row>
    <row r="28" spans="1:7">
      <c r="A28" s="3" t="s">
        <v>188</v>
      </c>
      <c r="B28" s="4">
        <v>2035.64</v>
      </c>
      <c r="C28" s="4">
        <v>4432.8</v>
      </c>
      <c r="D28" s="4">
        <v>6468.44</v>
      </c>
      <c r="E28" s="4">
        <v>26316.799999999999</v>
      </c>
      <c r="F28" s="4">
        <v>19848.36</v>
      </c>
      <c r="G28" s="3"/>
    </row>
    <row r="29" spans="1:7">
      <c r="A29" s="42" t="s">
        <v>189</v>
      </c>
      <c r="B29" s="43">
        <v>2035.64</v>
      </c>
      <c r="C29" s="43">
        <v>4432.8</v>
      </c>
      <c r="D29" s="43">
        <v>6468.44</v>
      </c>
      <c r="E29" s="43">
        <v>26316.799999999999</v>
      </c>
      <c r="F29" s="43">
        <v>19848.36</v>
      </c>
      <c r="G29" s="42"/>
    </row>
    <row r="30" spans="1:7">
      <c r="A30" s="3" t="s">
        <v>190</v>
      </c>
      <c r="B30" s="4">
        <v>56534.06</v>
      </c>
      <c r="C30" s="4">
        <v>17438.009999999998</v>
      </c>
      <c r="D30" s="4">
        <v>73972.070000000007</v>
      </c>
      <c r="E30" s="4">
        <v>85663.6</v>
      </c>
      <c r="F30" s="4">
        <v>11691.53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56534.06</v>
      </c>
      <c r="C32" s="43">
        <v>22873.01</v>
      </c>
      <c r="D32" s="43">
        <v>79407.070000000007</v>
      </c>
      <c r="E32" s="43">
        <v>97940.72</v>
      </c>
      <c r="F32" s="43">
        <v>18533.650000000001</v>
      </c>
      <c r="G32" s="42"/>
    </row>
    <row r="33" spans="1:7">
      <c r="A33" s="42" t="s">
        <v>193</v>
      </c>
      <c r="B33" s="43">
        <v>58569.7</v>
      </c>
      <c r="C33" s="43">
        <v>27305.81</v>
      </c>
      <c r="D33" s="43">
        <v>85875.51</v>
      </c>
      <c r="E33" s="43">
        <v>124257.52</v>
      </c>
      <c r="F33" s="43">
        <v>38382.01</v>
      </c>
      <c r="G33" s="42"/>
    </row>
    <row r="34" spans="1:7">
      <c r="A34" s="3" t="s">
        <v>234</v>
      </c>
      <c r="B34" s="4">
        <v>1358.52</v>
      </c>
      <c r="C34" s="4">
        <v>0</v>
      </c>
      <c r="D34" s="4">
        <v>1358.52</v>
      </c>
      <c r="E34" s="4">
        <v>5597.01</v>
      </c>
      <c r="F34" s="4">
        <v>4238.49</v>
      </c>
      <c r="G34" s="3"/>
    </row>
    <row r="35" spans="1:7">
      <c r="A35" s="42" t="s">
        <v>194</v>
      </c>
      <c r="B35" s="43">
        <v>1358.52</v>
      </c>
      <c r="C35" s="43">
        <v>0</v>
      </c>
      <c r="D35" s="43">
        <v>1358.52</v>
      </c>
      <c r="E35" s="43">
        <v>5597.01</v>
      </c>
      <c r="F35" s="43">
        <v>4238.49</v>
      </c>
      <c r="G35" s="42"/>
    </row>
    <row r="36" spans="1:7">
      <c r="A36" s="3" t="s">
        <v>195</v>
      </c>
      <c r="B36" s="4">
        <v>112904.36</v>
      </c>
      <c r="C36" s="4">
        <v>74467.009999999995</v>
      </c>
      <c r="D36" s="4">
        <v>187371.37</v>
      </c>
      <c r="E36" s="4">
        <v>198074.4</v>
      </c>
      <c r="F36" s="4">
        <v>10703.03</v>
      </c>
      <c r="G36" s="3"/>
    </row>
    <row r="37" spans="1:7">
      <c r="A37" s="42" t="s">
        <v>196</v>
      </c>
      <c r="B37" s="43">
        <v>112904.36</v>
      </c>
      <c r="C37" s="43">
        <v>74467.009999999995</v>
      </c>
      <c r="D37" s="43">
        <v>187371.37</v>
      </c>
      <c r="E37" s="43">
        <v>198074.4</v>
      </c>
      <c r="F37" s="43">
        <v>10703.03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3597.54</v>
      </c>
      <c r="C40" s="4">
        <v>12426.26</v>
      </c>
      <c r="D40" s="4">
        <v>16023.8</v>
      </c>
      <c r="E40" s="4">
        <v>25267.32</v>
      </c>
      <c r="F40" s="4">
        <v>9243.52</v>
      </c>
      <c r="G40" s="3"/>
    </row>
    <row r="41" spans="1:7">
      <c r="A41" s="3" t="s">
        <v>200</v>
      </c>
      <c r="B41" s="4">
        <v>16643.87</v>
      </c>
      <c r="C41" s="4">
        <v>0</v>
      </c>
      <c r="D41" s="4">
        <v>16643.87</v>
      </c>
      <c r="E41" s="4">
        <v>28425.599999999999</v>
      </c>
      <c r="F41" s="4">
        <v>11781.73</v>
      </c>
      <c r="G41" s="3"/>
    </row>
    <row r="42" spans="1:7">
      <c r="A42" s="3" t="s">
        <v>201</v>
      </c>
      <c r="B42" s="4">
        <v>4710.96</v>
      </c>
      <c r="C42" s="4">
        <v>801.48</v>
      </c>
      <c r="D42" s="4">
        <v>5512.44</v>
      </c>
      <c r="E42" s="4">
        <v>7276.4</v>
      </c>
      <c r="F42" s="4">
        <v>1763.96</v>
      </c>
      <c r="G42" s="3"/>
    </row>
    <row r="43" spans="1:7">
      <c r="A43" s="42" t="s">
        <v>202</v>
      </c>
      <c r="B43" s="43">
        <v>24952.37</v>
      </c>
      <c r="C43" s="43">
        <v>13227.74</v>
      </c>
      <c r="D43" s="43">
        <v>38180.11</v>
      </c>
      <c r="E43" s="43">
        <v>60969.32</v>
      </c>
      <c r="F43" s="43">
        <v>22789.21</v>
      </c>
      <c r="G43" s="42"/>
    </row>
    <row r="44" spans="1:7">
      <c r="A44" s="3" t="s">
        <v>235</v>
      </c>
      <c r="B44" s="4">
        <v>75779.91</v>
      </c>
      <c r="C44" s="4">
        <v>32872.42</v>
      </c>
      <c r="D44" s="4">
        <v>108652.33</v>
      </c>
      <c r="E44" s="4">
        <v>119076.1</v>
      </c>
      <c r="F44" s="4">
        <v>10423.77</v>
      </c>
      <c r="G44" s="3"/>
    </row>
    <row r="45" spans="1:7">
      <c r="A45" s="42" t="s">
        <v>203</v>
      </c>
      <c r="B45" s="43">
        <v>75779.91</v>
      </c>
      <c r="C45" s="43">
        <v>32872.42</v>
      </c>
      <c r="D45" s="43">
        <v>108652.33</v>
      </c>
      <c r="E45" s="43">
        <v>119076.1</v>
      </c>
      <c r="F45" s="43">
        <v>10423.77</v>
      </c>
      <c r="G45" s="42"/>
    </row>
    <row r="46" spans="1:7">
      <c r="A46" s="42" t="s">
        <v>204</v>
      </c>
      <c r="B46" s="43">
        <v>214995.16</v>
      </c>
      <c r="C46" s="43">
        <v>120567.17</v>
      </c>
      <c r="D46" s="43">
        <v>335562.33</v>
      </c>
      <c r="E46" s="43">
        <v>383742.2</v>
      </c>
      <c r="F46" s="43">
        <v>48179.87</v>
      </c>
      <c r="G46" s="42"/>
    </row>
    <row r="47" spans="1:7">
      <c r="A47" s="3" t="s">
        <v>205</v>
      </c>
      <c r="B47" s="4">
        <v>14923.22</v>
      </c>
      <c r="C47" s="4">
        <v>1166.4000000000001</v>
      </c>
      <c r="D47" s="4">
        <v>16089.62</v>
      </c>
      <c r="E47" s="4">
        <v>95249.16</v>
      </c>
      <c r="F47" s="4">
        <v>79159.539999999994</v>
      </c>
      <c r="G47" s="3"/>
    </row>
    <row r="48" spans="1:7">
      <c r="A48" s="42" t="s">
        <v>206</v>
      </c>
      <c r="B48" s="43">
        <v>14923.22</v>
      </c>
      <c r="C48" s="43">
        <v>1166.4000000000001</v>
      </c>
      <c r="D48" s="43">
        <v>16089.62</v>
      </c>
      <c r="E48" s="43">
        <v>95249.16</v>
      </c>
      <c r="F48" s="43">
        <v>79159.539999999994</v>
      </c>
      <c r="G48" s="42"/>
    </row>
    <row r="49" spans="1:7">
      <c r="A49" s="42" t="s">
        <v>207</v>
      </c>
      <c r="B49" s="43">
        <v>14923.22</v>
      </c>
      <c r="C49" s="43">
        <v>1166.4000000000001</v>
      </c>
      <c r="D49" s="43">
        <v>16089.62</v>
      </c>
      <c r="E49" s="43">
        <v>95249.16</v>
      </c>
      <c r="F49" s="43">
        <v>79159.539999999994</v>
      </c>
      <c r="G49" s="42"/>
    </row>
    <row r="50" spans="1:7">
      <c r="A50" s="3" t="s">
        <v>208</v>
      </c>
      <c r="B50" s="4">
        <v>108953.92</v>
      </c>
      <c r="C50" s="4">
        <v>0</v>
      </c>
      <c r="D50" s="4">
        <v>108953.92</v>
      </c>
      <c r="E50" s="4">
        <v>181264.08</v>
      </c>
      <c r="F50" s="4">
        <v>72310.16</v>
      </c>
      <c r="G50" s="3"/>
    </row>
    <row r="51" spans="1:7">
      <c r="A51" s="42" t="s">
        <v>209</v>
      </c>
      <c r="B51" s="43">
        <v>108953.92</v>
      </c>
      <c r="C51" s="43">
        <v>0</v>
      </c>
      <c r="D51" s="43">
        <v>108953.92</v>
      </c>
      <c r="E51" s="43">
        <v>181264.08</v>
      </c>
      <c r="F51" s="43">
        <v>72310.16</v>
      </c>
      <c r="G51" s="42"/>
    </row>
    <row r="52" spans="1:7">
      <c r="A52" s="42" t="s">
        <v>210</v>
      </c>
      <c r="B52" s="43">
        <v>108953.92</v>
      </c>
      <c r="C52" s="43">
        <v>0</v>
      </c>
      <c r="D52" s="43">
        <v>108953.92</v>
      </c>
      <c r="E52" s="43">
        <v>181264.08</v>
      </c>
      <c r="F52" s="43">
        <v>72310.16</v>
      </c>
      <c r="G52" s="42"/>
    </row>
    <row r="53" spans="1:7">
      <c r="A53" s="3" t="s">
        <v>211</v>
      </c>
      <c r="B53" s="4">
        <v>174729.18</v>
      </c>
      <c r="C53" s="5">
        <v>0</v>
      </c>
      <c r="D53" s="4">
        <v>174729.18</v>
      </c>
      <c r="E53" s="4">
        <v>731774.04</v>
      </c>
      <c r="F53" s="4">
        <v>557044.86</v>
      </c>
      <c r="G53" s="3"/>
    </row>
    <row r="54" spans="1:7">
      <c r="A54" s="3" t="s">
        <v>229</v>
      </c>
      <c r="B54" s="4">
        <v>21841.15</v>
      </c>
      <c r="C54" s="5">
        <v>0</v>
      </c>
      <c r="D54" s="4">
        <v>21841.15</v>
      </c>
      <c r="E54" s="5">
        <v>0</v>
      </c>
      <c r="F54" s="4">
        <v>-21841.15</v>
      </c>
      <c r="G54" s="3"/>
    </row>
    <row r="55" spans="1:7">
      <c r="A55" s="42" t="s">
        <v>212</v>
      </c>
      <c r="B55" s="43">
        <v>196570.33</v>
      </c>
      <c r="C55" s="44">
        <v>0</v>
      </c>
      <c r="D55" s="43">
        <v>196570.33</v>
      </c>
      <c r="E55" s="43">
        <v>731774.04</v>
      </c>
      <c r="F55" s="43">
        <v>535203.71</v>
      </c>
      <c r="G55" s="42"/>
    </row>
    <row r="56" spans="1:7">
      <c r="A56" s="6" t="s">
        <v>213</v>
      </c>
      <c r="B56" s="7">
        <v>1285994.98</v>
      </c>
      <c r="C56" s="7">
        <v>357870.33</v>
      </c>
      <c r="D56" s="7">
        <v>1643865.31</v>
      </c>
      <c r="E56" s="7">
        <v>3137302.1</v>
      </c>
      <c r="F56" s="7">
        <v>1493436.79</v>
      </c>
      <c r="G5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4.7265625" style="21" customWidth="1"/>
    <col min="3" max="3" width="13.7265625" style="21" bestFit="1" customWidth="1"/>
    <col min="4" max="4" width="10.81640625" style="21" bestFit="1" customWidth="1"/>
    <col min="5" max="5" width="12.453125" style="21" bestFit="1" customWidth="1"/>
    <col min="6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123572.19</v>
      </c>
      <c r="C2" s="5">
        <v>0</v>
      </c>
      <c r="D2" s="4">
        <v>123572.19</v>
      </c>
      <c r="E2" s="4">
        <v>184281.60000000001</v>
      </c>
      <c r="F2" s="4">
        <v>60709.41</v>
      </c>
      <c r="G2" s="3"/>
    </row>
    <row r="3" spans="1:7">
      <c r="A3" s="3" t="s">
        <v>165</v>
      </c>
      <c r="B3" s="4">
        <v>46540.959999999999</v>
      </c>
      <c r="C3" s="5">
        <v>0</v>
      </c>
      <c r="D3" s="4">
        <v>46540.959999999999</v>
      </c>
      <c r="E3" s="4">
        <v>48274.41</v>
      </c>
      <c r="F3" s="4">
        <v>1733.45</v>
      </c>
      <c r="G3" s="3"/>
    </row>
    <row r="4" spans="1:7">
      <c r="A4" s="3" t="s">
        <v>166</v>
      </c>
      <c r="B4" s="4">
        <v>2300.16</v>
      </c>
      <c r="C4" s="5">
        <v>0</v>
      </c>
      <c r="D4" s="4">
        <v>2300.16</v>
      </c>
      <c r="E4" s="4">
        <v>47506.01</v>
      </c>
      <c r="F4" s="4">
        <v>45205.85</v>
      </c>
      <c r="G4" s="3"/>
    </row>
    <row r="5" spans="1:7">
      <c r="A5" s="3" t="s">
        <v>167</v>
      </c>
      <c r="B5" s="4">
        <v>128290.77</v>
      </c>
      <c r="C5" s="5">
        <v>0</v>
      </c>
      <c r="D5" s="4">
        <v>128290.77</v>
      </c>
      <c r="E5" s="4">
        <v>252529.32</v>
      </c>
      <c r="F5" s="4">
        <v>124238.55</v>
      </c>
      <c r="G5" s="3"/>
    </row>
    <row r="6" spans="1:7">
      <c r="A6" s="3" t="s">
        <v>168</v>
      </c>
      <c r="B6" s="4">
        <v>877.35</v>
      </c>
      <c r="C6" s="5">
        <v>0</v>
      </c>
      <c r="D6" s="4">
        <v>877.35</v>
      </c>
      <c r="E6" s="4">
        <v>21600.720000000001</v>
      </c>
      <c r="F6" s="4">
        <v>20723.37</v>
      </c>
      <c r="G6" s="3"/>
    </row>
    <row r="7" spans="1:7">
      <c r="A7" s="3" t="s">
        <v>169</v>
      </c>
      <c r="B7" s="4">
        <v>5100.18</v>
      </c>
      <c r="C7" s="5">
        <v>0</v>
      </c>
      <c r="D7" s="4">
        <v>5100.18</v>
      </c>
      <c r="E7" s="4">
        <v>941.76</v>
      </c>
      <c r="F7" s="4">
        <v>-4158.42</v>
      </c>
      <c r="G7" s="3"/>
    </row>
    <row r="8" spans="1:7">
      <c r="A8" s="3" t="s">
        <v>170</v>
      </c>
      <c r="B8" s="4">
        <v>1613.45</v>
      </c>
      <c r="C8" s="5">
        <v>0</v>
      </c>
      <c r="D8" s="4">
        <v>1613.45</v>
      </c>
      <c r="E8" s="4">
        <v>1046.4000000000001</v>
      </c>
      <c r="F8" s="4">
        <v>-567.04999999999995</v>
      </c>
      <c r="G8" s="3"/>
    </row>
    <row r="9" spans="1:7">
      <c r="A9" s="3" t="s">
        <v>171</v>
      </c>
      <c r="B9" s="4">
        <v>25208.37</v>
      </c>
      <c r="C9" s="5">
        <v>0</v>
      </c>
      <c r="D9" s="4">
        <v>25208.37</v>
      </c>
      <c r="E9" s="4">
        <v>16608.12</v>
      </c>
      <c r="F9" s="4">
        <v>-8600.25</v>
      </c>
      <c r="G9" s="3"/>
    </row>
    <row r="10" spans="1:7">
      <c r="A10" s="3" t="s">
        <v>172</v>
      </c>
      <c r="B10" s="4">
        <v>9837.75</v>
      </c>
      <c r="C10" s="5">
        <v>0</v>
      </c>
      <c r="D10" s="4">
        <v>9837.75</v>
      </c>
      <c r="E10" s="4">
        <v>6993.98</v>
      </c>
      <c r="F10" s="4">
        <v>-2843.77</v>
      </c>
      <c r="G10" s="3"/>
    </row>
    <row r="11" spans="1:7">
      <c r="A11" s="42" t="s">
        <v>173</v>
      </c>
      <c r="B11" s="43">
        <v>343341.18</v>
      </c>
      <c r="C11" s="44">
        <v>0</v>
      </c>
      <c r="D11" s="43">
        <v>343341.18</v>
      </c>
      <c r="E11" s="43">
        <v>579782.31999999995</v>
      </c>
      <c r="F11" s="43">
        <v>236441.14</v>
      </c>
      <c r="G11" s="42"/>
    </row>
    <row r="12" spans="1:7">
      <c r="A12" s="3" t="s">
        <v>174</v>
      </c>
      <c r="B12" s="4">
        <v>3650.48</v>
      </c>
      <c r="C12" s="5">
        <v>0</v>
      </c>
      <c r="D12" s="4">
        <v>3650.48</v>
      </c>
      <c r="E12" s="5">
        <v>0</v>
      </c>
      <c r="F12" s="4">
        <v>-3650.48</v>
      </c>
      <c r="G12" s="3"/>
    </row>
    <row r="13" spans="1:7">
      <c r="A13" s="42" t="s">
        <v>175</v>
      </c>
      <c r="B13" s="43">
        <v>3650.48</v>
      </c>
      <c r="C13" s="44">
        <v>0</v>
      </c>
      <c r="D13" s="43">
        <v>3650.48</v>
      </c>
      <c r="E13" s="44">
        <v>0</v>
      </c>
      <c r="F13" s="43">
        <v>-3650.48</v>
      </c>
      <c r="G13" s="42"/>
    </row>
    <row r="14" spans="1:7">
      <c r="A14" s="3" t="s">
        <v>214</v>
      </c>
      <c r="B14" s="4">
        <v>4551.68</v>
      </c>
      <c r="C14" s="5">
        <v>0</v>
      </c>
      <c r="D14" s="4">
        <v>4551.68</v>
      </c>
      <c r="E14" s="5">
        <v>0</v>
      </c>
      <c r="F14" s="4">
        <v>-4551.68</v>
      </c>
      <c r="G14" s="3"/>
    </row>
    <row r="15" spans="1:7">
      <c r="A15" s="42" t="s">
        <v>215</v>
      </c>
      <c r="B15" s="43">
        <v>4551.68</v>
      </c>
      <c r="C15" s="44">
        <v>0</v>
      </c>
      <c r="D15" s="43">
        <v>4551.68</v>
      </c>
      <c r="E15" s="44">
        <v>0</v>
      </c>
      <c r="F15" s="43">
        <v>-4551.68</v>
      </c>
      <c r="G15" s="42"/>
    </row>
    <row r="16" spans="1:7">
      <c r="A16" s="3" t="s">
        <v>176</v>
      </c>
      <c r="B16" s="4">
        <v>4341.6000000000004</v>
      </c>
      <c r="C16" s="4">
        <v>1591.83</v>
      </c>
      <c r="D16" s="4">
        <v>5933.43</v>
      </c>
      <c r="E16" s="4">
        <v>10424.64</v>
      </c>
      <c r="F16" s="4">
        <v>4491.21</v>
      </c>
      <c r="G16" s="3"/>
    </row>
    <row r="17" spans="1:7">
      <c r="A17" s="42" t="s">
        <v>177</v>
      </c>
      <c r="B17" s="43">
        <v>4341.6000000000004</v>
      </c>
      <c r="C17" s="43">
        <v>1591.83</v>
      </c>
      <c r="D17" s="43">
        <v>5933.43</v>
      </c>
      <c r="E17" s="43">
        <v>10424.64</v>
      </c>
      <c r="F17" s="43">
        <v>4491.21</v>
      </c>
      <c r="G17" s="42"/>
    </row>
    <row r="18" spans="1:7">
      <c r="A18" s="42" t="s">
        <v>178</v>
      </c>
      <c r="B18" s="43">
        <v>355884.94</v>
      </c>
      <c r="C18" s="43">
        <v>1591.83</v>
      </c>
      <c r="D18" s="43">
        <v>357476.77</v>
      </c>
      <c r="E18" s="43">
        <v>590206.96</v>
      </c>
      <c r="F18" s="43">
        <v>232730.19</v>
      </c>
      <c r="G18" s="42"/>
    </row>
    <row r="19" spans="1:7">
      <c r="A19" s="3" t="s">
        <v>179</v>
      </c>
      <c r="B19" s="4">
        <v>172090.83</v>
      </c>
      <c r="C19" s="4">
        <v>211387.97</v>
      </c>
      <c r="D19" s="4">
        <v>383478.8</v>
      </c>
      <c r="E19" s="4">
        <v>1036349.4</v>
      </c>
      <c r="F19" s="4">
        <v>652870.6</v>
      </c>
      <c r="G19" s="3"/>
    </row>
    <row r="20" spans="1:7">
      <c r="A20" s="42" t="s">
        <v>180</v>
      </c>
      <c r="B20" s="43">
        <v>172090.83</v>
      </c>
      <c r="C20" s="43">
        <v>211387.97</v>
      </c>
      <c r="D20" s="43">
        <v>383478.8</v>
      </c>
      <c r="E20" s="43">
        <v>1036349.4</v>
      </c>
      <c r="F20" s="43">
        <v>652870.6</v>
      </c>
      <c r="G20" s="42"/>
    </row>
    <row r="21" spans="1:7">
      <c r="A21" s="42" t="s">
        <v>181</v>
      </c>
      <c r="B21" s="43">
        <v>172090.83</v>
      </c>
      <c r="C21" s="43">
        <v>211387.97</v>
      </c>
      <c r="D21" s="43">
        <v>383478.8</v>
      </c>
      <c r="E21" s="43">
        <v>1036349.4</v>
      </c>
      <c r="F21" s="43">
        <v>652870.6</v>
      </c>
      <c r="G21" s="42"/>
    </row>
    <row r="22" spans="1:7">
      <c r="A22" s="3" t="s">
        <v>182</v>
      </c>
      <c r="B22" s="4">
        <v>14931.74</v>
      </c>
      <c r="C22" s="4">
        <v>7695.76</v>
      </c>
      <c r="D22" s="4">
        <v>22627.5</v>
      </c>
      <c r="E22" s="4">
        <v>22880.639999999999</v>
      </c>
      <c r="F22" s="4">
        <v>253.14</v>
      </c>
      <c r="G22" s="3"/>
    </row>
    <row r="23" spans="1:7">
      <c r="A23" s="42" t="s">
        <v>183</v>
      </c>
      <c r="B23" s="43">
        <v>14931.74</v>
      </c>
      <c r="C23" s="43">
        <v>7695.76</v>
      </c>
      <c r="D23" s="43">
        <v>22627.5</v>
      </c>
      <c r="E23" s="43">
        <v>22880.639999999999</v>
      </c>
      <c r="F23" s="43">
        <v>253.14</v>
      </c>
      <c r="G23" s="42"/>
    </row>
    <row r="24" spans="1:7">
      <c r="A24" s="3" t="s">
        <v>184</v>
      </c>
      <c r="B24" s="4">
        <v>1313.53</v>
      </c>
      <c r="C24" s="4">
        <v>6096.33</v>
      </c>
      <c r="D24" s="4">
        <v>7409.86</v>
      </c>
      <c r="E24" s="4">
        <v>16059.6</v>
      </c>
      <c r="F24" s="4">
        <v>8649.74</v>
      </c>
      <c r="G24" s="3"/>
    </row>
    <row r="25" spans="1:7">
      <c r="A25" s="3" t="s">
        <v>185</v>
      </c>
      <c r="B25" s="4">
        <v>39772.67</v>
      </c>
      <c r="C25" s="4">
        <v>217501.75</v>
      </c>
      <c r="D25" s="4">
        <v>257274.42</v>
      </c>
      <c r="E25" s="4">
        <v>277775.8</v>
      </c>
      <c r="F25" s="4">
        <v>20501.38</v>
      </c>
      <c r="G25" s="3"/>
    </row>
    <row r="26" spans="1:7">
      <c r="A26" s="42" t="s">
        <v>186</v>
      </c>
      <c r="B26" s="43">
        <v>41086.199999999997</v>
      </c>
      <c r="C26" s="43">
        <v>223598.07999999999</v>
      </c>
      <c r="D26" s="43">
        <v>264684.28000000003</v>
      </c>
      <c r="E26" s="43">
        <v>293835.40000000002</v>
      </c>
      <c r="F26" s="43">
        <v>29151.119999999999</v>
      </c>
      <c r="G26" s="42"/>
    </row>
    <row r="27" spans="1:7">
      <c r="A27" s="42" t="s">
        <v>187</v>
      </c>
      <c r="B27" s="43">
        <v>56017.94</v>
      </c>
      <c r="C27" s="43">
        <v>231293.84</v>
      </c>
      <c r="D27" s="43">
        <v>287311.78000000003</v>
      </c>
      <c r="E27" s="43">
        <v>316716.03999999998</v>
      </c>
      <c r="F27" s="43">
        <v>29404.26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30316.799999999999</v>
      </c>
      <c r="F28" s="4">
        <v>30316.799999999999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30316.799999999999</v>
      </c>
      <c r="F29" s="43">
        <v>30316.799999999999</v>
      </c>
      <c r="G29" s="42"/>
    </row>
    <row r="30" spans="1:7">
      <c r="A30" s="3" t="s">
        <v>190</v>
      </c>
      <c r="B30" s="4">
        <v>37895.67</v>
      </c>
      <c r="C30" s="4">
        <v>24555.46</v>
      </c>
      <c r="D30" s="4">
        <v>62451.13</v>
      </c>
      <c r="E30" s="4">
        <v>119663.6</v>
      </c>
      <c r="F30" s="4">
        <v>57212.47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37895.67</v>
      </c>
      <c r="C32" s="43">
        <v>29990.46</v>
      </c>
      <c r="D32" s="43">
        <v>67886.13</v>
      </c>
      <c r="E32" s="43">
        <v>131940.72</v>
      </c>
      <c r="F32" s="43">
        <v>64054.59</v>
      </c>
      <c r="G32" s="42"/>
    </row>
    <row r="33" spans="1:7">
      <c r="A33" s="42" t="s">
        <v>193</v>
      </c>
      <c r="B33" s="43">
        <v>37895.67</v>
      </c>
      <c r="C33" s="43">
        <v>29990.46</v>
      </c>
      <c r="D33" s="43">
        <v>67886.13</v>
      </c>
      <c r="E33" s="43">
        <v>162257.51999999999</v>
      </c>
      <c r="F33" s="43">
        <v>94371.39</v>
      </c>
      <c r="G33" s="42"/>
    </row>
    <row r="34" spans="1:7">
      <c r="A34" s="3" t="s">
        <v>234</v>
      </c>
      <c r="B34" s="4">
        <v>1246.55</v>
      </c>
      <c r="C34" s="4">
        <v>0</v>
      </c>
      <c r="D34" s="4">
        <v>1246.55</v>
      </c>
      <c r="E34" s="4">
        <v>5597.01</v>
      </c>
      <c r="F34" s="4">
        <v>4350.46</v>
      </c>
      <c r="G34" s="3"/>
    </row>
    <row r="35" spans="1:7">
      <c r="A35" s="42" t="s">
        <v>194</v>
      </c>
      <c r="B35" s="43">
        <v>1246.55</v>
      </c>
      <c r="C35" s="43">
        <v>0</v>
      </c>
      <c r="D35" s="43">
        <v>1246.55</v>
      </c>
      <c r="E35" s="43">
        <v>5597.01</v>
      </c>
      <c r="F35" s="43">
        <v>4350.46</v>
      </c>
      <c r="G35" s="42"/>
    </row>
    <row r="36" spans="1:7">
      <c r="A36" s="3" t="s">
        <v>195</v>
      </c>
      <c r="B36" s="4">
        <v>36533.89</v>
      </c>
      <c r="C36" s="4">
        <v>26421.54</v>
      </c>
      <c r="D36" s="4">
        <v>62955.43</v>
      </c>
      <c r="E36" s="4">
        <v>91323.199999999997</v>
      </c>
      <c r="F36" s="4">
        <v>28367.77</v>
      </c>
      <c r="G36" s="3"/>
    </row>
    <row r="37" spans="1:7">
      <c r="A37" s="42" t="s">
        <v>196</v>
      </c>
      <c r="B37" s="43">
        <v>36533.89</v>
      </c>
      <c r="C37" s="43">
        <v>26421.54</v>
      </c>
      <c r="D37" s="43">
        <v>62955.43</v>
      </c>
      <c r="E37" s="43">
        <v>91323.199999999997</v>
      </c>
      <c r="F37" s="43">
        <v>28367.77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145.85</v>
      </c>
      <c r="C40" s="4">
        <v>14159.3</v>
      </c>
      <c r="D40" s="4">
        <v>14305.15</v>
      </c>
      <c r="E40" s="4">
        <v>25267.32</v>
      </c>
      <c r="F40" s="4">
        <v>10962.17</v>
      </c>
      <c r="G40" s="3"/>
    </row>
    <row r="41" spans="1:7">
      <c r="A41" s="3" t="s">
        <v>200</v>
      </c>
      <c r="B41" s="5">
        <v>0</v>
      </c>
      <c r="C41" s="4">
        <v>3940.96</v>
      </c>
      <c r="D41" s="4">
        <v>3940.96</v>
      </c>
      <c r="E41" s="4">
        <v>9771.6</v>
      </c>
      <c r="F41" s="4">
        <v>5830.64</v>
      </c>
      <c r="G41" s="3"/>
    </row>
    <row r="42" spans="1:7">
      <c r="A42" s="3" t="s">
        <v>201</v>
      </c>
      <c r="B42" s="4">
        <v>486.42</v>
      </c>
      <c r="C42" s="4">
        <v>1114.93</v>
      </c>
      <c r="D42" s="4">
        <v>1601.35</v>
      </c>
      <c r="E42" s="4">
        <v>3283.2</v>
      </c>
      <c r="F42" s="4">
        <v>1681.85</v>
      </c>
      <c r="G42" s="3"/>
    </row>
    <row r="43" spans="1:7">
      <c r="A43" s="42" t="s">
        <v>202</v>
      </c>
      <c r="B43" s="43">
        <v>632.27</v>
      </c>
      <c r="C43" s="43">
        <v>19215.189999999999</v>
      </c>
      <c r="D43" s="43">
        <v>19847.46</v>
      </c>
      <c r="E43" s="43">
        <v>38322.120000000003</v>
      </c>
      <c r="F43" s="43">
        <v>18474.66</v>
      </c>
      <c r="G43" s="42"/>
    </row>
    <row r="44" spans="1:7">
      <c r="A44" s="3" t="s">
        <v>235</v>
      </c>
      <c r="B44" s="4">
        <v>75676.03</v>
      </c>
      <c r="C44" s="4">
        <v>25530.98</v>
      </c>
      <c r="D44" s="4">
        <v>101207.01</v>
      </c>
      <c r="E44" s="4">
        <v>119076.1</v>
      </c>
      <c r="F44" s="4">
        <v>17869.09</v>
      </c>
      <c r="G44" s="3"/>
    </row>
    <row r="45" spans="1:7">
      <c r="A45" s="42" t="s">
        <v>203</v>
      </c>
      <c r="B45" s="43">
        <v>75676.03</v>
      </c>
      <c r="C45" s="43">
        <v>25530.98</v>
      </c>
      <c r="D45" s="43">
        <v>101207.01</v>
      </c>
      <c r="E45" s="43">
        <v>119076.1</v>
      </c>
      <c r="F45" s="43">
        <v>17869.09</v>
      </c>
      <c r="G45" s="42"/>
    </row>
    <row r="46" spans="1:7">
      <c r="A46" s="42" t="s">
        <v>204</v>
      </c>
      <c r="B46" s="43">
        <v>114088.74</v>
      </c>
      <c r="C46" s="43">
        <v>71167.710000000006</v>
      </c>
      <c r="D46" s="43">
        <v>185256.45</v>
      </c>
      <c r="E46" s="43">
        <v>254343.8</v>
      </c>
      <c r="F46" s="43">
        <v>69087.350000000006</v>
      </c>
      <c r="G46" s="42"/>
    </row>
    <row r="47" spans="1:7">
      <c r="A47" s="3" t="s">
        <v>205</v>
      </c>
      <c r="B47" s="4">
        <v>26748.2</v>
      </c>
      <c r="C47" s="4">
        <v>905.35</v>
      </c>
      <c r="D47" s="4">
        <v>27653.55</v>
      </c>
      <c r="E47" s="4">
        <v>95249.16</v>
      </c>
      <c r="F47" s="4">
        <v>67595.61</v>
      </c>
      <c r="G47" s="3"/>
    </row>
    <row r="48" spans="1:7">
      <c r="A48" s="42" t="s">
        <v>206</v>
      </c>
      <c r="B48" s="43">
        <v>26748.2</v>
      </c>
      <c r="C48" s="43">
        <v>905.35</v>
      </c>
      <c r="D48" s="43">
        <v>27653.55</v>
      </c>
      <c r="E48" s="43">
        <v>95249.16</v>
      </c>
      <c r="F48" s="43">
        <v>67595.61</v>
      </c>
      <c r="G48" s="42"/>
    </row>
    <row r="49" spans="1:7">
      <c r="A49" s="42" t="s">
        <v>207</v>
      </c>
      <c r="B49" s="43">
        <v>26748.2</v>
      </c>
      <c r="C49" s="43">
        <v>905.35</v>
      </c>
      <c r="D49" s="43">
        <v>27653.55</v>
      </c>
      <c r="E49" s="43">
        <v>95249.16</v>
      </c>
      <c r="F49" s="43">
        <v>67595.61</v>
      </c>
      <c r="G49" s="42"/>
    </row>
    <row r="50" spans="1:7">
      <c r="A50" s="3" t="s">
        <v>208</v>
      </c>
      <c r="B50" s="4">
        <v>102439.43</v>
      </c>
      <c r="C50" s="4">
        <v>0</v>
      </c>
      <c r="D50" s="4">
        <v>102439.43</v>
      </c>
      <c r="E50" s="4">
        <v>172821.84</v>
      </c>
      <c r="F50" s="4">
        <v>70382.41</v>
      </c>
      <c r="G50" s="3"/>
    </row>
    <row r="51" spans="1:7">
      <c r="A51" s="42" t="s">
        <v>209</v>
      </c>
      <c r="B51" s="43">
        <v>102439.43</v>
      </c>
      <c r="C51" s="43">
        <v>0</v>
      </c>
      <c r="D51" s="43">
        <v>102439.43</v>
      </c>
      <c r="E51" s="43">
        <v>172821.84</v>
      </c>
      <c r="F51" s="43">
        <v>70382.41</v>
      </c>
      <c r="G51" s="42"/>
    </row>
    <row r="52" spans="1:7">
      <c r="A52" s="42" t="s">
        <v>210</v>
      </c>
      <c r="B52" s="43">
        <v>102439.43</v>
      </c>
      <c r="C52" s="43">
        <v>0</v>
      </c>
      <c r="D52" s="43">
        <v>102439.43</v>
      </c>
      <c r="E52" s="43">
        <v>172821.84</v>
      </c>
      <c r="F52" s="43">
        <v>70382.41</v>
      </c>
      <c r="G52" s="42"/>
    </row>
    <row r="53" spans="1:7">
      <c r="A53" s="3" t="s">
        <v>211</v>
      </c>
      <c r="B53" s="4">
        <v>101811.38</v>
      </c>
      <c r="C53" s="5">
        <v>0</v>
      </c>
      <c r="D53" s="4">
        <v>101811.38</v>
      </c>
      <c r="E53" s="4">
        <v>475756.44</v>
      </c>
      <c r="F53" s="4">
        <v>373945.06</v>
      </c>
      <c r="G53" s="3"/>
    </row>
    <row r="54" spans="1:7">
      <c r="A54" s="3" t="s">
        <v>229</v>
      </c>
      <c r="B54" s="4">
        <v>12726.42</v>
      </c>
      <c r="C54" s="5">
        <v>0</v>
      </c>
      <c r="D54" s="4">
        <v>12726.42</v>
      </c>
      <c r="E54" s="5">
        <v>0</v>
      </c>
      <c r="F54" s="4">
        <v>-12726.42</v>
      </c>
      <c r="G54" s="3"/>
    </row>
    <row r="55" spans="1:7">
      <c r="A55" s="42" t="s">
        <v>212</v>
      </c>
      <c r="B55" s="43">
        <v>114537.8</v>
      </c>
      <c r="C55" s="44">
        <v>0</v>
      </c>
      <c r="D55" s="43">
        <v>114537.8</v>
      </c>
      <c r="E55" s="43">
        <v>475756.44</v>
      </c>
      <c r="F55" s="43">
        <v>361218.64</v>
      </c>
      <c r="G55" s="42"/>
    </row>
    <row r="56" spans="1:7">
      <c r="A56" s="6" t="s">
        <v>213</v>
      </c>
      <c r="B56" s="7">
        <v>979703.55</v>
      </c>
      <c r="C56" s="7">
        <v>546337.16</v>
      </c>
      <c r="D56" s="7">
        <v>1526040.71</v>
      </c>
      <c r="E56" s="7">
        <v>3103701.16</v>
      </c>
      <c r="F56" s="7">
        <v>1577660.45</v>
      </c>
      <c r="G5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1796875" customWidth="1"/>
    <col min="3" max="3" width="13.7265625" bestFit="1" customWidth="1"/>
    <col min="4" max="5" width="12.269531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83102.100000000006</v>
      </c>
      <c r="C2" s="5">
        <v>0</v>
      </c>
      <c r="D2" s="4">
        <v>83102.100000000006</v>
      </c>
      <c r="E2" s="4">
        <v>114848.04</v>
      </c>
      <c r="F2" s="4">
        <v>31745.94</v>
      </c>
      <c r="G2" s="3"/>
    </row>
    <row r="3" spans="1:7">
      <c r="A3" s="3" t="s">
        <v>165</v>
      </c>
      <c r="B3" s="4">
        <v>18592.46</v>
      </c>
      <c r="C3" s="5">
        <v>0</v>
      </c>
      <c r="D3" s="4">
        <v>18592.46</v>
      </c>
      <c r="E3" s="4">
        <v>32819.879999999997</v>
      </c>
      <c r="F3" s="4">
        <v>14227.42</v>
      </c>
      <c r="G3" s="3"/>
    </row>
    <row r="4" spans="1:7">
      <c r="A4" s="3" t="s">
        <v>166</v>
      </c>
      <c r="B4" s="4">
        <v>438.77</v>
      </c>
      <c r="C4" s="5">
        <v>0</v>
      </c>
      <c r="D4" s="4">
        <v>438.77</v>
      </c>
      <c r="E4" s="4">
        <v>30833.08</v>
      </c>
      <c r="F4" s="4">
        <v>30394.31</v>
      </c>
      <c r="G4" s="3"/>
    </row>
    <row r="5" spans="1:7">
      <c r="A5" s="3" t="s">
        <v>167</v>
      </c>
      <c r="B5" s="4">
        <v>97098.69</v>
      </c>
      <c r="C5" s="5">
        <v>0</v>
      </c>
      <c r="D5" s="4">
        <v>97098.69</v>
      </c>
      <c r="E5" s="4">
        <v>173105.52</v>
      </c>
      <c r="F5" s="4">
        <v>76006.83</v>
      </c>
      <c r="G5" s="3"/>
    </row>
    <row r="6" spans="1:7">
      <c r="A6" s="3" t="s">
        <v>168</v>
      </c>
      <c r="B6" s="4">
        <v>590.28</v>
      </c>
      <c r="C6" s="5">
        <v>0</v>
      </c>
      <c r="D6" s="4">
        <v>590.28</v>
      </c>
      <c r="E6" s="4">
        <v>13468.44</v>
      </c>
      <c r="F6" s="4">
        <v>12878.16</v>
      </c>
      <c r="G6" s="3"/>
    </row>
    <row r="7" spans="1:7">
      <c r="A7" s="3" t="s">
        <v>169</v>
      </c>
      <c r="B7" s="4">
        <v>2912.28</v>
      </c>
      <c r="C7" s="5">
        <v>0</v>
      </c>
      <c r="D7" s="4">
        <v>2912.28</v>
      </c>
      <c r="E7" s="4">
        <v>884.88</v>
      </c>
      <c r="F7" s="4">
        <v>-2027.4</v>
      </c>
      <c r="G7" s="3"/>
    </row>
    <row r="8" spans="1:7">
      <c r="A8" s="3" t="s">
        <v>170</v>
      </c>
      <c r="B8" s="4">
        <v>494.87</v>
      </c>
      <c r="C8" s="5">
        <v>0</v>
      </c>
      <c r="D8" s="4">
        <v>494.87</v>
      </c>
      <c r="E8" s="4">
        <v>983.16</v>
      </c>
      <c r="F8" s="4">
        <v>488.29</v>
      </c>
      <c r="G8" s="3"/>
    </row>
    <row r="9" spans="1:7">
      <c r="A9" s="3" t="s">
        <v>171</v>
      </c>
      <c r="B9" s="4">
        <v>11909.44</v>
      </c>
      <c r="C9" s="5">
        <v>0</v>
      </c>
      <c r="D9" s="4">
        <v>11909.44</v>
      </c>
      <c r="E9" s="4">
        <v>16583.88</v>
      </c>
      <c r="F9" s="4">
        <v>4674.4399999999996</v>
      </c>
      <c r="G9" s="3"/>
    </row>
    <row r="10" spans="1:7">
      <c r="A10" s="3" t="s">
        <v>172</v>
      </c>
      <c r="B10" s="4">
        <v>5480.53</v>
      </c>
      <c r="C10" s="5">
        <v>0</v>
      </c>
      <c r="D10" s="4">
        <v>5480.53</v>
      </c>
      <c r="E10" s="4">
        <v>6556.15</v>
      </c>
      <c r="F10" s="4">
        <v>1075.6199999999999</v>
      </c>
      <c r="G10" s="3"/>
    </row>
    <row r="11" spans="1:7">
      <c r="A11" s="42" t="s">
        <v>173</v>
      </c>
      <c r="B11" s="43">
        <v>220619.42</v>
      </c>
      <c r="C11" s="44">
        <v>0</v>
      </c>
      <c r="D11" s="43">
        <v>220619.42</v>
      </c>
      <c r="E11" s="43">
        <v>390083.03</v>
      </c>
      <c r="F11" s="43">
        <v>169463.61</v>
      </c>
      <c r="G11" s="42"/>
    </row>
    <row r="12" spans="1:7">
      <c r="A12" s="3" t="s">
        <v>174</v>
      </c>
      <c r="B12" s="4">
        <v>1446.29</v>
      </c>
      <c r="C12" s="5">
        <v>0</v>
      </c>
      <c r="D12" s="4">
        <v>1446.29</v>
      </c>
      <c r="E12" s="5">
        <v>0</v>
      </c>
      <c r="F12" s="4">
        <v>-1446.29</v>
      </c>
      <c r="G12" s="3"/>
    </row>
    <row r="13" spans="1:7">
      <c r="A13" s="42" t="s">
        <v>175</v>
      </c>
      <c r="B13" s="43">
        <v>1446.29</v>
      </c>
      <c r="C13" s="44">
        <v>0</v>
      </c>
      <c r="D13" s="43">
        <v>1446.29</v>
      </c>
      <c r="E13" s="44">
        <v>0</v>
      </c>
      <c r="F13" s="43">
        <v>-1446.29</v>
      </c>
      <c r="G13" s="42"/>
    </row>
    <row r="14" spans="1:7">
      <c r="A14" s="3" t="s">
        <v>214</v>
      </c>
      <c r="B14" s="4">
        <v>16.66</v>
      </c>
      <c r="C14" s="5">
        <v>0</v>
      </c>
      <c r="D14" s="4">
        <v>16.66</v>
      </c>
      <c r="E14" s="5">
        <v>0</v>
      </c>
      <c r="F14" s="4">
        <v>-16.66</v>
      </c>
      <c r="G14" s="3"/>
    </row>
    <row r="15" spans="1:7">
      <c r="A15" s="42" t="s">
        <v>215</v>
      </c>
      <c r="B15" s="43">
        <v>16.66</v>
      </c>
      <c r="C15" s="44">
        <v>0</v>
      </c>
      <c r="D15" s="43">
        <v>16.66</v>
      </c>
      <c r="E15" s="44">
        <v>0</v>
      </c>
      <c r="F15" s="43">
        <v>-16.66</v>
      </c>
      <c r="G15" s="42"/>
    </row>
    <row r="16" spans="1:7">
      <c r="A16" s="3" t="s">
        <v>176</v>
      </c>
      <c r="B16" s="4">
        <v>6458.25</v>
      </c>
      <c r="C16" s="4">
        <v>1914.16</v>
      </c>
      <c r="D16" s="4">
        <v>8372.41</v>
      </c>
      <c r="E16" s="4">
        <v>12224.64</v>
      </c>
      <c r="F16" s="4">
        <v>3852.23</v>
      </c>
      <c r="G16" s="3"/>
    </row>
    <row r="17" spans="1:7">
      <c r="A17" s="42" t="s">
        <v>177</v>
      </c>
      <c r="B17" s="43">
        <v>6458.25</v>
      </c>
      <c r="C17" s="43">
        <v>1914.16</v>
      </c>
      <c r="D17" s="43">
        <v>8372.41</v>
      </c>
      <c r="E17" s="43">
        <v>12224.64</v>
      </c>
      <c r="F17" s="43">
        <v>3852.23</v>
      </c>
      <c r="G17" s="42"/>
    </row>
    <row r="18" spans="1:7">
      <c r="A18" s="42" t="s">
        <v>178</v>
      </c>
      <c r="B18" s="43">
        <v>228540.62</v>
      </c>
      <c r="C18" s="43">
        <v>1914.16</v>
      </c>
      <c r="D18" s="43">
        <v>230454.78</v>
      </c>
      <c r="E18" s="43">
        <v>402307.67</v>
      </c>
      <c r="F18" s="43">
        <v>171852.89</v>
      </c>
      <c r="G18" s="42"/>
    </row>
    <row r="19" spans="1:7">
      <c r="A19" s="3" t="s">
        <v>179</v>
      </c>
      <c r="B19" s="4">
        <v>181705.51</v>
      </c>
      <c r="C19" s="4">
        <v>48654.68</v>
      </c>
      <c r="D19" s="4">
        <v>230360.19</v>
      </c>
      <c r="E19" s="4">
        <v>498078.6</v>
      </c>
      <c r="F19" s="4">
        <v>267718.40999999997</v>
      </c>
      <c r="G19" s="3"/>
    </row>
    <row r="20" spans="1:7">
      <c r="A20" s="42" t="s">
        <v>180</v>
      </c>
      <c r="B20" s="43">
        <v>181705.51</v>
      </c>
      <c r="C20" s="43">
        <v>48654.68</v>
      </c>
      <c r="D20" s="43">
        <v>230360.19</v>
      </c>
      <c r="E20" s="43">
        <v>498078.6</v>
      </c>
      <c r="F20" s="43">
        <v>267718.40999999997</v>
      </c>
      <c r="G20" s="42"/>
    </row>
    <row r="21" spans="1:7">
      <c r="A21" s="42" t="s">
        <v>181</v>
      </c>
      <c r="B21" s="43">
        <v>181705.51</v>
      </c>
      <c r="C21" s="43">
        <v>48654.68</v>
      </c>
      <c r="D21" s="43">
        <v>230360.19</v>
      </c>
      <c r="E21" s="43">
        <v>498078.6</v>
      </c>
      <c r="F21" s="43">
        <v>267718.40999999997</v>
      </c>
      <c r="G21" s="42"/>
    </row>
    <row r="22" spans="1:7">
      <c r="A22" s="3" t="s">
        <v>182</v>
      </c>
      <c r="B22" s="4">
        <v>15041.38</v>
      </c>
      <c r="C22" s="4">
        <v>6571.39</v>
      </c>
      <c r="D22" s="4">
        <v>21612.77</v>
      </c>
      <c r="E22" s="4">
        <v>28482.44</v>
      </c>
      <c r="F22" s="4">
        <v>6869.67</v>
      </c>
      <c r="G22" s="3"/>
    </row>
    <row r="23" spans="1:7">
      <c r="A23" s="42" t="s">
        <v>183</v>
      </c>
      <c r="B23" s="43">
        <v>15041.38</v>
      </c>
      <c r="C23" s="43">
        <v>6571.39</v>
      </c>
      <c r="D23" s="43">
        <v>21612.77</v>
      </c>
      <c r="E23" s="43">
        <v>28482.44</v>
      </c>
      <c r="F23" s="43">
        <v>6869.67</v>
      </c>
      <c r="G23" s="42"/>
    </row>
    <row r="24" spans="1:7">
      <c r="A24" s="3" t="s">
        <v>184</v>
      </c>
      <c r="B24" s="4">
        <v>2555.84</v>
      </c>
      <c r="C24" s="4">
        <v>10756.87</v>
      </c>
      <c r="D24" s="4">
        <v>13312.71</v>
      </c>
      <c r="E24" s="4">
        <v>16059.6</v>
      </c>
      <c r="F24" s="4">
        <v>2746.89</v>
      </c>
      <c r="G24" s="3"/>
    </row>
    <row r="25" spans="1:7">
      <c r="A25" s="3" t="s">
        <v>185</v>
      </c>
      <c r="B25" s="4">
        <v>52091.11</v>
      </c>
      <c r="C25" s="4">
        <v>73342.84</v>
      </c>
      <c r="D25" s="4">
        <v>125433.95</v>
      </c>
      <c r="E25" s="4">
        <v>179425.64</v>
      </c>
      <c r="F25" s="4">
        <v>53991.69</v>
      </c>
      <c r="G25" s="3"/>
    </row>
    <row r="26" spans="1:7">
      <c r="A26" s="42" t="s">
        <v>186</v>
      </c>
      <c r="B26" s="43">
        <v>54646.95</v>
      </c>
      <c r="C26" s="43">
        <v>84099.71</v>
      </c>
      <c r="D26" s="43">
        <v>138746.66</v>
      </c>
      <c r="E26" s="43">
        <v>195485.24</v>
      </c>
      <c r="F26" s="43">
        <v>56738.58</v>
      </c>
      <c r="G26" s="42"/>
    </row>
    <row r="27" spans="1:7">
      <c r="A27" s="42" t="s">
        <v>187</v>
      </c>
      <c r="B27" s="43">
        <v>69688.33</v>
      </c>
      <c r="C27" s="43">
        <v>90671.1</v>
      </c>
      <c r="D27" s="43">
        <v>160359.43</v>
      </c>
      <c r="E27" s="43">
        <v>223967.68</v>
      </c>
      <c r="F27" s="43">
        <v>63608.25</v>
      </c>
      <c r="G27" s="42"/>
    </row>
    <row r="28" spans="1:7">
      <c r="A28" s="3" t="s">
        <v>188</v>
      </c>
      <c r="B28" s="4">
        <v>1510.11</v>
      </c>
      <c r="C28" s="4">
        <v>3138.74</v>
      </c>
      <c r="D28" s="4">
        <v>4648.8500000000004</v>
      </c>
      <c r="E28" s="4">
        <v>17257.2</v>
      </c>
      <c r="F28" s="4">
        <v>12608.35</v>
      </c>
      <c r="G28" s="3"/>
    </row>
    <row r="29" spans="1:7">
      <c r="A29" s="42" t="s">
        <v>189</v>
      </c>
      <c r="B29" s="43">
        <v>1510.11</v>
      </c>
      <c r="C29" s="43">
        <v>3138.74</v>
      </c>
      <c r="D29" s="43">
        <v>4648.8500000000004</v>
      </c>
      <c r="E29" s="43">
        <v>17257.2</v>
      </c>
      <c r="F29" s="43">
        <v>12608.35</v>
      </c>
      <c r="G29" s="42"/>
    </row>
    <row r="30" spans="1:7">
      <c r="A30" s="3" t="s">
        <v>190</v>
      </c>
      <c r="B30" s="4">
        <v>23068.73</v>
      </c>
      <c r="C30" s="4">
        <v>8279.85</v>
      </c>
      <c r="D30" s="4">
        <v>31348.58</v>
      </c>
      <c r="E30" s="4">
        <v>61114.400000000001</v>
      </c>
      <c r="F30" s="4">
        <v>29765.82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26732.12</v>
      </c>
      <c r="F31" s="4">
        <v>21297.119999999999</v>
      </c>
      <c r="G31" s="3"/>
    </row>
    <row r="32" spans="1:7">
      <c r="A32" s="42" t="s">
        <v>192</v>
      </c>
      <c r="B32" s="43">
        <v>23068.73</v>
      </c>
      <c r="C32" s="43">
        <v>13714.85</v>
      </c>
      <c r="D32" s="43">
        <v>36783.58</v>
      </c>
      <c r="E32" s="43">
        <v>87846.52</v>
      </c>
      <c r="F32" s="43">
        <v>51062.94</v>
      </c>
      <c r="G32" s="42"/>
    </row>
    <row r="33" spans="1:7">
      <c r="A33" s="42" t="s">
        <v>193</v>
      </c>
      <c r="B33" s="43">
        <v>24578.84</v>
      </c>
      <c r="C33" s="43">
        <v>16853.59</v>
      </c>
      <c r="D33" s="43">
        <v>41432.43</v>
      </c>
      <c r="E33" s="43">
        <v>105103.72</v>
      </c>
      <c r="F33" s="43">
        <v>63671.29</v>
      </c>
      <c r="G33" s="42"/>
    </row>
    <row r="34" spans="1:7">
      <c r="A34" s="3" t="s">
        <v>234</v>
      </c>
      <c r="B34" s="4">
        <v>1395.83</v>
      </c>
      <c r="C34" s="4">
        <v>0</v>
      </c>
      <c r="D34" s="4">
        <v>1395.83</v>
      </c>
      <c r="E34" s="4">
        <v>3358.2</v>
      </c>
      <c r="F34" s="4">
        <v>1962.37</v>
      </c>
      <c r="G34" s="3"/>
    </row>
    <row r="35" spans="1:7">
      <c r="A35" s="42" t="s">
        <v>194</v>
      </c>
      <c r="B35" s="43">
        <v>1395.83</v>
      </c>
      <c r="C35" s="43">
        <v>0</v>
      </c>
      <c r="D35" s="43">
        <v>1395.83</v>
      </c>
      <c r="E35" s="43">
        <v>3358.2</v>
      </c>
      <c r="F35" s="43">
        <v>1962.37</v>
      </c>
      <c r="G35" s="42"/>
    </row>
    <row r="36" spans="1:7">
      <c r="A36" s="3" t="s">
        <v>195</v>
      </c>
      <c r="B36" s="4">
        <v>82312.25</v>
      </c>
      <c r="C36" s="4">
        <v>0</v>
      </c>
      <c r="D36" s="4">
        <v>82312.25</v>
      </c>
      <c r="E36" s="4">
        <v>109789.6</v>
      </c>
      <c r="F36" s="4">
        <v>27477.35</v>
      </c>
      <c r="G36" s="3"/>
    </row>
    <row r="37" spans="1:7">
      <c r="A37" s="42" t="s">
        <v>196</v>
      </c>
      <c r="B37" s="43">
        <v>82312.25</v>
      </c>
      <c r="C37" s="43">
        <v>0</v>
      </c>
      <c r="D37" s="43">
        <v>82312.25</v>
      </c>
      <c r="E37" s="43">
        <v>109789.6</v>
      </c>
      <c r="F37" s="43">
        <v>27477.35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7389.49</v>
      </c>
      <c r="C40" s="4">
        <v>9227.65</v>
      </c>
      <c r="D40" s="4">
        <v>16617.14</v>
      </c>
      <c r="E40" s="4">
        <v>28074.720000000001</v>
      </c>
      <c r="F40" s="4">
        <v>11457.58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2548.8000000000002</v>
      </c>
      <c r="F41" s="4">
        <v>2548.8000000000002</v>
      </c>
      <c r="G41" s="3"/>
    </row>
    <row r="42" spans="1:7">
      <c r="A42" s="3" t="s">
        <v>201</v>
      </c>
      <c r="B42" s="4">
        <v>4914.2</v>
      </c>
      <c r="C42" s="4">
        <v>4462.6099999999997</v>
      </c>
      <c r="D42" s="4">
        <v>9376.81</v>
      </c>
      <c r="E42" s="4">
        <v>15060</v>
      </c>
      <c r="F42" s="4">
        <v>5683.19</v>
      </c>
      <c r="G42" s="3"/>
    </row>
    <row r="43" spans="1:7">
      <c r="A43" s="42" t="s">
        <v>202</v>
      </c>
      <c r="B43" s="43">
        <v>12303.69</v>
      </c>
      <c r="C43" s="43">
        <v>13690.26</v>
      </c>
      <c r="D43" s="43">
        <v>25993.95</v>
      </c>
      <c r="E43" s="43">
        <v>45683.519999999997</v>
      </c>
      <c r="F43" s="43">
        <v>19689.57</v>
      </c>
      <c r="G43" s="42"/>
    </row>
    <row r="44" spans="1:7">
      <c r="A44" s="3" t="s">
        <v>235</v>
      </c>
      <c r="B44" s="4">
        <v>72565.850000000006</v>
      </c>
      <c r="C44" s="4">
        <v>14137.17</v>
      </c>
      <c r="D44" s="4">
        <v>86703.02</v>
      </c>
      <c r="E44" s="4">
        <v>102681.5</v>
      </c>
      <c r="F44" s="4">
        <v>15978.48</v>
      </c>
      <c r="G44" s="3"/>
    </row>
    <row r="45" spans="1:7">
      <c r="A45" s="42" t="s">
        <v>203</v>
      </c>
      <c r="B45" s="43">
        <v>72565.850000000006</v>
      </c>
      <c r="C45" s="43">
        <v>14137.17</v>
      </c>
      <c r="D45" s="43">
        <v>86703.02</v>
      </c>
      <c r="E45" s="43">
        <v>102681.5</v>
      </c>
      <c r="F45" s="43">
        <v>15978.48</v>
      </c>
      <c r="G45" s="42"/>
    </row>
    <row r="46" spans="1:7">
      <c r="A46" s="42" t="s">
        <v>204</v>
      </c>
      <c r="B46" s="43">
        <v>168577.62</v>
      </c>
      <c r="C46" s="43">
        <v>27827.43</v>
      </c>
      <c r="D46" s="43">
        <v>196405.05</v>
      </c>
      <c r="E46" s="43">
        <v>261538.19</v>
      </c>
      <c r="F46" s="43">
        <v>65133.14</v>
      </c>
      <c r="G46" s="42"/>
    </row>
    <row r="47" spans="1:7">
      <c r="A47" s="3" t="s">
        <v>205</v>
      </c>
      <c r="B47" s="4">
        <v>10536.37</v>
      </c>
      <c r="C47" s="4">
        <v>1393.04</v>
      </c>
      <c r="D47" s="4">
        <v>11929.41</v>
      </c>
      <c r="E47" s="4">
        <v>84797.64</v>
      </c>
      <c r="F47" s="4">
        <v>72868.23</v>
      </c>
      <c r="G47" s="3"/>
    </row>
    <row r="48" spans="1:7">
      <c r="A48" s="42" t="s">
        <v>206</v>
      </c>
      <c r="B48" s="43">
        <v>10536.37</v>
      </c>
      <c r="C48" s="43">
        <v>1393.04</v>
      </c>
      <c r="D48" s="43">
        <v>11929.41</v>
      </c>
      <c r="E48" s="43">
        <v>84797.64</v>
      </c>
      <c r="F48" s="43">
        <v>72868.23</v>
      </c>
      <c r="G48" s="42"/>
    </row>
    <row r="49" spans="1:7">
      <c r="A49" s="42" t="s">
        <v>207</v>
      </c>
      <c r="B49" s="43">
        <v>10536.37</v>
      </c>
      <c r="C49" s="43">
        <v>1393.04</v>
      </c>
      <c r="D49" s="43">
        <v>11929.41</v>
      </c>
      <c r="E49" s="43">
        <v>84797.64</v>
      </c>
      <c r="F49" s="43">
        <v>72868.23</v>
      </c>
      <c r="G49" s="42"/>
    </row>
    <row r="50" spans="1:7">
      <c r="A50" s="3" t="s">
        <v>208</v>
      </c>
      <c r="B50" s="4">
        <v>28629.84</v>
      </c>
      <c r="C50" s="4">
        <v>0</v>
      </c>
      <c r="D50" s="4">
        <v>28629.84</v>
      </c>
      <c r="E50" s="4">
        <v>64398</v>
      </c>
      <c r="F50" s="4">
        <v>35768.160000000003</v>
      </c>
      <c r="G50" s="3"/>
    </row>
    <row r="51" spans="1:7">
      <c r="A51" s="42" t="s">
        <v>209</v>
      </c>
      <c r="B51" s="43">
        <v>28629.84</v>
      </c>
      <c r="C51" s="43">
        <v>0</v>
      </c>
      <c r="D51" s="43">
        <v>28629.84</v>
      </c>
      <c r="E51" s="43">
        <v>64398</v>
      </c>
      <c r="F51" s="43">
        <v>35768.160000000003</v>
      </c>
      <c r="G51" s="42"/>
    </row>
    <row r="52" spans="1:7">
      <c r="A52" s="42" t="s">
        <v>210</v>
      </c>
      <c r="B52" s="43">
        <v>28629.84</v>
      </c>
      <c r="C52" s="43">
        <v>0</v>
      </c>
      <c r="D52" s="43">
        <v>28629.84</v>
      </c>
      <c r="E52" s="43">
        <v>64398</v>
      </c>
      <c r="F52" s="43">
        <v>35768.160000000003</v>
      </c>
      <c r="G52" s="42"/>
    </row>
    <row r="53" spans="1:7">
      <c r="A53" s="3" t="s">
        <v>216</v>
      </c>
      <c r="B53" s="4">
        <v>8249.25</v>
      </c>
      <c r="C53" s="5">
        <v>0</v>
      </c>
      <c r="D53" s="4">
        <v>8249.25</v>
      </c>
      <c r="E53" s="4">
        <v>13405.08</v>
      </c>
      <c r="F53" s="4">
        <v>5155.83</v>
      </c>
      <c r="G53" s="3"/>
    </row>
    <row r="54" spans="1:7">
      <c r="A54" s="3" t="s">
        <v>211</v>
      </c>
      <c r="B54" s="4">
        <v>122917.02</v>
      </c>
      <c r="C54" s="5">
        <v>0</v>
      </c>
      <c r="D54" s="4">
        <v>122917.02</v>
      </c>
      <c r="E54" s="4">
        <v>175010.76</v>
      </c>
      <c r="F54" s="4">
        <v>52093.74</v>
      </c>
      <c r="G54" s="3"/>
    </row>
    <row r="55" spans="1:7">
      <c r="A55" s="3" t="s">
        <v>229</v>
      </c>
      <c r="B55" s="4">
        <v>5267.85</v>
      </c>
      <c r="C55" s="5">
        <v>0</v>
      </c>
      <c r="D55" s="4">
        <v>5267.85</v>
      </c>
      <c r="E55" s="5">
        <v>0</v>
      </c>
      <c r="F55" s="4">
        <v>-5267.85</v>
      </c>
      <c r="G55" s="3"/>
    </row>
    <row r="56" spans="1:7">
      <c r="A56" s="42" t="s">
        <v>212</v>
      </c>
      <c r="B56" s="43">
        <v>136434.12</v>
      </c>
      <c r="C56" s="44">
        <v>0</v>
      </c>
      <c r="D56" s="43">
        <v>136434.12</v>
      </c>
      <c r="E56" s="43">
        <v>188415.84</v>
      </c>
      <c r="F56" s="43">
        <v>51981.72</v>
      </c>
      <c r="G56" s="42"/>
    </row>
    <row r="57" spans="1:7">
      <c r="A57" s="6" t="s">
        <v>213</v>
      </c>
      <c r="B57" s="7">
        <v>848691.25</v>
      </c>
      <c r="C57" s="7">
        <v>187314</v>
      </c>
      <c r="D57" s="7">
        <v>1036005.25</v>
      </c>
      <c r="E57" s="7">
        <v>1828607.34</v>
      </c>
      <c r="F57" s="7">
        <v>792602.09</v>
      </c>
      <c r="G5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" customWidth="1"/>
    <col min="3" max="3" width="13.7265625" bestFit="1" customWidth="1"/>
    <col min="4" max="4" width="12.54296875" customWidth="1"/>
    <col min="5" max="5" width="12.26953125" customWidth="1"/>
    <col min="6" max="6" width="11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88721.91</v>
      </c>
      <c r="C2" s="5">
        <v>0</v>
      </c>
      <c r="D2" s="4">
        <v>88721.91</v>
      </c>
      <c r="E2" s="4">
        <v>151991.76</v>
      </c>
      <c r="F2" s="4">
        <v>63269.85</v>
      </c>
      <c r="G2" s="3"/>
    </row>
    <row r="3" spans="1:7">
      <c r="A3" s="3" t="s">
        <v>165</v>
      </c>
      <c r="B3" s="4">
        <v>29036.03</v>
      </c>
      <c r="C3" s="5">
        <v>0</v>
      </c>
      <c r="D3" s="4">
        <v>29036.03</v>
      </c>
      <c r="E3" s="4">
        <v>52771.17</v>
      </c>
      <c r="F3" s="4">
        <v>23735.14</v>
      </c>
      <c r="G3" s="3"/>
    </row>
    <row r="4" spans="1:7">
      <c r="A4" s="3" t="s">
        <v>166</v>
      </c>
      <c r="B4" s="4">
        <v>7019.45</v>
      </c>
      <c r="C4" s="5">
        <v>0</v>
      </c>
      <c r="D4" s="4">
        <v>7019.45</v>
      </c>
      <c r="E4" s="4">
        <v>39262.54</v>
      </c>
      <c r="F4" s="4">
        <v>32243.09</v>
      </c>
      <c r="G4" s="3"/>
    </row>
    <row r="5" spans="1:7">
      <c r="A5" s="3" t="s">
        <v>167</v>
      </c>
      <c r="B5" s="4">
        <v>97058.04</v>
      </c>
      <c r="C5" s="5">
        <v>0</v>
      </c>
      <c r="D5" s="4">
        <v>97058.04</v>
      </c>
      <c r="E5" s="4">
        <v>191081.64</v>
      </c>
      <c r="F5" s="4">
        <v>94023.6</v>
      </c>
      <c r="G5" s="3"/>
    </row>
    <row r="6" spans="1:7">
      <c r="A6" s="3" t="s">
        <v>168</v>
      </c>
      <c r="B6" s="4">
        <v>657.89</v>
      </c>
      <c r="C6" s="5">
        <v>0</v>
      </c>
      <c r="D6" s="4">
        <v>657.89</v>
      </c>
      <c r="E6" s="4">
        <v>16625.04</v>
      </c>
      <c r="F6" s="4">
        <v>15967.15</v>
      </c>
      <c r="G6" s="3"/>
    </row>
    <row r="7" spans="1:7">
      <c r="A7" s="3" t="s">
        <v>169</v>
      </c>
      <c r="B7" s="4">
        <v>3634.12</v>
      </c>
      <c r="C7" s="5">
        <v>0</v>
      </c>
      <c r="D7" s="4">
        <v>3634.12</v>
      </c>
      <c r="E7" s="4">
        <v>1739.4</v>
      </c>
      <c r="F7" s="4">
        <v>-1894.72</v>
      </c>
      <c r="G7" s="3"/>
    </row>
    <row r="8" spans="1:7">
      <c r="A8" s="3" t="s">
        <v>170</v>
      </c>
      <c r="B8" s="4">
        <v>1104.56</v>
      </c>
      <c r="C8" s="5">
        <v>0</v>
      </c>
      <c r="D8" s="4">
        <v>1104.56</v>
      </c>
      <c r="E8" s="4">
        <v>1932.72</v>
      </c>
      <c r="F8" s="4">
        <v>828.16</v>
      </c>
      <c r="G8" s="3"/>
    </row>
    <row r="9" spans="1:7">
      <c r="A9" s="3" t="s">
        <v>171</v>
      </c>
      <c r="B9" s="4">
        <v>14268.42</v>
      </c>
      <c r="C9" s="5">
        <v>0</v>
      </c>
      <c r="D9" s="4">
        <v>14268.42</v>
      </c>
      <c r="E9" s="4">
        <v>31420.98</v>
      </c>
      <c r="F9" s="4">
        <v>17152.560000000001</v>
      </c>
      <c r="G9" s="3"/>
    </row>
    <row r="10" spans="1:7">
      <c r="A10" s="3" t="s">
        <v>172</v>
      </c>
      <c r="B10" s="4">
        <v>3615.5</v>
      </c>
      <c r="C10" s="5">
        <v>0</v>
      </c>
      <c r="D10" s="4">
        <v>3615.5</v>
      </c>
      <c r="E10" s="4">
        <v>12559.69</v>
      </c>
      <c r="F10" s="4">
        <v>8944.19</v>
      </c>
      <c r="G10" s="3"/>
    </row>
    <row r="11" spans="1:7">
      <c r="A11" s="42" t="s">
        <v>173</v>
      </c>
      <c r="B11" s="43">
        <v>245115.92</v>
      </c>
      <c r="C11" s="44">
        <v>0</v>
      </c>
      <c r="D11" s="43">
        <v>245115.92</v>
      </c>
      <c r="E11" s="43">
        <v>499384.94</v>
      </c>
      <c r="F11" s="43">
        <v>254269.02</v>
      </c>
      <c r="G11" s="42"/>
    </row>
    <row r="12" spans="1:7">
      <c r="A12" s="3" t="s">
        <v>174</v>
      </c>
      <c r="B12" s="4">
        <v>1414.59</v>
      </c>
      <c r="C12" s="5">
        <v>0</v>
      </c>
      <c r="D12" s="4">
        <v>1414.59</v>
      </c>
      <c r="E12" s="5">
        <v>0</v>
      </c>
      <c r="F12" s="4">
        <v>-1414.59</v>
      </c>
      <c r="G12" s="3"/>
    </row>
    <row r="13" spans="1:7">
      <c r="A13" s="42" t="s">
        <v>175</v>
      </c>
      <c r="B13" s="43">
        <v>1414.59</v>
      </c>
      <c r="C13" s="44">
        <v>0</v>
      </c>
      <c r="D13" s="43">
        <v>1414.59</v>
      </c>
      <c r="E13" s="44">
        <v>0</v>
      </c>
      <c r="F13" s="43">
        <v>-1414.59</v>
      </c>
      <c r="G13" s="42"/>
    </row>
    <row r="14" spans="1:7">
      <c r="A14" s="3" t="s">
        <v>214</v>
      </c>
      <c r="B14" s="4">
        <v>1681.63</v>
      </c>
      <c r="C14" s="5">
        <v>0</v>
      </c>
      <c r="D14" s="4">
        <v>1681.63</v>
      </c>
      <c r="E14" s="5">
        <v>0</v>
      </c>
      <c r="F14" s="4">
        <v>-1681.63</v>
      </c>
      <c r="G14" s="3"/>
    </row>
    <row r="15" spans="1:7">
      <c r="A15" s="42" t="s">
        <v>215</v>
      </c>
      <c r="B15" s="43">
        <v>1681.63</v>
      </c>
      <c r="C15" s="44">
        <v>0</v>
      </c>
      <c r="D15" s="43">
        <v>1681.63</v>
      </c>
      <c r="E15" s="44">
        <v>0</v>
      </c>
      <c r="F15" s="43">
        <v>-1681.63</v>
      </c>
      <c r="G15" s="42"/>
    </row>
    <row r="16" spans="1:7">
      <c r="A16" s="3" t="s">
        <v>176</v>
      </c>
      <c r="B16" s="4">
        <v>10183.52</v>
      </c>
      <c r="C16" s="4">
        <v>3337.85</v>
      </c>
      <c r="D16" s="4">
        <v>13521.37</v>
      </c>
      <c r="E16" s="4">
        <v>16269.52</v>
      </c>
      <c r="F16" s="4">
        <v>2748.15</v>
      </c>
      <c r="G16" s="3"/>
    </row>
    <row r="17" spans="1:7">
      <c r="A17" s="42" t="s">
        <v>177</v>
      </c>
      <c r="B17" s="43">
        <v>10183.52</v>
      </c>
      <c r="C17" s="43">
        <v>3337.85</v>
      </c>
      <c r="D17" s="43">
        <v>13521.37</v>
      </c>
      <c r="E17" s="43">
        <v>16269.52</v>
      </c>
      <c r="F17" s="43">
        <v>2748.15</v>
      </c>
      <c r="G17" s="42"/>
    </row>
    <row r="18" spans="1:7">
      <c r="A18" s="42" t="s">
        <v>178</v>
      </c>
      <c r="B18" s="43">
        <v>258395.66</v>
      </c>
      <c r="C18" s="43">
        <v>3337.85</v>
      </c>
      <c r="D18" s="43">
        <v>261733.51</v>
      </c>
      <c r="E18" s="43">
        <v>515654.46</v>
      </c>
      <c r="F18" s="43">
        <v>253920.95</v>
      </c>
      <c r="G18" s="42"/>
    </row>
    <row r="19" spans="1:7">
      <c r="A19" s="3" t="s">
        <v>179</v>
      </c>
      <c r="B19" s="4">
        <v>426195.54</v>
      </c>
      <c r="C19" s="4">
        <v>26413.16</v>
      </c>
      <c r="D19" s="4">
        <v>452608.7</v>
      </c>
      <c r="E19" s="4">
        <v>498078.6</v>
      </c>
      <c r="F19" s="4">
        <v>45469.9</v>
      </c>
      <c r="G19" s="3"/>
    </row>
    <row r="20" spans="1:7">
      <c r="A20" s="42" t="s">
        <v>180</v>
      </c>
      <c r="B20" s="43">
        <v>426195.54</v>
      </c>
      <c r="C20" s="43">
        <v>26413.16</v>
      </c>
      <c r="D20" s="43">
        <v>452608.7</v>
      </c>
      <c r="E20" s="43">
        <v>498078.6</v>
      </c>
      <c r="F20" s="43">
        <v>45469.9</v>
      </c>
      <c r="G20" s="42"/>
    </row>
    <row r="21" spans="1:7">
      <c r="A21" s="42" t="s">
        <v>181</v>
      </c>
      <c r="B21" s="43">
        <v>426195.54</v>
      </c>
      <c r="C21" s="43">
        <v>26413.16</v>
      </c>
      <c r="D21" s="43">
        <v>452608.7</v>
      </c>
      <c r="E21" s="43">
        <v>498078.6</v>
      </c>
      <c r="F21" s="43">
        <v>45469.9</v>
      </c>
      <c r="G21" s="42"/>
    </row>
    <row r="22" spans="1:7">
      <c r="A22" s="3" t="s">
        <v>182</v>
      </c>
      <c r="B22" s="4">
        <v>15954.99</v>
      </c>
      <c r="C22" s="4">
        <v>5609.79</v>
      </c>
      <c r="D22" s="4">
        <v>21564.78</v>
      </c>
      <c r="E22" s="4">
        <v>25522.44</v>
      </c>
      <c r="F22" s="4">
        <v>3957.66</v>
      </c>
      <c r="G22" s="3"/>
    </row>
    <row r="23" spans="1:7">
      <c r="A23" s="42" t="s">
        <v>183</v>
      </c>
      <c r="B23" s="43">
        <v>15954.99</v>
      </c>
      <c r="C23" s="43">
        <v>5609.79</v>
      </c>
      <c r="D23" s="43">
        <v>21564.78</v>
      </c>
      <c r="E23" s="43">
        <v>25522.44</v>
      </c>
      <c r="F23" s="43">
        <v>3957.66</v>
      </c>
      <c r="G23" s="42"/>
    </row>
    <row r="24" spans="1:7">
      <c r="A24" s="3" t="s">
        <v>184</v>
      </c>
      <c r="B24" s="4">
        <v>1825.83</v>
      </c>
      <c r="C24" s="4">
        <v>11931.81</v>
      </c>
      <c r="D24" s="4">
        <v>13757.64</v>
      </c>
      <c r="E24" s="4">
        <v>16059.6</v>
      </c>
      <c r="F24" s="4">
        <v>2301.96</v>
      </c>
      <c r="G24" s="3"/>
    </row>
    <row r="25" spans="1:7">
      <c r="A25" s="3" t="s">
        <v>185</v>
      </c>
      <c r="B25" s="4">
        <v>126214.2</v>
      </c>
      <c r="C25" s="4">
        <v>67565.350000000006</v>
      </c>
      <c r="D25" s="4">
        <v>193779.55</v>
      </c>
      <c r="E25" s="4">
        <v>201322.84</v>
      </c>
      <c r="F25" s="4">
        <v>7543.29</v>
      </c>
      <c r="G25" s="3"/>
    </row>
    <row r="26" spans="1:7">
      <c r="A26" s="42" t="s">
        <v>186</v>
      </c>
      <c r="B26" s="43">
        <v>128040.03</v>
      </c>
      <c r="C26" s="43">
        <v>79497.16</v>
      </c>
      <c r="D26" s="43">
        <v>207537.19</v>
      </c>
      <c r="E26" s="43">
        <v>217382.44</v>
      </c>
      <c r="F26" s="43">
        <v>9845.25</v>
      </c>
      <c r="G26" s="42"/>
    </row>
    <row r="27" spans="1:7">
      <c r="A27" s="42" t="s">
        <v>187</v>
      </c>
      <c r="B27" s="43">
        <v>143995.01999999999</v>
      </c>
      <c r="C27" s="43">
        <v>85106.95</v>
      </c>
      <c r="D27" s="43">
        <v>229101.97</v>
      </c>
      <c r="E27" s="43">
        <v>242904.88</v>
      </c>
      <c r="F27" s="43">
        <v>13802.91</v>
      </c>
      <c r="G27" s="42"/>
    </row>
    <row r="28" spans="1:7">
      <c r="A28" s="3" t="s">
        <v>188</v>
      </c>
      <c r="B28" s="4">
        <v>1070.99</v>
      </c>
      <c r="C28" s="4">
        <v>166.18</v>
      </c>
      <c r="D28" s="4">
        <v>1237.17</v>
      </c>
      <c r="E28" s="4">
        <v>17257.2</v>
      </c>
      <c r="F28" s="4">
        <v>16020.03</v>
      </c>
      <c r="G28" s="3"/>
    </row>
    <row r="29" spans="1:7">
      <c r="A29" s="42" t="s">
        <v>189</v>
      </c>
      <c r="B29" s="43">
        <v>1070.99</v>
      </c>
      <c r="C29" s="43">
        <v>166.18</v>
      </c>
      <c r="D29" s="43">
        <v>1237.17</v>
      </c>
      <c r="E29" s="43">
        <v>17257.2</v>
      </c>
      <c r="F29" s="43">
        <v>16020.03</v>
      </c>
      <c r="G29" s="42"/>
    </row>
    <row r="30" spans="1:7">
      <c r="A30" s="3" t="s">
        <v>190</v>
      </c>
      <c r="B30" s="4">
        <v>27121.63</v>
      </c>
      <c r="C30" s="4">
        <v>14881.24</v>
      </c>
      <c r="D30" s="4">
        <v>42002.87</v>
      </c>
      <c r="E30" s="4">
        <v>61506.8</v>
      </c>
      <c r="F30" s="4">
        <v>19503.93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27121.63</v>
      </c>
      <c r="C32" s="43">
        <v>20316.240000000002</v>
      </c>
      <c r="D32" s="43">
        <v>47437.87</v>
      </c>
      <c r="E32" s="43">
        <v>86965.92</v>
      </c>
      <c r="F32" s="43">
        <v>39528.050000000003</v>
      </c>
      <c r="G32" s="42"/>
    </row>
    <row r="33" spans="1:7">
      <c r="A33" s="42" t="s">
        <v>193</v>
      </c>
      <c r="B33" s="43">
        <v>28192.62</v>
      </c>
      <c r="C33" s="43">
        <v>20482.419999999998</v>
      </c>
      <c r="D33" s="43">
        <v>48675.040000000001</v>
      </c>
      <c r="E33" s="43">
        <v>104223.12</v>
      </c>
      <c r="F33" s="43">
        <v>55548.08</v>
      </c>
      <c r="G33" s="42"/>
    </row>
    <row r="34" spans="1:7">
      <c r="A34" s="3" t="s">
        <v>234</v>
      </c>
      <c r="B34" s="4">
        <v>2537.94</v>
      </c>
      <c r="C34" s="4">
        <v>1801.61</v>
      </c>
      <c r="D34" s="4">
        <v>4339.55</v>
      </c>
      <c r="E34" s="4">
        <v>5358.2</v>
      </c>
      <c r="F34" s="4">
        <v>1018.65</v>
      </c>
      <c r="G34" s="3"/>
    </row>
    <row r="35" spans="1:7">
      <c r="A35" s="42" t="s">
        <v>194</v>
      </c>
      <c r="B35" s="43">
        <v>2537.94</v>
      </c>
      <c r="C35" s="43">
        <v>1801.61</v>
      </c>
      <c r="D35" s="43">
        <v>4339.55</v>
      </c>
      <c r="E35" s="43">
        <v>5358.2</v>
      </c>
      <c r="F35" s="43">
        <v>1018.65</v>
      </c>
      <c r="G35" s="42"/>
    </row>
    <row r="36" spans="1:7">
      <c r="A36" s="3" t="s">
        <v>195</v>
      </c>
      <c r="B36" s="4">
        <v>32490.21</v>
      </c>
      <c r="C36" s="4">
        <v>33468.25</v>
      </c>
      <c r="D36" s="4">
        <v>65958.460000000006</v>
      </c>
      <c r="E36" s="4">
        <v>84487.6</v>
      </c>
      <c r="F36" s="4">
        <v>18529.14</v>
      </c>
      <c r="G36" s="3"/>
    </row>
    <row r="37" spans="1:7">
      <c r="A37" s="42" t="s">
        <v>196</v>
      </c>
      <c r="B37" s="43">
        <v>32490.21</v>
      </c>
      <c r="C37" s="43">
        <v>33468.25</v>
      </c>
      <c r="D37" s="43">
        <v>65958.460000000006</v>
      </c>
      <c r="E37" s="43">
        <v>84487.6</v>
      </c>
      <c r="F37" s="43">
        <v>18529.14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10591.93</v>
      </c>
      <c r="C40" s="4">
        <v>5911.96</v>
      </c>
      <c r="D40" s="4">
        <v>16503.89</v>
      </c>
      <c r="E40" s="4">
        <v>28074.720000000001</v>
      </c>
      <c r="F40" s="4">
        <v>11570.83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4059.6</v>
      </c>
      <c r="F41" s="4">
        <v>4059.6</v>
      </c>
      <c r="G41" s="3"/>
    </row>
    <row r="42" spans="1:7">
      <c r="A42" s="3" t="s">
        <v>201</v>
      </c>
      <c r="B42" s="4">
        <v>2939.59</v>
      </c>
      <c r="C42" s="4">
        <v>6414.23</v>
      </c>
      <c r="D42" s="4">
        <v>9353.82</v>
      </c>
      <c r="E42" s="4">
        <v>16730.8</v>
      </c>
      <c r="F42" s="4">
        <v>7376.98</v>
      </c>
      <c r="G42" s="3"/>
    </row>
    <row r="43" spans="1:7">
      <c r="A43" s="42" t="s">
        <v>202</v>
      </c>
      <c r="B43" s="43">
        <v>13531.52</v>
      </c>
      <c r="C43" s="43">
        <v>12326.19</v>
      </c>
      <c r="D43" s="43">
        <v>25857.71</v>
      </c>
      <c r="E43" s="43">
        <v>48865.120000000003</v>
      </c>
      <c r="F43" s="43">
        <v>23007.41</v>
      </c>
      <c r="G43" s="42"/>
    </row>
    <row r="44" spans="1:7">
      <c r="A44" s="3" t="s">
        <v>235</v>
      </c>
      <c r="B44" s="4">
        <v>75665.19</v>
      </c>
      <c r="C44" s="4">
        <v>10792.77</v>
      </c>
      <c r="D44" s="4">
        <v>86457.96</v>
      </c>
      <c r="E44" s="4">
        <v>102681.5</v>
      </c>
      <c r="F44" s="4">
        <v>16223.54</v>
      </c>
      <c r="G44" s="3"/>
    </row>
    <row r="45" spans="1:7">
      <c r="A45" s="42" t="s">
        <v>203</v>
      </c>
      <c r="B45" s="43">
        <v>75665.19</v>
      </c>
      <c r="C45" s="43">
        <v>10792.77</v>
      </c>
      <c r="D45" s="43">
        <v>86457.96</v>
      </c>
      <c r="E45" s="43">
        <v>102681.5</v>
      </c>
      <c r="F45" s="43">
        <v>16223.54</v>
      </c>
      <c r="G45" s="42"/>
    </row>
    <row r="46" spans="1:7">
      <c r="A46" s="42" t="s">
        <v>204</v>
      </c>
      <c r="B46" s="43">
        <v>124224.86</v>
      </c>
      <c r="C46" s="43">
        <v>58388.82</v>
      </c>
      <c r="D46" s="43">
        <v>182613.68</v>
      </c>
      <c r="E46" s="43">
        <v>241417.79</v>
      </c>
      <c r="F46" s="43">
        <v>58804.11</v>
      </c>
      <c r="G46" s="42"/>
    </row>
    <row r="47" spans="1:7">
      <c r="A47" s="3" t="s">
        <v>205</v>
      </c>
      <c r="B47" s="4">
        <v>37445.86</v>
      </c>
      <c r="C47" s="4">
        <v>363.59</v>
      </c>
      <c r="D47" s="4">
        <v>37809.449999999997</v>
      </c>
      <c r="E47" s="4">
        <v>66036</v>
      </c>
      <c r="F47" s="4">
        <v>28226.55</v>
      </c>
      <c r="G47" s="3"/>
    </row>
    <row r="48" spans="1:7">
      <c r="A48" s="42" t="s">
        <v>206</v>
      </c>
      <c r="B48" s="43">
        <v>37445.86</v>
      </c>
      <c r="C48" s="43">
        <v>363.59</v>
      </c>
      <c r="D48" s="43">
        <v>37809.449999999997</v>
      </c>
      <c r="E48" s="43">
        <v>66036</v>
      </c>
      <c r="F48" s="43">
        <v>28226.55</v>
      </c>
      <c r="G48" s="42"/>
    </row>
    <row r="49" spans="1:7">
      <c r="A49" s="42" t="s">
        <v>207</v>
      </c>
      <c r="B49" s="43">
        <v>37445.86</v>
      </c>
      <c r="C49" s="43">
        <v>363.59</v>
      </c>
      <c r="D49" s="43">
        <v>37809.449999999997</v>
      </c>
      <c r="E49" s="43">
        <v>66036</v>
      </c>
      <c r="F49" s="43">
        <v>28226.55</v>
      </c>
      <c r="G49" s="42"/>
    </row>
    <row r="50" spans="1:7">
      <c r="A50" s="3" t="s">
        <v>208</v>
      </c>
      <c r="B50" s="4">
        <v>31675.46</v>
      </c>
      <c r="C50" s="4">
        <v>0</v>
      </c>
      <c r="D50" s="4">
        <v>31675.46</v>
      </c>
      <c r="E50" s="4">
        <v>56121.36</v>
      </c>
      <c r="F50" s="4">
        <v>24445.9</v>
      </c>
      <c r="G50" s="3"/>
    </row>
    <row r="51" spans="1:7">
      <c r="A51" s="42" t="s">
        <v>209</v>
      </c>
      <c r="B51" s="43">
        <v>31675.46</v>
      </c>
      <c r="C51" s="43">
        <v>0</v>
      </c>
      <c r="D51" s="43">
        <v>31675.46</v>
      </c>
      <c r="E51" s="43">
        <v>56121.36</v>
      </c>
      <c r="F51" s="43">
        <v>24445.9</v>
      </c>
      <c r="G51" s="42"/>
    </row>
    <row r="52" spans="1:7">
      <c r="A52" s="42" t="s">
        <v>210</v>
      </c>
      <c r="B52" s="43">
        <v>31675.46</v>
      </c>
      <c r="C52" s="43">
        <v>0</v>
      </c>
      <c r="D52" s="43">
        <v>31675.46</v>
      </c>
      <c r="E52" s="43">
        <v>56121.36</v>
      </c>
      <c r="F52" s="43">
        <v>24445.9</v>
      </c>
      <c r="G52" s="42"/>
    </row>
    <row r="53" spans="1:7">
      <c r="A53" s="3" t="s">
        <v>216</v>
      </c>
      <c r="B53" s="4">
        <v>8354.44</v>
      </c>
      <c r="C53" s="5">
        <v>0</v>
      </c>
      <c r="D53" s="4">
        <v>8354.44</v>
      </c>
      <c r="E53" s="4">
        <v>13575.96</v>
      </c>
      <c r="F53" s="4">
        <v>5221.5200000000004</v>
      </c>
      <c r="G53" s="3"/>
    </row>
    <row r="54" spans="1:7">
      <c r="A54" s="3" t="s">
        <v>211</v>
      </c>
      <c r="B54" s="4">
        <v>95990.29</v>
      </c>
      <c r="C54" s="5">
        <v>0</v>
      </c>
      <c r="D54" s="4">
        <v>95990.29</v>
      </c>
      <c r="E54" s="4">
        <v>155984.28</v>
      </c>
      <c r="F54" s="4">
        <v>59993.99</v>
      </c>
      <c r="G54" s="3"/>
    </row>
    <row r="55" spans="1:7">
      <c r="A55" s="42" t="s">
        <v>212</v>
      </c>
      <c r="B55" s="43">
        <v>104344.73</v>
      </c>
      <c r="C55" s="44">
        <v>0</v>
      </c>
      <c r="D55" s="43">
        <v>104344.73</v>
      </c>
      <c r="E55" s="43">
        <v>169560.24</v>
      </c>
      <c r="F55" s="43">
        <v>65215.51</v>
      </c>
      <c r="G55" s="42"/>
    </row>
    <row r="56" spans="1:7">
      <c r="A56" s="6" t="s">
        <v>213</v>
      </c>
      <c r="B56" s="7">
        <v>1154469.75</v>
      </c>
      <c r="C56" s="7">
        <v>194092.79</v>
      </c>
      <c r="D56" s="7">
        <v>1348562.54</v>
      </c>
      <c r="E56" s="7">
        <v>1893996.45</v>
      </c>
      <c r="F56" s="7">
        <v>545433.91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102708.51</v>
      </c>
      <c r="C2" s="5">
        <v>0</v>
      </c>
      <c r="D2" s="4">
        <v>102708.51</v>
      </c>
      <c r="E2" s="4">
        <v>160882.92000000001</v>
      </c>
      <c r="F2" s="4">
        <v>58174.41</v>
      </c>
      <c r="G2" s="3"/>
    </row>
    <row r="3" spans="1:7">
      <c r="A3" s="3" t="s">
        <v>165</v>
      </c>
      <c r="B3" s="4">
        <v>26526</v>
      </c>
      <c r="C3" s="5">
        <v>0</v>
      </c>
      <c r="D3" s="4">
        <v>26526</v>
      </c>
      <c r="E3" s="4">
        <v>49107.64</v>
      </c>
      <c r="F3" s="4">
        <v>22581.64</v>
      </c>
      <c r="G3" s="3"/>
    </row>
    <row r="4" spans="1:7">
      <c r="A4" s="3" t="s">
        <v>166</v>
      </c>
      <c r="B4" s="4">
        <v>2757.7</v>
      </c>
      <c r="C4" s="5">
        <v>0</v>
      </c>
      <c r="D4" s="4">
        <v>2757.7</v>
      </c>
      <c r="E4" s="4">
        <v>42938.43</v>
      </c>
      <c r="F4" s="4">
        <v>40180.730000000003</v>
      </c>
      <c r="G4" s="3"/>
    </row>
    <row r="5" spans="1:7">
      <c r="A5" s="3" t="s">
        <v>167</v>
      </c>
      <c r="B5" s="4">
        <v>113652.03</v>
      </c>
      <c r="C5" s="5">
        <v>0</v>
      </c>
      <c r="D5" s="4">
        <v>113652.03</v>
      </c>
      <c r="E5" s="4">
        <v>245880.24</v>
      </c>
      <c r="F5" s="4">
        <v>132228.21</v>
      </c>
      <c r="G5" s="3"/>
    </row>
    <row r="6" spans="1:7">
      <c r="A6" s="3" t="s">
        <v>168</v>
      </c>
      <c r="B6" s="4">
        <v>725.12</v>
      </c>
      <c r="C6" s="5">
        <v>0</v>
      </c>
      <c r="D6" s="4">
        <v>725.12</v>
      </c>
      <c r="E6" s="4">
        <v>18770.64</v>
      </c>
      <c r="F6" s="4">
        <v>18045.52</v>
      </c>
      <c r="G6" s="3"/>
    </row>
    <row r="7" spans="1:7">
      <c r="A7" s="3" t="s">
        <v>169</v>
      </c>
      <c r="B7" s="4">
        <v>3842.25</v>
      </c>
      <c r="C7" s="5">
        <v>0</v>
      </c>
      <c r="D7" s="4">
        <v>3842.25</v>
      </c>
      <c r="E7" s="4">
        <v>1086.5999999999999</v>
      </c>
      <c r="F7" s="4">
        <v>-2755.65</v>
      </c>
      <c r="G7" s="3"/>
    </row>
    <row r="8" spans="1:7">
      <c r="A8" s="3" t="s">
        <v>170</v>
      </c>
      <c r="B8" s="4">
        <v>1057.9000000000001</v>
      </c>
      <c r="C8" s="5">
        <v>0</v>
      </c>
      <c r="D8" s="4">
        <v>1057.9000000000001</v>
      </c>
      <c r="E8" s="4">
        <v>1207.32</v>
      </c>
      <c r="F8" s="4">
        <v>149.41999999999999</v>
      </c>
      <c r="G8" s="3"/>
    </row>
    <row r="9" spans="1:7">
      <c r="A9" s="3" t="s">
        <v>171</v>
      </c>
      <c r="B9" s="4">
        <v>6562.41</v>
      </c>
      <c r="C9" s="5">
        <v>0</v>
      </c>
      <c r="D9" s="4">
        <v>6562.41</v>
      </c>
      <c r="E9" s="4">
        <v>21193.26</v>
      </c>
      <c r="F9" s="4">
        <v>14630.85</v>
      </c>
      <c r="G9" s="3"/>
    </row>
    <row r="10" spans="1:7">
      <c r="A10" s="3" t="s">
        <v>172</v>
      </c>
      <c r="B10" s="4">
        <v>460.29</v>
      </c>
      <c r="C10" s="5">
        <v>0</v>
      </c>
      <c r="D10" s="4">
        <v>460.29</v>
      </c>
      <c r="E10" s="4">
        <v>7761.46</v>
      </c>
      <c r="F10" s="4">
        <v>7301.17</v>
      </c>
      <c r="G10" s="3"/>
    </row>
    <row r="11" spans="1:7">
      <c r="A11" s="42" t="s">
        <v>173</v>
      </c>
      <c r="B11" s="43">
        <v>258292.21</v>
      </c>
      <c r="C11" s="44">
        <v>0</v>
      </c>
      <c r="D11" s="43">
        <v>258292.21</v>
      </c>
      <c r="E11" s="43">
        <v>548828.51</v>
      </c>
      <c r="F11" s="43">
        <v>290536.3</v>
      </c>
      <c r="G11" s="42"/>
    </row>
    <row r="12" spans="1:7">
      <c r="A12" s="3" t="s">
        <v>174</v>
      </c>
      <c r="B12" s="4">
        <v>1832.64</v>
      </c>
      <c r="C12" s="5">
        <v>0</v>
      </c>
      <c r="D12" s="4">
        <v>1832.64</v>
      </c>
      <c r="E12" s="5">
        <v>0</v>
      </c>
      <c r="F12" s="4">
        <v>-1832.64</v>
      </c>
      <c r="G12" s="3"/>
    </row>
    <row r="13" spans="1:7">
      <c r="A13" s="42" t="s">
        <v>175</v>
      </c>
      <c r="B13" s="43">
        <v>1832.64</v>
      </c>
      <c r="C13" s="44">
        <v>0</v>
      </c>
      <c r="D13" s="43">
        <v>1832.64</v>
      </c>
      <c r="E13" s="44">
        <v>0</v>
      </c>
      <c r="F13" s="43">
        <v>-1832.64</v>
      </c>
      <c r="G13" s="42"/>
    </row>
    <row r="14" spans="1:7">
      <c r="A14" s="3" t="s">
        <v>214</v>
      </c>
      <c r="B14" s="4">
        <v>610.65</v>
      </c>
      <c r="C14" s="5">
        <v>0</v>
      </c>
      <c r="D14" s="4">
        <v>610.65</v>
      </c>
      <c r="E14" s="5">
        <v>0</v>
      </c>
      <c r="F14" s="4">
        <v>-610.65</v>
      </c>
      <c r="G14" s="3"/>
    </row>
    <row r="15" spans="1:7">
      <c r="A15" s="42" t="s">
        <v>215</v>
      </c>
      <c r="B15" s="43">
        <v>610.65</v>
      </c>
      <c r="C15" s="44">
        <v>0</v>
      </c>
      <c r="D15" s="43">
        <v>610.65</v>
      </c>
      <c r="E15" s="44">
        <v>0</v>
      </c>
      <c r="F15" s="43">
        <v>-610.65</v>
      </c>
      <c r="G15" s="42"/>
    </row>
    <row r="16" spans="1:7">
      <c r="A16" s="3" t="s">
        <v>176</v>
      </c>
      <c r="B16" s="4">
        <v>4900.97</v>
      </c>
      <c r="C16" s="4">
        <v>1699.9</v>
      </c>
      <c r="D16" s="4">
        <v>6600.87</v>
      </c>
      <c r="E16" s="4">
        <v>11578.64</v>
      </c>
      <c r="F16" s="4">
        <v>4977.7700000000004</v>
      </c>
      <c r="G16" s="3"/>
    </row>
    <row r="17" spans="1:7">
      <c r="A17" s="42" t="s">
        <v>177</v>
      </c>
      <c r="B17" s="43">
        <v>4900.97</v>
      </c>
      <c r="C17" s="43">
        <v>1699.9</v>
      </c>
      <c r="D17" s="43">
        <v>6600.87</v>
      </c>
      <c r="E17" s="43">
        <v>11578.64</v>
      </c>
      <c r="F17" s="43">
        <v>4977.7700000000004</v>
      </c>
      <c r="G17" s="42"/>
    </row>
    <row r="18" spans="1:7">
      <c r="A18" s="42" t="s">
        <v>178</v>
      </c>
      <c r="B18" s="43">
        <v>265636.46999999997</v>
      </c>
      <c r="C18" s="43">
        <v>1699.9</v>
      </c>
      <c r="D18" s="43">
        <v>267336.37</v>
      </c>
      <c r="E18" s="43">
        <v>560407.15</v>
      </c>
      <c r="F18" s="43">
        <v>293070.78000000003</v>
      </c>
      <c r="G18" s="42"/>
    </row>
    <row r="19" spans="1:7">
      <c r="A19" s="3" t="s">
        <v>179</v>
      </c>
      <c r="B19" s="4">
        <v>243785.56</v>
      </c>
      <c r="C19" s="4">
        <v>1950.28</v>
      </c>
      <c r="D19" s="4">
        <v>245735.84</v>
      </c>
      <c r="E19" s="4">
        <v>498078.6</v>
      </c>
      <c r="F19" s="4">
        <v>252342.76</v>
      </c>
      <c r="G19" s="3"/>
    </row>
    <row r="20" spans="1:7">
      <c r="A20" s="42" t="s">
        <v>180</v>
      </c>
      <c r="B20" s="43">
        <v>243785.56</v>
      </c>
      <c r="C20" s="43">
        <v>1950.28</v>
      </c>
      <c r="D20" s="43">
        <v>245735.84</v>
      </c>
      <c r="E20" s="43">
        <v>498078.6</v>
      </c>
      <c r="F20" s="43">
        <v>252342.76</v>
      </c>
      <c r="G20" s="42"/>
    </row>
    <row r="21" spans="1:7">
      <c r="A21" s="42" t="s">
        <v>181</v>
      </c>
      <c r="B21" s="43">
        <v>243785.56</v>
      </c>
      <c r="C21" s="43">
        <v>1950.28</v>
      </c>
      <c r="D21" s="43">
        <v>245735.84</v>
      </c>
      <c r="E21" s="43">
        <v>498078.6</v>
      </c>
      <c r="F21" s="43">
        <v>252342.76</v>
      </c>
      <c r="G21" s="42"/>
    </row>
    <row r="22" spans="1:7">
      <c r="A22" s="3" t="s">
        <v>182</v>
      </c>
      <c r="B22" s="4">
        <v>14358.13</v>
      </c>
      <c r="C22" s="4">
        <v>7406.65</v>
      </c>
      <c r="D22" s="4">
        <v>21764.78</v>
      </c>
      <c r="E22" s="4">
        <v>29882.44</v>
      </c>
      <c r="F22" s="4">
        <v>8117.66</v>
      </c>
      <c r="G22" s="3"/>
    </row>
    <row r="23" spans="1:7">
      <c r="A23" s="42" t="s">
        <v>183</v>
      </c>
      <c r="B23" s="43">
        <v>14358.13</v>
      </c>
      <c r="C23" s="43">
        <v>7406.65</v>
      </c>
      <c r="D23" s="43">
        <v>21764.78</v>
      </c>
      <c r="E23" s="43">
        <v>29882.44</v>
      </c>
      <c r="F23" s="43">
        <v>8117.66</v>
      </c>
      <c r="G23" s="42"/>
    </row>
    <row r="24" spans="1:7">
      <c r="A24" s="3" t="s">
        <v>184</v>
      </c>
      <c r="B24" s="4">
        <v>6408.77</v>
      </c>
      <c r="C24" s="4">
        <v>4842.99</v>
      </c>
      <c r="D24" s="4">
        <v>11251.76</v>
      </c>
      <c r="E24" s="4">
        <v>36059.599999999999</v>
      </c>
      <c r="F24" s="4">
        <v>24807.84</v>
      </c>
      <c r="G24" s="3"/>
    </row>
    <row r="25" spans="1:7">
      <c r="A25" s="3" t="s">
        <v>185</v>
      </c>
      <c r="B25" s="4">
        <v>164176.87</v>
      </c>
      <c r="C25" s="4">
        <v>101206.76</v>
      </c>
      <c r="D25" s="4">
        <v>265383.63</v>
      </c>
      <c r="E25" s="4">
        <v>276237.44</v>
      </c>
      <c r="F25" s="4">
        <v>10853.81</v>
      </c>
      <c r="G25" s="3"/>
    </row>
    <row r="26" spans="1:7">
      <c r="A26" s="42" t="s">
        <v>186</v>
      </c>
      <c r="B26" s="43">
        <v>170585.64</v>
      </c>
      <c r="C26" s="43">
        <v>106049.75</v>
      </c>
      <c r="D26" s="43">
        <v>276635.39</v>
      </c>
      <c r="E26" s="43">
        <v>312297.03999999998</v>
      </c>
      <c r="F26" s="43">
        <v>35661.65</v>
      </c>
      <c r="G26" s="42"/>
    </row>
    <row r="27" spans="1:7">
      <c r="A27" s="42" t="s">
        <v>187</v>
      </c>
      <c r="B27" s="43">
        <v>184943.77</v>
      </c>
      <c r="C27" s="43">
        <v>113456.4</v>
      </c>
      <c r="D27" s="43">
        <v>298400.17</v>
      </c>
      <c r="E27" s="43">
        <v>342179.48</v>
      </c>
      <c r="F27" s="43">
        <v>43779.31</v>
      </c>
      <c r="G27" s="42"/>
    </row>
    <row r="28" spans="1:7">
      <c r="A28" s="3" t="s">
        <v>188</v>
      </c>
      <c r="B28" s="4">
        <v>7156.09</v>
      </c>
      <c r="C28" s="4">
        <v>2952.22</v>
      </c>
      <c r="D28" s="4">
        <v>10108.31</v>
      </c>
      <c r="E28" s="4">
        <v>17257.2</v>
      </c>
      <c r="F28" s="4">
        <v>7148.89</v>
      </c>
      <c r="G28" s="3"/>
    </row>
    <row r="29" spans="1:7">
      <c r="A29" s="42" t="s">
        <v>189</v>
      </c>
      <c r="B29" s="43">
        <v>7156.09</v>
      </c>
      <c r="C29" s="43">
        <v>2952.22</v>
      </c>
      <c r="D29" s="43">
        <v>10108.31</v>
      </c>
      <c r="E29" s="43">
        <v>17257.2</v>
      </c>
      <c r="F29" s="43">
        <v>7148.89</v>
      </c>
      <c r="G29" s="42"/>
    </row>
    <row r="30" spans="1:7">
      <c r="A30" s="3" t="s">
        <v>190</v>
      </c>
      <c r="B30" s="4">
        <v>21280.12</v>
      </c>
      <c r="C30" s="4">
        <v>8362.82</v>
      </c>
      <c r="D30" s="4">
        <v>29642.94</v>
      </c>
      <c r="E30" s="4">
        <v>44506.8</v>
      </c>
      <c r="F30" s="4">
        <v>14863.86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21280.12</v>
      </c>
      <c r="C32" s="43">
        <v>13797.82</v>
      </c>
      <c r="D32" s="43">
        <v>35077.94</v>
      </c>
      <c r="E32" s="43">
        <v>69965.919999999998</v>
      </c>
      <c r="F32" s="43">
        <v>34887.980000000003</v>
      </c>
      <c r="G32" s="42"/>
    </row>
    <row r="33" spans="1:7">
      <c r="A33" s="42" t="s">
        <v>193</v>
      </c>
      <c r="B33" s="43">
        <v>28436.21</v>
      </c>
      <c r="C33" s="43">
        <v>16750.04</v>
      </c>
      <c r="D33" s="43">
        <v>45186.25</v>
      </c>
      <c r="E33" s="43">
        <v>87223.12</v>
      </c>
      <c r="F33" s="43">
        <v>42036.87</v>
      </c>
      <c r="G33" s="42"/>
    </row>
    <row r="34" spans="1:7">
      <c r="A34" s="3" t="s">
        <v>234</v>
      </c>
      <c r="B34" s="4">
        <v>887.08</v>
      </c>
      <c r="C34" s="4">
        <v>362.54</v>
      </c>
      <c r="D34" s="4">
        <v>1249.6199999999999</v>
      </c>
      <c r="E34" s="4">
        <v>3358.2</v>
      </c>
      <c r="F34" s="4">
        <v>2108.58</v>
      </c>
      <c r="G34" s="3"/>
    </row>
    <row r="35" spans="1:7">
      <c r="A35" s="42" t="s">
        <v>194</v>
      </c>
      <c r="B35" s="43">
        <v>887.08</v>
      </c>
      <c r="C35" s="43">
        <v>362.54</v>
      </c>
      <c r="D35" s="43">
        <v>1249.6199999999999</v>
      </c>
      <c r="E35" s="43">
        <v>3358.2</v>
      </c>
      <c r="F35" s="43">
        <v>2108.58</v>
      </c>
      <c r="G35" s="42"/>
    </row>
    <row r="36" spans="1:7">
      <c r="A36" s="3" t="s">
        <v>195</v>
      </c>
      <c r="B36" s="4">
        <v>54954.99</v>
      </c>
      <c r="C36" s="4">
        <v>12416.89</v>
      </c>
      <c r="D36" s="4">
        <v>67371.88</v>
      </c>
      <c r="E36" s="4">
        <v>71321.600000000006</v>
      </c>
      <c r="F36" s="4">
        <v>3949.72</v>
      </c>
      <c r="G36" s="3"/>
    </row>
    <row r="37" spans="1:7">
      <c r="A37" s="42" t="s">
        <v>196</v>
      </c>
      <c r="B37" s="43">
        <v>54954.99</v>
      </c>
      <c r="C37" s="43">
        <v>12416.89</v>
      </c>
      <c r="D37" s="43">
        <v>67371.88</v>
      </c>
      <c r="E37" s="43">
        <v>71321.600000000006</v>
      </c>
      <c r="F37" s="43">
        <v>3949.72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5988.68</v>
      </c>
      <c r="C40" s="4">
        <v>9052.36</v>
      </c>
      <c r="D40" s="4">
        <v>15041.04</v>
      </c>
      <c r="E40" s="4">
        <v>25040.720000000001</v>
      </c>
      <c r="F40" s="4">
        <v>9999.68</v>
      </c>
      <c r="G40" s="3"/>
    </row>
    <row r="41" spans="1:7">
      <c r="A41" s="3" t="s">
        <v>200</v>
      </c>
      <c r="B41" s="4">
        <v>588.1</v>
      </c>
      <c r="C41" s="4">
        <v>3634.78</v>
      </c>
      <c r="D41" s="4">
        <v>4222.88</v>
      </c>
      <c r="E41" s="4">
        <v>9147.6</v>
      </c>
      <c r="F41" s="4">
        <v>4924.72</v>
      </c>
      <c r="G41" s="3"/>
    </row>
    <row r="42" spans="1:7">
      <c r="A42" s="3" t="s">
        <v>201</v>
      </c>
      <c r="B42" s="4">
        <v>1022.96</v>
      </c>
      <c r="C42" s="4">
        <v>810.14</v>
      </c>
      <c r="D42" s="4">
        <v>1833.1</v>
      </c>
      <c r="E42" s="4">
        <v>4887.6000000000004</v>
      </c>
      <c r="F42" s="4">
        <v>3054.5</v>
      </c>
      <c r="G42" s="3"/>
    </row>
    <row r="43" spans="1:7">
      <c r="A43" s="42" t="s">
        <v>202</v>
      </c>
      <c r="B43" s="43">
        <v>7599.74</v>
      </c>
      <c r="C43" s="43">
        <v>13497.28</v>
      </c>
      <c r="D43" s="43">
        <v>21097.02</v>
      </c>
      <c r="E43" s="43">
        <v>39075.919999999998</v>
      </c>
      <c r="F43" s="43">
        <v>17978.900000000001</v>
      </c>
      <c r="G43" s="42"/>
    </row>
    <row r="44" spans="1:7">
      <c r="A44" s="3" t="s">
        <v>235</v>
      </c>
      <c r="B44" s="4">
        <v>65082.3</v>
      </c>
      <c r="C44" s="4">
        <v>22300.89</v>
      </c>
      <c r="D44" s="4">
        <v>87383.19</v>
      </c>
      <c r="E44" s="4">
        <v>102681.5</v>
      </c>
      <c r="F44" s="4">
        <v>15298.31</v>
      </c>
      <c r="G44" s="3"/>
    </row>
    <row r="45" spans="1:7">
      <c r="A45" s="42" t="s">
        <v>203</v>
      </c>
      <c r="B45" s="43">
        <v>65082.3</v>
      </c>
      <c r="C45" s="43">
        <v>22300.89</v>
      </c>
      <c r="D45" s="43">
        <v>87383.19</v>
      </c>
      <c r="E45" s="43">
        <v>102681.5</v>
      </c>
      <c r="F45" s="43">
        <v>15298.31</v>
      </c>
      <c r="G45" s="42"/>
    </row>
    <row r="46" spans="1:7">
      <c r="A46" s="42" t="s">
        <v>204</v>
      </c>
      <c r="B46" s="43">
        <v>128524.11</v>
      </c>
      <c r="C46" s="43">
        <v>48577.599999999999</v>
      </c>
      <c r="D46" s="43">
        <v>177101.71</v>
      </c>
      <c r="E46" s="43">
        <v>216462.59</v>
      </c>
      <c r="F46" s="43">
        <v>39360.879999999997</v>
      </c>
      <c r="G46" s="42"/>
    </row>
    <row r="47" spans="1:7">
      <c r="A47" s="3" t="s">
        <v>205</v>
      </c>
      <c r="B47" s="4">
        <v>17203.75</v>
      </c>
      <c r="C47" s="4">
        <v>1352.98</v>
      </c>
      <c r="D47" s="4">
        <v>18556.73</v>
      </c>
      <c r="E47" s="4">
        <v>84797.64</v>
      </c>
      <c r="F47" s="4">
        <v>66240.91</v>
      </c>
      <c r="G47" s="3"/>
    </row>
    <row r="48" spans="1:7">
      <c r="A48" s="42" t="s">
        <v>206</v>
      </c>
      <c r="B48" s="43">
        <v>17203.75</v>
      </c>
      <c r="C48" s="43">
        <v>1352.98</v>
      </c>
      <c r="D48" s="43">
        <v>18556.73</v>
      </c>
      <c r="E48" s="43">
        <v>84797.64</v>
      </c>
      <c r="F48" s="43">
        <v>66240.91</v>
      </c>
      <c r="G48" s="42"/>
    </row>
    <row r="49" spans="1:7">
      <c r="A49" s="42" t="s">
        <v>207</v>
      </c>
      <c r="B49" s="43">
        <v>17203.75</v>
      </c>
      <c r="C49" s="43">
        <v>1352.98</v>
      </c>
      <c r="D49" s="43">
        <v>18556.73</v>
      </c>
      <c r="E49" s="43">
        <v>84797.64</v>
      </c>
      <c r="F49" s="43">
        <v>66240.91</v>
      </c>
      <c r="G49" s="42"/>
    </row>
    <row r="50" spans="1:7">
      <c r="A50" s="3" t="s">
        <v>208</v>
      </c>
      <c r="B50" s="4">
        <v>30257.119999999999</v>
      </c>
      <c r="C50" s="4">
        <v>2342.21</v>
      </c>
      <c r="D50" s="4">
        <v>32599.33</v>
      </c>
      <c r="E50" s="4">
        <v>90264.960000000006</v>
      </c>
      <c r="F50" s="4">
        <v>57665.63</v>
      </c>
      <c r="G50" s="3"/>
    </row>
    <row r="51" spans="1:7">
      <c r="A51" s="42" t="s">
        <v>209</v>
      </c>
      <c r="B51" s="43">
        <v>30257.119999999999</v>
      </c>
      <c r="C51" s="43">
        <v>2342.21</v>
      </c>
      <c r="D51" s="43">
        <v>32599.33</v>
      </c>
      <c r="E51" s="43">
        <v>90264.960000000006</v>
      </c>
      <c r="F51" s="43">
        <v>57665.63</v>
      </c>
      <c r="G51" s="42"/>
    </row>
    <row r="52" spans="1:7">
      <c r="A52" s="42" t="s">
        <v>210</v>
      </c>
      <c r="B52" s="43">
        <v>30257.119999999999</v>
      </c>
      <c r="C52" s="43">
        <v>2342.21</v>
      </c>
      <c r="D52" s="43">
        <v>32599.33</v>
      </c>
      <c r="E52" s="43">
        <v>90264.960000000006</v>
      </c>
      <c r="F52" s="43">
        <v>57665.63</v>
      </c>
      <c r="G52" s="42"/>
    </row>
    <row r="53" spans="1:7">
      <c r="A53" s="3" t="s">
        <v>216</v>
      </c>
      <c r="B53" s="4">
        <v>9312</v>
      </c>
      <c r="C53" s="5">
        <v>0</v>
      </c>
      <c r="D53" s="4">
        <v>9312</v>
      </c>
      <c r="E53" s="4">
        <v>15132</v>
      </c>
      <c r="F53" s="4">
        <v>5820</v>
      </c>
      <c r="G53" s="3"/>
    </row>
    <row r="54" spans="1:7">
      <c r="A54" s="3" t="s">
        <v>217</v>
      </c>
      <c r="B54" s="4">
        <v>1088.08</v>
      </c>
      <c r="C54" s="5">
        <v>0</v>
      </c>
      <c r="D54" s="4">
        <v>1088.08</v>
      </c>
      <c r="E54" s="4">
        <v>1768.08</v>
      </c>
      <c r="F54" s="4">
        <v>680</v>
      </c>
      <c r="G54" s="3"/>
    </row>
    <row r="55" spans="1:7">
      <c r="A55" s="3" t="s">
        <v>211</v>
      </c>
      <c r="B55" s="4">
        <v>120058.77</v>
      </c>
      <c r="C55" s="5">
        <v>0</v>
      </c>
      <c r="D55" s="4">
        <v>120058.77</v>
      </c>
      <c r="E55" s="4">
        <v>195095.52</v>
      </c>
      <c r="F55" s="4">
        <v>75036.75</v>
      </c>
      <c r="G55" s="3"/>
    </row>
    <row r="56" spans="1:7">
      <c r="A56" s="42" t="s">
        <v>212</v>
      </c>
      <c r="B56" s="43">
        <v>130458.85</v>
      </c>
      <c r="C56" s="44">
        <v>0</v>
      </c>
      <c r="D56" s="43">
        <v>130458.85</v>
      </c>
      <c r="E56" s="43">
        <v>211995.6</v>
      </c>
      <c r="F56" s="43">
        <v>81536.75</v>
      </c>
      <c r="G56" s="42"/>
    </row>
    <row r="57" spans="1:7">
      <c r="A57" s="6" t="s">
        <v>213</v>
      </c>
      <c r="B57" s="7">
        <v>1029245.84</v>
      </c>
      <c r="C57" s="7">
        <v>186129.41</v>
      </c>
      <c r="D57" s="7">
        <v>1215375.25</v>
      </c>
      <c r="E57" s="7">
        <v>2091409.14</v>
      </c>
      <c r="F57" s="7">
        <v>876033.89</v>
      </c>
      <c r="G57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2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95685.6</v>
      </c>
      <c r="C2" s="5">
        <v>0</v>
      </c>
      <c r="D2" s="4">
        <v>95685.6</v>
      </c>
      <c r="E2" s="4">
        <v>110526.84</v>
      </c>
      <c r="F2" s="4">
        <v>14841.24</v>
      </c>
      <c r="G2" s="3"/>
    </row>
    <row r="3" spans="1:7">
      <c r="A3" s="3" t="s">
        <v>165</v>
      </c>
      <c r="B3" s="4">
        <v>18166.310000000001</v>
      </c>
      <c r="C3" s="5">
        <v>0</v>
      </c>
      <c r="D3" s="4">
        <v>18166.310000000001</v>
      </c>
      <c r="E3" s="4">
        <v>22541.31</v>
      </c>
      <c r="F3" s="4">
        <v>4375</v>
      </c>
      <c r="G3" s="3"/>
    </row>
    <row r="4" spans="1:7">
      <c r="A4" s="3" t="s">
        <v>166</v>
      </c>
      <c r="B4" s="4">
        <v>1958.93</v>
      </c>
      <c r="C4" s="5">
        <v>0</v>
      </c>
      <c r="D4" s="4">
        <v>1958.93</v>
      </c>
      <c r="E4" s="4">
        <v>28894</v>
      </c>
      <c r="F4" s="4">
        <v>26935.07</v>
      </c>
      <c r="G4" s="3"/>
    </row>
    <row r="5" spans="1:7">
      <c r="A5" s="3" t="s">
        <v>167</v>
      </c>
      <c r="B5" s="4">
        <v>113251.42</v>
      </c>
      <c r="C5" s="5">
        <v>0</v>
      </c>
      <c r="D5" s="4">
        <v>113251.42</v>
      </c>
      <c r="E5" s="4">
        <v>151324.44</v>
      </c>
      <c r="F5" s="4">
        <v>38073.019999999997</v>
      </c>
      <c r="G5" s="3"/>
    </row>
    <row r="6" spans="1:7">
      <c r="A6" s="3" t="s">
        <v>168</v>
      </c>
      <c r="B6" s="4">
        <v>656.63</v>
      </c>
      <c r="C6" s="5">
        <v>0</v>
      </c>
      <c r="D6" s="4">
        <v>656.63</v>
      </c>
      <c r="E6" s="4">
        <v>13497.6</v>
      </c>
      <c r="F6" s="4">
        <v>12840.97</v>
      </c>
      <c r="G6" s="3"/>
    </row>
    <row r="7" spans="1:7">
      <c r="A7" s="3" t="s">
        <v>169</v>
      </c>
      <c r="B7" s="4">
        <v>3100.79</v>
      </c>
      <c r="C7" s="5">
        <v>0</v>
      </c>
      <c r="D7" s="4">
        <v>3100.79</v>
      </c>
      <c r="E7" s="4">
        <v>211.32</v>
      </c>
      <c r="F7" s="4">
        <v>-2889.47</v>
      </c>
      <c r="G7" s="3"/>
    </row>
    <row r="8" spans="1:7">
      <c r="A8" s="3" t="s">
        <v>170</v>
      </c>
      <c r="B8" s="4">
        <v>575.45000000000005</v>
      </c>
      <c r="C8" s="5">
        <v>0</v>
      </c>
      <c r="D8" s="4">
        <v>575.45000000000005</v>
      </c>
      <c r="E8" s="4">
        <v>234.84</v>
      </c>
      <c r="F8" s="4">
        <v>-340.61</v>
      </c>
      <c r="G8" s="3"/>
    </row>
    <row r="9" spans="1:7">
      <c r="A9" s="3" t="s">
        <v>171</v>
      </c>
      <c r="B9" s="4">
        <v>2886.34</v>
      </c>
      <c r="C9" s="5">
        <v>0</v>
      </c>
      <c r="D9" s="4">
        <v>2886.34</v>
      </c>
      <c r="E9" s="4">
        <v>4314.8999999999996</v>
      </c>
      <c r="F9" s="4">
        <v>1428.56</v>
      </c>
      <c r="G9" s="3"/>
    </row>
    <row r="10" spans="1:7">
      <c r="A10" s="3" t="s">
        <v>172</v>
      </c>
      <c r="B10" s="4">
        <v>-480.36</v>
      </c>
      <c r="C10" s="5">
        <v>0</v>
      </c>
      <c r="D10" s="4">
        <v>-480.36</v>
      </c>
      <c r="E10" s="4">
        <v>1428.41</v>
      </c>
      <c r="F10" s="4">
        <v>1908.77</v>
      </c>
      <c r="G10" s="3"/>
    </row>
    <row r="11" spans="1:7">
      <c r="A11" s="42" t="s">
        <v>173</v>
      </c>
      <c r="B11" s="43">
        <v>235801.11</v>
      </c>
      <c r="C11" s="44">
        <v>0</v>
      </c>
      <c r="D11" s="43">
        <v>235801.11</v>
      </c>
      <c r="E11" s="43">
        <v>332973.65999999997</v>
      </c>
      <c r="F11" s="43">
        <v>97172.55</v>
      </c>
      <c r="G11" s="42"/>
    </row>
    <row r="12" spans="1:7">
      <c r="A12" s="3" t="s">
        <v>174</v>
      </c>
      <c r="B12" s="4">
        <v>1710.25</v>
      </c>
      <c r="C12" s="5">
        <v>0</v>
      </c>
      <c r="D12" s="4">
        <v>1710.25</v>
      </c>
      <c r="E12" s="5">
        <v>0</v>
      </c>
      <c r="F12" s="4">
        <v>-1710.25</v>
      </c>
      <c r="G12" s="3"/>
    </row>
    <row r="13" spans="1:7">
      <c r="A13" s="42" t="s">
        <v>175</v>
      </c>
      <c r="B13" s="43">
        <v>1710.25</v>
      </c>
      <c r="C13" s="44">
        <v>0</v>
      </c>
      <c r="D13" s="43">
        <v>1710.25</v>
      </c>
      <c r="E13" s="44">
        <v>0</v>
      </c>
      <c r="F13" s="43">
        <v>-1710.25</v>
      </c>
      <c r="G13" s="42"/>
    </row>
    <row r="14" spans="1:7">
      <c r="A14" s="3" t="s">
        <v>214</v>
      </c>
      <c r="B14" s="4">
        <v>99.69</v>
      </c>
      <c r="C14" s="5">
        <v>0</v>
      </c>
      <c r="D14" s="4">
        <v>99.69</v>
      </c>
      <c r="E14" s="5">
        <v>0</v>
      </c>
      <c r="F14" s="4">
        <v>-99.69</v>
      </c>
      <c r="G14" s="3"/>
    </row>
    <row r="15" spans="1:7">
      <c r="A15" s="42" t="s">
        <v>215</v>
      </c>
      <c r="B15" s="43">
        <v>99.69</v>
      </c>
      <c r="C15" s="44">
        <v>0</v>
      </c>
      <c r="D15" s="43">
        <v>99.69</v>
      </c>
      <c r="E15" s="44">
        <v>0</v>
      </c>
      <c r="F15" s="43">
        <v>-99.69</v>
      </c>
      <c r="G15" s="42"/>
    </row>
    <row r="16" spans="1:7">
      <c r="A16" s="3" t="s">
        <v>176</v>
      </c>
      <c r="B16" s="4">
        <v>7564.89</v>
      </c>
      <c r="C16" s="4">
        <v>3518.22</v>
      </c>
      <c r="D16" s="4">
        <v>11083.11</v>
      </c>
      <c r="E16" s="4">
        <v>13869.52</v>
      </c>
      <c r="F16" s="4">
        <v>2786.41</v>
      </c>
      <c r="G16" s="3"/>
    </row>
    <row r="17" spans="1:7">
      <c r="A17" s="42" t="s">
        <v>177</v>
      </c>
      <c r="B17" s="43">
        <v>7564.89</v>
      </c>
      <c r="C17" s="43">
        <v>3518.22</v>
      </c>
      <c r="D17" s="43">
        <v>11083.11</v>
      </c>
      <c r="E17" s="43">
        <v>13869.52</v>
      </c>
      <c r="F17" s="43">
        <v>2786.41</v>
      </c>
      <c r="G17" s="42"/>
    </row>
    <row r="18" spans="1:7">
      <c r="A18" s="42" t="s">
        <v>178</v>
      </c>
      <c r="B18" s="43">
        <v>245175.94</v>
      </c>
      <c r="C18" s="43">
        <v>3518.22</v>
      </c>
      <c r="D18" s="43">
        <v>248694.16</v>
      </c>
      <c r="E18" s="43">
        <v>346843.18</v>
      </c>
      <c r="F18" s="43">
        <v>98149.02</v>
      </c>
      <c r="G18" s="42"/>
    </row>
    <row r="19" spans="1:7">
      <c r="A19" s="3" t="s">
        <v>179</v>
      </c>
      <c r="B19" s="4">
        <v>129515.21</v>
      </c>
      <c r="C19" s="4">
        <v>13044.62</v>
      </c>
      <c r="D19" s="4">
        <v>142559.82999999999</v>
      </c>
      <c r="E19" s="4">
        <v>498078.6</v>
      </c>
      <c r="F19" s="4">
        <v>355518.77</v>
      </c>
      <c r="G19" s="3"/>
    </row>
    <row r="20" spans="1:7">
      <c r="A20" s="42" t="s">
        <v>180</v>
      </c>
      <c r="B20" s="43">
        <v>129515.21</v>
      </c>
      <c r="C20" s="43">
        <v>13044.62</v>
      </c>
      <c r="D20" s="43">
        <v>142559.82999999999</v>
      </c>
      <c r="E20" s="43">
        <v>498078.6</v>
      </c>
      <c r="F20" s="43">
        <v>355518.77</v>
      </c>
      <c r="G20" s="42"/>
    </row>
    <row r="21" spans="1:7">
      <c r="A21" s="42" t="s">
        <v>181</v>
      </c>
      <c r="B21" s="43">
        <v>129515.21</v>
      </c>
      <c r="C21" s="43">
        <v>13044.62</v>
      </c>
      <c r="D21" s="43">
        <v>142559.82999999999</v>
      </c>
      <c r="E21" s="43">
        <v>498078.6</v>
      </c>
      <c r="F21" s="43">
        <v>355518.77</v>
      </c>
      <c r="G21" s="42"/>
    </row>
    <row r="22" spans="1:7">
      <c r="A22" s="3" t="s">
        <v>182</v>
      </c>
      <c r="B22" s="4">
        <v>15994.06</v>
      </c>
      <c r="C22" s="4">
        <v>5564.01</v>
      </c>
      <c r="D22" s="4">
        <v>21558.07</v>
      </c>
      <c r="E22" s="4">
        <v>29882.44</v>
      </c>
      <c r="F22" s="4">
        <v>8324.3700000000008</v>
      </c>
      <c r="G22" s="3"/>
    </row>
    <row r="23" spans="1:7">
      <c r="A23" s="42" t="s">
        <v>183</v>
      </c>
      <c r="B23" s="43">
        <v>15994.06</v>
      </c>
      <c r="C23" s="43">
        <v>5564.01</v>
      </c>
      <c r="D23" s="43">
        <v>21558.07</v>
      </c>
      <c r="E23" s="43">
        <v>29882.44</v>
      </c>
      <c r="F23" s="43">
        <v>8324.3700000000008</v>
      </c>
      <c r="G23" s="42"/>
    </row>
    <row r="24" spans="1:7">
      <c r="A24" s="3" t="s">
        <v>184</v>
      </c>
      <c r="B24" s="4">
        <v>7703.24</v>
      </c>
      <c r="C24" s="4">
        <v>4836.54</v>
      </c>
      <c r="D24" s="4">
        <v>12539.78</v>
      </c>
      <c r="E24" s="4">
        <v>36059.599999999999</v>
      </c>
      <c r="F24" s="4">
        <v>23519.82</v>
      </c>
      <c r="G24" s="3"/>
    </row>
    <row r="25" spans="1:7">
      <c r="A25" s="3" t="s">
        <v>185</v>
      </c>
      <c r="B25" s="4">
        <v>169711.56</v>
      </c>
      <c r="C25" s="4">
        <v>32497.75</v>
      </c>
      <c r="D25" s="4">
        <v>202209.31</v>
      </c>
      <c r="E25" s="4">
        <v>224827</v>
      </c>
      <c r="F25" s="4">
        <v>22617.69</v>
      </c>
      <c r="G25" s="3"/>
    </row>
    <row r="26" spans="1:7">
      <c r="A26" s="42" t="s">
        <v>186</v>
      </c>
      <c r="B26" s="43">
        <v>177414.8</v>
      </c>
      <c r="C26" s="43">
        <v>37334.29</v>
      </c>
      <c r="D26" s="43">
        <v>214749.09</v>
      </c>
      <c r="E26" s="43">
        <v>260886.6</v>
      </c>
      <c r="F26" s="43">
        <v>46137.51</v>
      </c>
      <c r="G26" s="42"/>
    </row>
    <row r="27" spans="1:7">
      <c r="A27" s="42" t="s">
        <v>187</v>
      </c>
      <c r="B27" s="43">
        <v>193408.86</v>
      </c>
      <c r="C27" s="43">
        <v>42898.3</v>
      </c>
      <c r="D27" s="43">
        <v>236307.16</v>
      </c>
      <c r="E27" s="43">
        <v>290769.03999999998</v>
      </c>
      <c r="F27" s="43">
        <v>54461.88</v>
      </c>
      <c r="G27" s="42"/>
    </row>
    <row r="28" spans="1:7">
      <c r="A28" s="3" t="s">
        <v>188</v>
      </c>
      <c r="B28" s="4">
        <v>3943.94</v>
      </c>
      <c r="C28" s="4">
        <v>602.14</v>
      </c>
      <c r="D28" s="4">
        <v>4546.08</v>
      </c>
      <c r="E28" s="4">
        <v>17257.2</v>
      </c>
      <c r="F28" s="4">
        <v>12711.12</v>
      </c>
      <c r="G28" s="3"/>
    </row>
    <row r="29" spans="1:7">
      <c r="A29" s="42" t="s">
        <v>189</v>
      </c>
      <c r="B29" s="43">
        <v>3943.94</v>
      </c>
      <c r="C29" s="43">
        <v>602.14</v>
      </c>
      <c r="D29" s="43">
        <v>4546.08</v>
      </c>
      <c r="E29" s="43">
        <v>17257.2</v>
      </c>
      <c r="F29" s="43">
        <v>12711.12</v>
      </c>
      <c r="G29" s="42"/>
    </row>
    <row r="30" spans="1:7">
      <c r="A30" s="3" t="s">
        <v>190</v>
      </c>
      <c r="B30" s="4">
        <v>38901.15</v>
      </c>
      <c r="C30" s="4">
        <v>6271.73</v>
      </c>
      <c r="D30" s="4">
        <v>45172.88</v>
      </c>
      <c r="E30" s="4">
        <v>54506.8</v>
      </c>
      <c r="F30" s="4">
        <v>9333.92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38901.15</v>
      </c>
      <c r="C32" s="43">
        <v>11706.73</v>
      </c>
      <c r="D32" s="43">
        <v>50607.88</v>
      </c>
      <c r="E32" s="43">
        <v>79965.919999999998</v>
      </c>
      <c r="F32" s="43">
        <v>29358.04</v>
      </c>
      <c r="G32" s="42"/>
    </row>
    <row r="33" spans="1:7">
      <c r="A33" s="42" t="s">
        <v>193</v>
      </c>
      <c r="B33" s="43">
        <v>42845.09</v>
      </c>
      <c r="C33" s="43">
        <v>12308.87</v>
      </c>
      <c r="D33" s="43">
        <v>55153.96</v>
      </c>
      <c r="E33" s="43">
        <v>97223.12</v>
      </c>
      <c r="F33" s="43">
        <v>42069.16</v>
      </c>
      <c r="G33" s="42"/>
    </row>
    <row r="34" spans="1:7">
      <c r="A34" s="3" t="s">
        <v>234</v>
      </c>
      <c r="B34" s="4">
        <v>3964.81</v>
      </c>
      <c r="C34" s="4">
        <v>0</v>
      </c>
      <c r="D34" s="4">
        <v>3964.81</v>
      </c>
      <c r="E34" s="4">
        <v>5858.2</v>
      </c>
      <c r="F34" s="4">
        <v>1893.39</v>
      </c>
      <c r="G34" s="3"/>
    </row>
    <row r="35" spans="1:7">
      <c r="A35" s="42" t="s">
        <v>194</v>
      </c>
      <c r="B35" s="43">
        <v>3964.81</v>
      </c>
      <c r="C35" s="43">
        <v>0</v>
      </c>
      <c r="D35" s="43">
        <v>3964.81</v>
      </c>
      <c r="E35" s="43">
        <v>5858.2</v>
      </c>
      <c r="F35" s="43">
        <v>1893.39</v>
      </c>
      <c r="G35" s="42"/>
    </row>
    <row r="36" spans="1:7">
      <c r="A36" s="3" t="s">
        <v>195</v>
      </c>
      <c r="B36" s="4">
        <v>159034.57</v>
      </c>
      <c r="C36" s="4">
        <v>23156.55</v>
      </c>
      <c r="D36" s="4">
        <v>182191.12</v>
      </c>
      <c r="E36" s="4">
        <v>236979.6</v>
      </c>
      <c r="F36" s="4">
        <v>54788.480000000003</v>
      </c>
      <c r="G36" s="3"/>
    </row>
    <row r="37" spans="1:7">
      <c r="A37" s="42" t="s">
        <v>196</v>
      </c>
      <c r="B37" s="43">
        <v>159034.57</v>
      </c>
      <c r="C37" s="43">
        <v>23156.55</v>
      </c>
      <c r="D37" s="43">
        <v>182191.12</v>
      </c>
      <c r="E37" s="43">
        <v>236979.6</v>
      </c>
      <c r="F37" s="43">
        <v>54788.480000000003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9638.36</v>
      </c>
      <c r="C40" s="4">
        <v>9055.35</v>
      </c>
      <c r="D40" s="4">
        <v>18693.71</v>
      </c>
      <c r="E40" s="4">
        <v>28074.720000000001</v>
      </c>
      <c r="F40" s="4">
        <v>9381.01</v>
      </c>
      <c r="G40" s="3"/>
    </row>
    <row r="41" spans="1:7">
      <c r="A41" s="3" t="s">
        <v>200</v>
      </c>
      <c r="B41" s="4">
        <v>1181.26</v>
      </c>
      <c r="C41" s="4">
        <v>0</v>
      </c>
      <c r="D41" s="4">
        <v>1181.26</v>
      </c>
      <c r="E41" s="4">
        <v>3807.6</v>
      </c>
      <c r="F41" s="4">
        <v>2626.34</v>
      </c>
      <c r="G41" s="3"/>
    </row>
    <row r="42" spans="1:7">
      <c r="A42" s="3" t="s">
        <v>201</v>
      </c>
      <c r="B42" s="4">
        <v>3537.27</v>
      </c>
      <c r="C42" s="4">
        <v>1761.84</v>
      </c>
      <c r="D42" s="4">
        <v>5299.11</v>
      </c>
      <c r="E42" s="4">
        <v>9283.2000000000007</v>
      </c>
      <c r="F42" s="4">
        <v>3984.09</v>
      </c>
      <c r="G42" s="3"/>
    </row>
    <row r="43" spans="1:7">
      <c r="A43" s="42" t="s">
        <v>202</v>
      </c>
      <c r="B43" s="43">
        <v>14356.89</v>
      </c>
      <c r="C43" s="43">
        <v>10817.19</v>
      </c>
      <c r="D43" s="43">
        <v>25174.080000000002</v>
      </c>
      <c r="E43" s="43">
        <v>41165.519999999997</v>
      </c>
      <c r="F43" s="43">
        <v>15991.44</v>
      </c>
      <c r="G43" s="42"/>
    </row>
    <row r="44" spans="1:7">
      <c r="A44" s="3" t="s">
        <v>235</v>
      </c>
      <c r="B44" s="4">
        <v>75582.19</v>
      </c>
      <c r="C44" s="4">
        <v>18303.830000000002</v>
      </c>
      <c r="D44" s="4">
        <v>93886.02</v>
      </c>
      <c r="E44" s="4">
        <v>108874.5</v>
      </c>
      <c r="F44" s="4">
        <v>14988.48</v>
      </c>
      <c r="G44" s="3"/>
    </row>
    <row r="45" spans="1:7">
      <c r="A45" s="42" t="s">
        <v>203</v>
      </c>
      <c r="B45" s="43">
        <v>75582.19</v>
      </c>
      <c r="C45" s="43">
        <v>18303.830000000002</v>
      </c>
      <c r="D45" s="43">
        <v>93886.02</v>
      </c>
      <c r="E45" s="43">
        <v>108874.5</v>
      </c>
      <c r="F45" s="43">
        <v>14988.48</v>
      </c>
      <c r="G45" s="42"/>
    </row>
    <row r="46" spans="1:7">
      <c r="A46" s="42" t="s">
        <v>204</v>
      </c>
      <c r="B46" s="43">
        <v>252938.46</v>
      </c>
      <c r="C46" s="43">
        <v>52277.57</v>
      </c>
      <c r="D46" s="43">
        <v>305216.03000000003</v>
      </c>
      <c r="E46" s="43">
        <v>392903.19</v>
      </c>
      <c r="F46" s="43">
        <v>87687.16</v>
      </c>
      <c r="G46" s="42"/>
    </row>
    <row r="47" spans="1:7">
      <c r="A47" s="3" t="s">
        <v>205</v>
      </c>
      <c r="B47" s="4">
        <v>24453.19</v>
      </c>
      <c r="C47" s="4">
        <v>1730.1</v>
      </c>
      <c r="D47" s="4">
        <v>26183.29</v>
      </c>
      <c r="E47" s="4">
        <v>79476.12</v>
      </c>
      <c r="F47" s="4">
        <v>53292.83</v>
      </c>
      <c r="G47" s="3"/>
    </row>
    <row r="48" spans="1:7">
      <c r="A48" s="42" t="s">
        <v>206</v>
      </c>
      <c r="B48" s="43">
        <v>24453.19</v>
      </c>
      <c r="C48" s="43">
        <v>1730.1</v>
      </c>
      <c r="D48" s="43">
        <v>26183.29</v>
      </c>
      <c r="E48" s="43">
        <v>79476.12</v>
      </c>
      <c r="F48" s="43">
        <v>53292.83</v>
      </c>
      <c r="G48" s="42"/>
    </row>
    <row r="49" spans="1:7">
      <c r="A49" s="42" t="s">
        <v>207</v>
      </c>
      <c r="B49" s="43">
        <v>24453.19</v>
      </c>
      <c r="C49" s="43">
        <v>1730.1</v>
      </c>
      <c r="D49" s="43">
        <v>26183.29</v>
      </c>
      <c r="E49" s="43">
        <v>79476.12</v>
      </c>
      <c r="F49" s="43">
        <v>53292.83</v>
      </c>
      <c r="G49" s="42"/>
    </row>
    <row r="50" spans="1:7">
      <c r="A50" s="3" t="s">
        <v>208</v>
      </c>
      <c r="B50" s="4">
        <v>30192.84</v>
      </c>
      <c r="C50" s="4">
        <v>0</v>
      </c>
      <c r="D50" s="4">
        <v>30192.84</v>
      </c>
      <c r="E50" s="4">
        <v>90341.759999999995</v>
      </c>
      <c r="F50" s="4">
        <v>60148.92</v>
      </c>
      <c r="G50" s="3"/>
    </row>
    <row r="51" spans="1:7">
      <c r="A51" s="42" t="s">
        <v>209</v>
      </c>
      <c r="B51" s="43">
        <v>30192.84</v>
      </c>
      <c r="C51" s="43">
        <v>0</v>
      </c>
      <c r="D51" s="43">
        <v>30192.84</v>
      </c>
      <c r="E51" s="43">
        <v>90341.759999999995</v>
      </c>
      <c r="F51" s="43">
        <v>60148.92</v>
      </c>
      <c r="G51" s="42"/>
    </row>
    <row r="52" spans="1:7">
      <c r="A52" s="42" t="s">
        <v>210</v>
      </c>
      <c r="B52" s="43">
        <v>30192.84</v>
      </c>
      <c r="C52" s="43">
        <v>0</v>
      </c>
      <c r="D52" s="43">
        <v>30192.84</v>
      </c>
      <c r="E52" s="43">
        <v>90341.759999999995</v>
      </c>
      <c r="F52" s="43">
        <v>60148.92</v>
      </c>
      <c r="G52" s="42"/>
    </row>
    <row r="53" spans="1:7">
      <c r="A53" s="3" t="s">
        <v>216</v>
      </c>
      <c r="B53" s="4">
        <v>7246.84</v>
      </c>
      <c r="C53" s="5">
        <v>0</v>
      </c>
      <c r="D53" s="4">
        <v>7246.84</v>
      </c>
      <c r="E53" s="4">
        <v>11776.2</v>
      </c>
      <c r="F53" s="4">
        <v>4529.3599999999997</v>
      </c>
      <c r="G53" s="3"/>
    </row>
    <row r="54" spans="1:7">
      <c r="A54" s="3" t="s">
        <v>211</v>
      </c>
      <c r="B54" s="4">
        <v>68855.509999999995</v>
      </c>
      <c r="C54" s="5">
        <v>0</v>
      </c>
      <c r="D54" s="4">
        <v>68855.509999999995</v>
      </c>
      <c r="E54" s="4">
        <v>223780.44</v>
      </c>
      <c r="F54" s="4">
        <v>154924.93</v>
      </c>
      <c r="G54" s="3"/>
    </row>
    <row r="55" spans="1:7">
      <c r="A55" s="42" t="s">
        <v>212</v>
      </c>
      <c r="B55" s="43">
        <v>76102.350000000006</v>
      </c>
      <c r="C55" s="44">
        <v>0</v>
      </c>
      <c r="D55" s="43">
        <v>76102.350000000006</v>
      </c>
      <c r="E55" s="43">
        <v>235556.64</v>
      </c>
      <c r="F55" s="43">
        <v>159454.29</v>
      </c>
      <c r="G55" s="42"/>
    </row>
    <row r="56" spans="1:7">
      <c r="A56" s="6" t="s">
        <v>213</v>
      </c>
      <c r="B56" s="7">
        <v>994631.94</v>
      </c>
      <c r="C56" s="7">
        <v>125777.68</v>
      </c>
      <c r="D56" s="7">
        <v>1120409.6200000001</v>
      </c>
      <c r="E56" s="7">
        <v>2031191.65</v>
      </c>
      <c r="F56" s="7">
        <v>910782.03</v>
      </c>
      <c r="G56" s="6"/>
    </row>
    <row r="57" spans="1:7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72656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98296.77</v>
      </c>
      <c r="C2" s="5">
        <v>0</v>
      </c>
      <c r="D2" s="4">
        <v>98296.77</v>
      </c>
      <c r="E2" s="4">
        <v>145186.79999999999</v>
      </c>
      <c r="F2" s="4">
        <v>46890.03</v>
      </c>
      <c r="G2" s="3"/>
    </row>
    <row r="3" spans="1:7">
      <c r="A3" s="3" t="s">
        <v>165</v>
      </c>
      <c r="B3" s="4">
        <v>13441.21</v>
      </c>
      <c r="C3" s="5">
        <v>0</v>
      </c>
      <c r="D3" s="4">
        <v>13441.21</v>
      </c>
      <c r="E3" s="4">
        <v>38949.43</v>
      </c>
      <c r="F3" s="4">
        <v>25508.22</v>
      </c>
      <c r="G3" s="3"/>
    </row>
    <row r="4" spans="1:7">
      <c r="A4" s="3" t="s">
        <v>166</v>
      </c>
      <c r="B4" s="4">
        <v>-661.22</v>
      </c>
      <c r="C4" s="5">
        <v>0</v>
      </c>
      <c r="D4" s="4">
        <v>-661.22</v>
      </c>
      <c r="E4" s="4">
        <v>37754.49</v>
      </c>
      <c r="F4" s="4">
        <v>38415.71</v>
      </c>
      <c r="G4" s="3"/>
    </row>
    <row r="5" spans="1:7">
      <c r="A5" s="3" t="s">
        <v>167</v>
      </c>
      <c r="B5" s="4">
        <v>108588.11</v>
      </c>
      <c r="C5" s="5">
        <v>0</v>
      </c>
      <c r="D5" s="4">
        <v>108588.11</v>
      </c>
      <c r="E5" s="4">
        <v>195534.6</v>
      </c>
      <c r="F5" s="4">
        <v>86946.49</v>
      </c>
      <c r="G5" s="3"/>
    </row>
    <row r="6" spans="1:7">
      <c r="A6" s="3" t="s">
        <v>168</v>
      </c>
      <c r="B6" s="4">
        <v>672.33</v>
      </c>
      <c r="C6" s="5">
        <v>0</v>
      </c>
      <c r="D6" s="4">
        <v>672.33</v>
      </c>
      <c r="E6" s="4">
        <v>16784.52</v>
      </c>
      <c r="F6" s="4">
        <v>16112.19</v>
      </c>
      <c r="G6" s="3"/>
    </row>
    <row r="7" spans="1:7">
      <c r="A7" s="3" t="s">
        <v>169</v>
      </c>
      <c r="B7" s="4">
        <v>3171.19</v>
      </c>
      <c r="C7" s="5">
        <v>0</v>
      </c>
      <c r="D7" s="4">
        <v>3171.19</v>
      </c>
      <c r="E7" s="4">
        <v>960.48</v>
      </c>
      <c r="F7" s="4">
        <v>-2210.71</v>
      </c>
      <c r="G7" s="3"/>
    </row>
    <row r="8" spans="1:7">
      <c r="A8" s="3" t="s">
        <v>170</v>
      </c>
      <c r="B8" s="4">
        <v>531.78</v>
      </c>
      <c r="C8" s="5">
        <v>0</v>
      </c>
      <c r="D8" s="4">
        <v>531.78</v>
      </c>
      <c r="E8" s="4">
        <v>1067.1600000000001</v>
      </c>
      <c r="F8" s="4">
        <v>535.38</v>
      </c>
      <c r="G8" s="3"/>
    </row>
    <row r="9" spans="1:7">
      <c r="A9" s="3" t="s">
        <v>171</v>
      </c>
      <c r="B9" s="4">
        <v>-8078.58</v>
      </c>
      <c r="C9" s="5">
        <v>0</v>
      </c>
      <c r="D9" s="4">
        <v>-8078.58</v>
      </c>
      <c r="E9" s="4">
        <v>16831.02</v>
      </c>
      <c r="F9" s="4">
        <v>24909.599999999999</v>
      </c>
      <c r="G9" s="3"/>
    </row>
    <row r="10" spans="1:7">
      <c r="A10" s="3" t="s">
        <v>172</v>
      </c>
      <c r="B10" s="4">
        <v>-5869.34</v>
      </c>
      <c r="C10" s="5">
        <v>0</v>
      </c>
      <c r="D10" s="4">
        <v>-5869.34</v>
      </c>
      <c r="E10" s="4">
        <v>6816.78</v>
      </c>
      <c r="F10" s="4">
        <v>12686.12</v>
      </c>
      <c r="G10" s="3"/>
    </row>
    <row r="11" spans="1:7">
      <c r="A11" s="42" t="s">
        <v>173</v>
      </c>
      <c r="B11" s="43">
        <v>210092.25</v>
      </c>
      <c r="C11" s="44">
        <v>0</v>
      </c>
      <c r="D11" s="43">
        <v>210092.25</v>
      </c>
      <c r="E11" s="43">
        <v>459885.28</v>
      </c>
      <c r="F11" s="43">
        <v>249793.03</v>
      </c>
      <c r="G11" s="42"/>
    </row>
    <row r="12" spans="1:7">
      <c r="A12" s="3" t="s">
        <v>174</v>
      </c>
      <c r="B12" s="4">
        <v>1760.51</v>
      </c>
      <c r="C12" s="5">
        <v>0</v>
      </c>
      <c r="D12" s="4">
        <v>1760.51</v>
      </c>
      <c r="E12" s="5">
        <v>0</v>
      </c>
      <c r="F12" s="4">
        <v>-1760.51</v>
      </c>
      <c r="G12" s="3"/>
    </row>
    <row r="13" spans="1:7">
      <c r="A13" s="42" t="s">
        <v>175</v>
      </c>
      <c r="B13" s="43">
        <v>1760.51</v>
      </c>
      <c r="C13" s="44">
        <v>0</v>
      </c>
      <c r="D13" s="43">
        <v>1760.51</v>
      </c>
      <c r="E13" s="44">
        <v>0</v>
      </c>
      <c r="F13" s="43">
        <v>-1760.51</v>
      </c>
      <c r="G13" s="42"/>
    </row>
    <row r="14" spans="1:7">
      <c r="A14" s="3" t="s">
        <v>214</v>
      </c>
      <c r="B14" s="4">
        <v>75.97</v>
      </c>
      <c r="C14" s="5">
        <v>0</v>
      </c>
      <c r="D14" s="4">
        <v>75.97</v>
      </c>
      <c r="E14" s="5">
        <v>0</v>
      </c>
      <c r="F14" s="4">
        <v>-75.97</v>
      </c>
      <c r="G14" s="3"/>
    </row>
    <row r="15" spans="1:7">
      <c r="A15" s="42" t="s">
        <v>215</v>
      </c>
      <c r="B15" s="43">
        <v>75.97</v>
      </c>
      <c r="C15" s="44">
        <v>0</v>
      </c>
      <c r="D15" s="43">
        <v>75.97</v>
      </c>
      <c r="E15" s="44">
        <v>0</v>
      </c>
      <c r="F15" s="43">
        <v>-75.97</v>
      </c>
      <c r="G15" s="42"/>
    </row>
    <row r="16" spans="1:7">
      <c r="A16" s="3" t="s">
        <v>176</v>
      </c>
      <c r="B16" s="4">
        <v>4773.47</v>
      </c>
      <c r="C16" s="4">
        <v>1750.19</v>
      </c>
      <c r="D16" s="4">
        <v>6523.66</v>
      </c>
      <c r="E16" s="4">
        <v>10924.64</v>
      </c>
      <c r="F16" s="4">
        <v>4400.9799999999996</v>
      </c>
      <c r="G16" s="3"/>
    </row>
    <row r="17" spans="1:7">
      <c r="A17" s="42" t="s">
        <v>177</v>
      </c>
      <c r="B17" s="43">
        <v>4773.47</v>
      </c>
      <c r="C17" s="43">
        <v>1750.19</v>
      </c>
      <c r="D17" s="43">
        <v>6523.66</v>
      </c>
      <c r="E17" s="43">
        <v>10924.64</v>
      </c>
      <c r="F17" s="43">
        <v>4400.9799999999996</v>
      </c>
      <c r="G17" s="42"/>
    </row>
    <row r="18" spans="1:7">
      <c r="A18" s="42" t="s">
        <v>178</v>
      </c>
      <c r="B18" s="43">
        <v>216702.2</v>
      </c>
      <c r="C18" s="43">
        <v>1750.19</v>
      </c>
      <c r="D18" s="43">
        <v>218452.39</v>
      </c>
      <c r="E18" s="43">
        <v>470809.92</v>
      </c>
      <c r="F18" s="43">
        <v>252357.53</v>
      </c>
      <c r="G18" s="42"/>
    </row>
    <row r="19" spans="1:7">
      <c r="A19" s="3" t="s">
        <v>179</v>
      </c>
      <c r="B19" s="4">
        <v>149937</v>
      </c>
      <c r="C19" s="4">
        <v>30504.81</v>
      </c>
      <c r="D19" s="4">
        <v>180441.81</v>
      </c>
      <c r="E19" s="4">
        <v>547886.52</v>
      </c>
      <c r="F19" s="4">
        <v>367444.71</v>
      </c>
      <c r="G19" s="3"/>
    </row>
    <row r="20" spans="1:7">
      <c r="A20" s="42" t="s">
        <v>180</v>
      </c>
      <c r="B20" s="43">
        <v>149937</v>
      </c>
      <c r="C20" s="43">
        <v>30504.81</v>
      </c>
      <c r="D20" s="43">
        <v>180441.81</v>
      </c>
      <c r="E20" s="43">
        <v>547886.52</v>
      </c>
      <c r="F20" s="43">
        <v>367444.71</v>
      </c>
      <c r="G20" s="42"/>
    </row>
    <row r="21" spans="1:7">
      <c r="A21" s="42" t="s">
        <v>181</v>
      </c>
      <c r="B21" s="43">
        <v>149937</v>
      </c>
      <c r="C21" s="43">
        <v>30504.81</v>
      </c>
      <c r="D21" s="43">
        <v>180441.81</v>
      </c>
      <c r="E21" s="43">
        <v>547886.52</v>
      </c>
      <c r="F21" s="43">
        <v>367444.71</v>
      </c>
      <c r="G21" s="42"/>
    </row>
    <row r="22" spans="1:7">
      <c r="A22" s="3" t="s">
        <v>182</v>
      </c>
      <c r="B22" s="4">
        <v>16031.64</v>
      </c>
      <c r="C22" s="4">
        <v>5571.07</v>
      </c>
      <c r="D22" s="4">
        <v>21602.71</v>
      </c>
      <c r="E22" s="4">
        <v>29882.44</v>
      </c>
      <c r="F22" s="4">
        <v>8279.73</v>
      </c>
      <c r="G22" s="3"/>
    </row>
    <row r="23" spans="1:7">
      <c r="A23" s="42" t="s">
        <v>183</v>
      </c>
      <c r="B23" s="43">
        <v>16031.64</v>
      </c>
      <c r="C23" s="43">
        <v>5571.07</v>
      </c>
      <c r="D23" s="43">
        <v>21602.71</v>
      </c>
      <c r="E23" s="43">
        <v>29882.44</v>
      </c>
      <c r="F23" s="43">
        <v>8279.73</v>
      </c>
      <c r="G23" s="42"/>
    </row>
    <row r="24" spans="1:7">
      <c r="A24" s="3" t="s">
        <v>184</v>
      </c>
      <c r="B24" s="4">
        <v>363.29</v>
      </c>
      <c r="C24" s="4">
        <v>9889.74</v>
      </c>
      <c r="D24" s="4">
        <v>10253.030000000001</v>
      </c>
      <c r="E24" s="4">
        <v>16059.6</v>
      </c>
      <c r="F24" s="4">
        <v>5806.57</v>
      </c>
      <c r="G24" s="3"/>
    </row>
    <row r="25" spans="1:7">
      <c r="A25" s="3" t="s">
        <v>185</v>
      </c>
      <c r="B25" s="4">
        <v>87698.79</v>
      </c>
      <c r="C25" s="4">
        <v>196893.14</v>
      </c>
      <c r="D25" s="4">
        <v>284591.93</v>
      </c>
      <c r="E25" s="4">
        <v>304465.36</v>
      </c>
      <c r="F25" s="4">
        <v>19873.43</v>
      </c>
      <c r="G25" s="3"/>
    </row>
    <row r="26" spans="1:7">
      <c r="A26" s="42" t="s">
        <v>186</v>
      </c>
      <c r="B26" s="43">
        <v>88062.080000000002</v>
      </c>
      <c r="C26" s="43">
        <v>206782.88</v>
      </c>
      <c r="D26" s="43">
        <v>294844.96000000002</v>
      </c>
      <c r="E26" s="43">
        <v>320524.96000000002</v>
      </c>
      <c r="F26" s="43">
        <v>25680</v>
      </c>
      <c r="G26" s="42"/>
    </row>
    <row r="27" spans="1:7">
      <c r="A27" s="42" t="s">
        <v>187</v>
      </c>
      <c r="B27" s="43">
        <v>104093.72</v>
      </c>
      <c r="C27" s="43">
        <v>212353.95</v>
      </c>
      <c r="D27" s="43">
        <v>316447.67</v>
      </c>
      <c r="E27" s="43">
        <v>350407.4</v>
      </c>
      <c r="F27" s="43">
        <v>33959.730000000003</v>
      </c>
      <c r="G27" s="42"/>
    </row>
    <row r="28" spans="1:7">
      <c r="A28" s="3" t="s">
        <v>188</v>
      </c>
      <c r="B28" s="4">
        <v>4197.41</v>
      </c>
      <c r="C28" s="4">
        <v>2064.48</v>
      </c>
      <c r="D28" s="4">
        <v>6261.89</v>
      </c>
      <c r="E28" s="4">
        <v>17257.2</v>
      </c>
      <c r="F28" s="4">
        <v>10995.31</v>
      </c>
      <c r="G28" s="3"/>
    </row>
    <row r="29" spans="1:7">
      <c r="A29" s="42" t="s">
        <v>189</v>
      </c>
      <c r="B29" s="43">
        <v>4197.41</v>
      </c>
      <c r="C29" s="43">
        <v>2064.48</v>
      </c>
      <c r="D29" s="43">
        <v>6261.89</v>
      </c>
      <c r="E29" s="43">
        <v>17257.2</v>
      </c>
      <c r="F29" s="43">
        <v>10995.31</v>
      </c>
      <c r="G29" s="42"/>
    </row>
    <row r="30" spans="1:7">
      <c r="A30" s="3" t="s">
        <v>190</v>
      </c>
      <c r="B30" s="4">
        <v>10055.950000000001</v>
      </c>
      <c r="C30" s="4">
        <v>23801.57</v>
      </c>
      <c r="D30" s="4">
        <v>33857.519999999997</v>
      </c>
      <c r="E30" s="4">
        <v>54506.8</v>
      </c>
      <c r="F30" s="4">
        <v>20649.28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>
      <c r="A32" s="42" t="s">
        <v>192</v>
      </c>
      <c r="B32" s="43">
        <v>10055.950000000001</v>
      </c>
      <c r="C32" s="43">
        <v>29236.57</v>
      </c>
      <c r="D32" s="43">
        <v>39292.519999999997</v>
      </c>
      <c r="E32" s="43">
        <v>79965.919999999998</v>
      </c>
      <c r="F32" s="43">
        <v>40673.4</v>
      </c>
      <c r="G32" s="42"/>
    </row>
    <row r="33" spans="1:7">
      <c r="A33" s="42" t="s">
        <v>193</v>
      </c>
      <c r="B33" s="43">
        <v>14253.36</v>
      </c>
      <c r="C33" s="43">
        <v>31301.05</v>
      </c>
      <c r="D33" s="43">
        <v>45554.41</v>
      </c>
      <c r="E33" s="43">
        <v>97223.12</v>
      </c>
      <c r="F33" s="43">
        <v>51668.71</v>
      </c>
      <c r="G33" s="42"/>
    </row>
    <row r="34" spans="1:7">
      <c r="A34" s="3" t="s">
        <v>234</v>
      </c>
      <c r="B34" s="4">
        <v>415.52</v>
      </c>
      <c r="C34" s="4">
        <v>0</v>
      </c>
      <c r="D34" s="4">
        <v>415.52</v>
      </c>
      <c r="E34" s="4">
        <v>3358.2</v>
      </c>
      <c r="F34" s="4">
        <v>2942.68</v>
      </c>
      <c r="G34" s="3"/>
    </row>
    <row r="35" spans="1:7">
      <c r="A35" s="42" t="s">
        <v>194</v>
      </c>
      <c r="B35" s="43">
        <v>415.52</v>
      </c>
      <c r="C35" s="43">
        <v>0</v>
      </c>
      <c r="D35" s="43">
        <v>415.52</v>
      </c>
      <c r="E35" s="43">
        <v>3358.2</v>
      </c>
      <c r="F35" s="43">
        <v>2942.68</v>
      </c>
      <c r="G35" s="42"/>
    </row>
    <row r="36" spans="1:7">
      <c r="A36" s="3" t="s">
        <v>195</v>
      </c>
      <c r="B36" s="4">
        <v>43772.56</v>
      </c>
      <c r="C36" s="4">
        <v>63115.32</v>
      </c>
      <c r="D36" s="4">
        <v>106887.88</v>
      </c>
      <c r="E36" s="4">
        <v>171318.8</v>
      </c>
      <c r="F36" s="4">
        <v>64430.92</v>
      </c>
      <c r="G36" s="3"/>
    </row>
    <row r="37" spans="1:7">
      <c r="A37" s="42" t="s">
        <v>196</v>
      </c>
      <c r="B37" s="43">
        <v>43772.56</v>
      </c>
      <c r="C37" s="43">
        <v>63115.32</v>
      </c>
      <c r="D37" s="43">
        <v>106887.88</v>
      </c>
      <c r="E37" s="43">
        <v>171318.8</v>
      </c>
      <c r="F37" s="43">
        <v>64430.92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6859.61</v>
      </c>
      <c r="C40" s="4">
        <v>9011.7999999999993</v>
      </c>
      <c r="D40" s="4">
        <v>15871.41</v>
      </c>
      <c r="E40" s="4">
        <v>25910.720000000001</v>
      </c>
      <c r="F40" s="4">
        <v>10039.31</v>
      </c>
      <c r="G40" s="3"/>
    </row>
    <row r="41" spans="1:7">
      <c r="A41" s="3" t="s">
        <v>200</v>
      </c>
      <c r="B41" s="5">
        <v>0</v>
      </c>
      <c r="C41" s="4">
        <v>0</v>
      </c>
      <c r="D41" s="4">
        <v>0</v>
      </c>
      <c r="E41" s="4">
        <v>3813.6</v>
      </c>
      <c r="F41" s="4">
        <v>3813.6</v>
      </c>
      <c r="G41" s="3"/>
    </row>
    <row r="42" spans="1:7">
      <c r="A42" s="3" t="s">
        <v>201</v>
      </c>
      <c r="B42" s="4">
        <v>952.28</v>
      </c>
      <c r="C42" s="4">
        <v>1328.02</v>
      </c>
      <c r="D42" s="4">
        <v>2280.3000000000002</v>
      </c>
      <c r="E42" s="4">
        <v>5612.4</v>
      </c>
      <c r="F42" s="4">
        <v>3332.1</v>
      </c>
      <c r="G42" s="3"/>
    </row>
    <row r="43" spans="1:7">
      <c r="A43" s="42" t="s">
        <v>202</v>
      </c>
      <c r="B43" s="43">
        <v>7811.89</v>
      </c>
      <c r="C43" s="43">
        <v>10339.82</v>
      </c>
      <c r="D43" s="43">
        <v>18151.71</v>
      </c>
      <c r="E43" s="43">
        <v>35336.720000000001</v>
      </c>
      <c r="F43" s="43">
        <v>17185.009999999998</v>
      </c>
      <c r="G43" s="42"/>
    </row>
    <row r="44" spans="1:7">
      <c r="A44" s="3" t="s">
        <v>235</v>
      </c>
      <c r="B44" s="4">
        <v>74906.98</v>
      </c>
      <c r="C44" s="4">
        <v>11626.11</v>
      </c>
      <c r="D44" s="4">
        <v>86533.09</v>
      </c>
      <c r="E44" s="4">
        <v>102681.5</v>
      </c>
      <c r="F44" s="4">
        <v>16148.41</v>
      </c>
      <c r="G44" s="3"/>
    </row>
    <row r="45" spans="1:7">
      <c r="A45" s="42" t="s">
        <v>203</v>
      </c>
      <c r="B45" s="43">
        <v>74906.98</v>
      </c>
      <c r="C45" s="43">
        <v>11626.11</v>
      </c>
      <c r="D45" s="43">
        <v>86533.09</v>
      </c>
      <c r="E45" s="43">
        <v>102681.5</v>
      </c>
      <c r="F45" s="43">
        <v>16148.41</v>
      </c>
      <c r="G45" s="42"/>
    </row>
    <row r="46" spans="1:7">
      <c r="A46" s="42" t="s">
        <v>204</v>
      </c>
      <c r="B46" s="43">
        <v>126906.95</v>
      </c>
      <c r="C46" s="43">
        <v>85081.25</v>
      </c>
      <c r="D46" s="43">
        <v>211988.2</v>
      </c>
      <c r="E46" s="43">
        <v>312720.59000000003</v>
      </c>
      <c r="F46" s="43">
        <v>100732.39</v>
      </c>
      <c r="G46" s="42"/>
    </row>
    <row r="47" spans="1:7">
      <c r="A47" s="3" t="s">
        <v>205</v>
      </c>
      <c r="B47" s="4">
        <v>15535.6</v>
      </c>
      <c r="C47" s="4">
        <v>160.82</v>
      </c>
      <c r="D47" s="4">
        <v>15696.42</v>
      </c>
      <c r="E47" s="4">
        <v>84797.64</v>
      </c>
      <c r="F47" s="4">
        <v>69101.22</v>
      </c>
      <c r="G47" s="3"/>
    </row>
    <row r="48" spans="1:7">
      <c r="A48" s="42" t="s">
        <v>206</v>
      </c>
      <c r="B48" s="43">
        <v>15535.6</v>
      </c>
      <c r="C48" s="43">
        <v>160.82</v>
      </c>
      <c r="D48" s="43">
        <v>15696.42</v>
      </c>
      <c r="E48" s="43">
        <v>84797.64</v>
      </c>
      <c r="F48" s="43">
        <v>69101.22</v>
      </c>
      <c r="G48" s="42"/>
    </row>
    <row r="49" spans="1:7">
      <c r="A49" s="42" t="s">
        <v>207</v>
      </c>
      <c r="B49" s="43">
        <v>15535.6</v>
      </c>
      <c r="C49" s="43">
        <v>160.82</v>
      </c>
      <c r="D49" s="43">
        <v>15696.42</v>
      </c>
      <c r="E49" s="43">
        <v>84797.64</v>
      </c>
      <c r="F49" s="43">
        <v>69101.22</v>
      </c>
      <c r="G49" s="42"/>
    </row>
    <row r="50" spans="1:7">
      <c r="A50" s="3" t="s">
        <v>208</v>
      </c>
      <c r="B50" s="4">
        <v>30286.02</v>
      </c>
      <c r="C50" s="4">
        <v>0</v>
      </c>
      <c r="D50" s="4">
        <v>30286.02</v>
      </c>
      <c r="E50" s="4">
        <v>86551.56</v>
      </c>
      <c r="F50" s="4">
        <v>56265.54</v>
      </c>
      <c r="G50" s="3"/>
    </row>
    <row r="51" spans="1:7">
      <c r="A51" s="42" t="s">
        <v>209</v>
      </c>
      <c r="B51" s="43">
        <v>30286.02</v>
      </c>
      <c r="C51" s="43">
        <v>0</v>
      </c>
      <c r="D51" s="43">
        <v>30286.02</v>
      </c>
      <c r="E51" s="43">
        <v>86551.56</v>
      </c>
      <c r="F51" s="43">
        <v>56265.54</v>
      </c>
      <c r="G51" s="42"/>
    </row>
    <row r="52" spans="1:7">
      <c r="A52" s="42" t="s">
        <v>210</v>
      </c>
      <c r="B52" s="43">
        <v>30286.02</v>
      </c>
      <c r="C52" s="43">
        <v>0</v>
      </c>
      <c r="D52" s="43">
        <v>30286.02</v>
      </c>
      <c r="E52" s="43">
        <v>86551.56</v>
      </c>
      <c r="F52" s="43">
        <v>56265.54</v>
      </c>
      <c r="G52" s="42"/>
    </row>
    <row r="53" spans="1:7">
      <c r="A53" s="3" t="s">
        <v>216</v>
      </c>
      <c r="B53" s="4">
        <v>9343.18</v>
      </c>
      <c r="C53" s="5">
        <v>0</v>
      </c>
      <c r="D53" s="4">
        <v>9343.18</v>
      </c>
      <c r="E53" s="4">
        <v>15182.76</v>
      </c>
      <c r="F53" s="4">
        <v>5839.58</v>
      </c>
      <c r="G53" s="3"/>
    </row>
    <row r="54" spans="1:7">
      <c r="A54" s="3" t="s">
        <v>211</v>
      </c>
      <c r="B54" s="4">
        <v>190186.96</v>
      </c>
      <c r="C54" s="5">
        <v>0</v>
      </c>
      <c r="D54" s="4">
        <v>190186.96</v>
      </c>
      <c r="E54" s="4">
        <v>191240.4</v>
      </c>
      <c r="F54" s="4">
        <v>1053.44</v>
      </c>
      <c r="G54" s="3"/>
    </row>
    <row r="55" spans="1:7">
      <c r="A55" s="3" t="s">
        <v>229</v>
      </c>
      <c r="B55" s="4">
        <v>226564.2</v>
      </c>
      <c r="C55" s="5">
        <v>0</v>
      </c>
      <c r="D55" s="4">
        <v>226564.2</v>
      </c>
      <c r="E55" s="5">
        <v>0</v>
      </c>
      <c r="F55" s="4">
        <v>-226564.2</v>
      </c>
      <c r="G55" s="3"/>
    </row>
    <row r="56" spans="1:7">
      <c r="A56" s="42" t="s">
        <v>212</v>
      </c>
      <c r="B56" s="43">
        <v>426094.34</v>
      </c>
      <c r="C56" s="44">
        <v>0</v>
      </c>
      <c r="D56" s="43">
        <v>426094.34</v>
      </c>
      <c r="E56" s="43">
        <v>206423.16</v>
      </c>
      <c r="F56" s="43">
        <v>-219671.18</v>
      </c>
      <c r="G56" s="42"/>
    </row>
    <row r="57" spans="1:7">
      <c r="A57" s="6" t="s">
        <v>213</v>
      </c>
      <c r="B57" s="7">
        <v>1083809.19</v>
      </c>
      <c r="C57" s="7">
        <v>361152.07</v>
      </c>
      <c r="D57" s="7">
        <v>1444961.26</v>
      </c>
      <c r="E57" s="7">
        <v>2156819.91</v>
      </c>
      <c r="F57" s="7">
        <v>711858.65</v>
      </c>
      <c r="G5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ColWidth="9.1796875" defaultRowHeight="14.5"/>
  <cols>
    <col min="1" max="1" width="32.26953125" style="21" bestFit="1" customWidth="1"/>
    <col min="2" max="2" width="15.81640625" style="21" customWidth="1"/>
    <col min="3" max="3" width="13.7265625" style="21" bestFit="1" customWidth="1"/>
    <col min="4" max="4" width="10.7265625" style="21" bestFit="1" customWidth="1"/>
    <col min="5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83337.38</v>
      </c>
      <c r="C2" s="5">
        <v>0</v>
      </c>
      <c r="D2" s="4">
        <v>83337.38</v>
      </c>
      <c r="E2" s="4">
        <v>135996.24</v>
      </c>
      <c r="F2" s="4">
        <v>52658.86</v>
      </c>
      <c r="G2" s="3"/>
    </row>
    <row r="3" spans="1:7">
      <c r="A3" s="3" t="s">
        <v>165</v>
      </c>
      <c r="B3" s="4">
        <v>4860.54</v>
      </c>
      <c r="C3" s="5">
        <v>0</v>
      </c>
      <c r="D3" s="4">
        <v>4860.54</v>
      </c>
      <c r="E3" s="4">
        <v>36951.599999999999</v>
      </c>
      <c r="F3" s="4">
        <v>32091.06</v>
      </c>
      <c r="G3" s="3"/>
    </row>
    <row r="4" spans="1:7">
      <c r="A4" s="3" t="s">
        <v>166</v>
      </c>
      <c r="B4" s="4">
        <v>-342.66</v>
      </c>
      <c r="C4" s="5">
        <v>0</v>
      </c>
      <c r="D4" s="4">
        <v>-342.66</v>
      </c>
      <c r="E4" s="4">
        <v>34046.11</v>
      </c>
      <c r="F4" s="4">
        <v>34388.769999999997</v>
      </c>
      <c r="G4" s="3"/>
    </row>
    <row r="5" spans="1:7">
      <c r="A5" s="3" t="s">
        <v>167</v>
      </c>
      <c r="B5" s="4">
        <v>86400.4</v>
      </c>
      <c r="C5" s="5">
        <v>0</v>
      </c>
      <c r="D5" s="4">
        <v>86400.4</v>
      </c>
      <c r="E5" s="4">
        <v>201005.64</v>
      </c>
      <c r="F5" s="4">
        <v>114605.24</v>
      </c>
      <c r="G5" s="3"/>
    </row>
    <row r="6" spans="1:7">
      <c r="A6" s="3" t="s">
        <v>168</v>
      </c>
      <c r="B6" s="4">
        <v>571.24</v>
      </c>
      <c r="C6" s="5">
        <v>0</v>
      </c>
      <c r="D6" s="4">
        <v>571.24</v>
      </c>
      <c r="E6" s="4">
        <v>16183.68</v>
      </c>
      <c r="F6" s="4">
        <v>15612.44</v>
      </c>
      <c r="G6" s="3"/>
    </row>
    <row r="7" spans="1:7">
      <c r="A7" s="3" t="s">
        <v>169</v>
      </c>
      <c r="B7" s="4">
        <v>2417.23</v>
      </c>
      <c r="C7" s="5">
        <v>0</v>
      </c>
      <c r="D7" s="4">
        <v>2417.23</v>
      </c>
      <c r="E7" s="4">
        <v>0</v>
      </c>
      <c r="F7" s="4">
        <v>-2417.23</v>
      </c>
      <c r="G7" s="3"/>
    </row>
    <row r="8" spans="1:7">
      <c r="A8" s="3" t="s">
        <v>170</v>
      </c>
      <c r="B8" s="4">
        <v>233.3</v>
      </c>
      <c r="C8" s="5">
        <v>0</v>
      </c>
      <c r="D8" s="4">
        <v>233.3</v>
      </c>
      <c r="E8" s="4">
        <v>0</v>
      </c>
      <c r="F8" s="4">
        <v>-233.3</v>
      </c>
      <c r="G8" s="3"/>
    </row>
    <row r="9" spans="1:7">
      <c r="A9" s="3" t="s">
        <v>171</v>
      </c>
      <c r="B9" s="4">
        <v>-5700.49</v>
      </c>
      <c r="C9" s="5">
        <v>0</v>
      </c>
      <c r="D9" s="4">
        <v>-5700.49</v>
      </c>
      <c r="E9" s="4">
        <v>0</v>
      </c>
      <c r="F9" s="4">
        <v>5700.49</v>
      </c>
      <c r="G9" s="3"/>
    </row>
    <row r="10" spans="1:7">
      <c r="A10" s="3" t="s">
        <v>172</v>
      </c>
      <c r="B10" s="4">
        <v>-4252.71</v>
      </c>
      <c r="C10" s="5">
        <v>0</v>
      </c>
      <c r="D10" s="4">
        <v>-4252.71</v>
      </c>
      <c r="E10" s="4">
        <v>0</v>
      </c>
      <c r="F10" s="4">
        <v>4252.71</v>
      </c>
      <c r="G10" s="3"/>
    </row>
    <row r="11" spans="1:7">
      <c r="A11" s="42" t="s">
        <v>173</v>
      </c>
      <c r="B11" s="43">
        <v>167524.23000000001</v>
      </c>
      <c r="C11" s="44">
        <v>0</v>
      </c>
      <c r="D11" s="43">
        <v>167524.23000000001</v>
      </c>
      <c r="E11" s="43">
        <v>424183.27</v>
      </c>
      <c r="F11" s="43">
        <v>256659.04</v>
      </c>
      <c r="G11" s="42"/>
    </row>
    <row r="12" spans="1:7">
      <c r="A12" s="3" t="s">
        <v>174</v>
      </c>
      <c r="B12" s="4">
        <v>1528.1</v>
      </c>
      <c r="C12" s="5">
        <v>0</v>
      </c>
      <c r="D12" s="4">
        <v>1528.1</v>
      </c>
      <c r="E12" s="5">
        <v>0</v>
      </c>
      <c r="F12" s="4">
        <v>-1528.1</v>
      </c>
      <c r="G12" s="3"/>
    </row>
    <row r="13" spans="1:7">
      <c r="A13" s="42" t="s">
        <v>175</v>
      </c>
      <c r="B13" s="43">
        <v>1528.1</v>
      </c>
      <c r="C13" s="44">
        <v>0</v>
      </c>
      <c r="D13" s="43">
        <v>1528.1</v>
      </c>
      <c r="E13" s="44">
        <v>0</v>
      </c>
      <c r="F13" s="43">
        <v>-1528.1</v>
      </c>
      <c r="G13" s="42"/>
    </row>
    <row r="14" spans="1:7">
      <c r="A14" s="3" t="s">
        <v>214</v>
      </c>
      <c r="B14" s="4">
        <v>515.80999999999995</v>
      </c>
      <c r="C14" s="5">
        <v>0</v>
      </c>
      <c r="D14" s="4">
        <v>515.80999999999995</v>
      </c>
      <c r="E14" s="5">
        <v>0</v>
      </c>
      <c r="F14" s="4">
        <v>-515.80999999999995</v>
      </c>
      <c r="G14" s="3"/>
    </row>
    <row r="15" spans="1:7">
      <c r="A15" s="42" t="s">
        <v>215</v>
      </c>
      <c r="B15" s="43">
        <v>515.80999999999995</v>
      </c>
      <c r="C15" s="44">
        <v>0</v>
      </c>
      <c r="D15" s="43">
        <v>515.80999999999995</v>
      </c>
      <c r="E15" s="44">
        <v>0</v>
      </c>
      <c r="F15" s="43">
        <v>-515.80999999999995</v>
      </c>
      <c r="G15" s="42"/>
    </row>
    <row r="16" spans="1:7">
      <c r="A16" s="3" t="s">
        <v>176</v>
      </c>
      <c r="B16" s="4">
        <v>9859.84</v>
      </c>
      <c r="C16" s="4">
        <v>1903.89</v>
      </c>
      <c r="D16" s="4">
        <v>11763.73</v>
      </c>
      <c r="E16" s="4">
        <v>16843.52</v>
      </c>
      <c r="F16" s="4">
        <v>5079.79</v>
      </c>
      <c r="G16" s="3"/>
    </row>
    <row r="17" spans="1:7">
      <c r="A17" s="42" t="s">
        <v>177</v>
      </c>
      <c r="B17" s="43">
        <v>9859.84</v>
      </c>
      <c r="C17" s="43">
        <v>1903.89</v>
      </c>
      <c r="D17" s="43">
        <v>11763.73</v>
      </c>
      <c r="E17" s="43">
        <v>16843.52</v>
      </c>
      <c r="F17" s="43">
        <v>5079.79</v>
      </c>
      <c r="G17" s="42"/>
    </row>
    <row r="18" spans="1:7">
      <c r="A18" s="42" t="s">
        <v>178</v>
      </c>
      <c r="B18" s="43">
        <v>179427.98</v>
      </c>
      <c r="C18" s="43">
        <v>1903.89</v>
      </c>
      <c r="D18" s="43">
        <v>181331.87</v>
      </c>
      <c r="E18" s="43">
        <v>441026.79</v>
      </c>
      <c r="F18" s="43">
        <v>259694.92</v>
      </c>
      <c r="G18" s="42"/>
    </row>
    <row r="19" spans="1:7">
      <c r="A19" s="3" t="s">
        <v>179</v>
      </c>
      <c r="B19" s="4">
        <v>328087.93</v>
      </c>
      <c r="C19" s="4">
        <v>15210.16</v>
      </c>
      <c r="D19" s="4">
        <v>343298.09</v>
      </c>
      <c r="E19" s="4">
        <v>442736.52</v>
      </c>
      <c r="F19" s="4">
        <v>99438.43</v>
      </c>
      <c r="G19" s="3"/>
    </row>
    <row r="20" spans="1:7">
      <c r="A20" s="42" t="s">
        <v>180</v>
      </c>
      <c r="B20" s="43">
        <v>328087.93</v>
      </c>
      <c r="C20" s="43">
        <v>15210.16</v>
      </c>
      <c r="D20" s="43">
        <v>343298.09</v>
      </c>
      <c r="E20" s="43">
        <v>442736.52</v>
      </c>
      <c r="F20" s="43">
        <v>99438.43</v>
      </c>
      <c r="G20" s="42"/>
    </row>
    <row r="21" spans="1:7">
      <c r="A21" s="42" t="s">
        <v>181</v>
      </c>
      <c r="B21" s="43">
        <v>328087.93</v>
      </c>
      <c r="C21" s="43">
        <v>15210.16</v>
      </c>
      <c r="D21" s="43">
        <v>343298.09</v>
      </c>
      <c r="E21" s="43">
        <v>442736.52</v>
      </c>
      <c r="F21" s="43">
        <v>99438.43</v>
      </c>
      <c r="G21" s="42"/>
    </row>
    <row r="22" spans="1:7">
      <c r="A22" s="3" t="s">
        <v>182</v>
      </c>
      <c r="B22" s="4">
        <v>14285.04</v>
      </c>
      <c r="C22" s="4">
        <v>7444.27</v>
      </c>
      <c r="D22" s="4">
        <v>21729.31</v>
      </c>
      <c r="E22" s="4">
        <v>29882.44</v>
      </c>
      <c r="F22" s="4">
        <v>8153.13</v>
      </c>
      <c r="G22" s="3"/>
    </row>
    <row r="23" spans="1:7">
      <c r="A23" s="42" t="s">
        <v>183</v>
      </c>
      <c r="B23" s="43">
        <v>14285.04</v>
      </c>
      <c r="C23" s="43">
        <v>7444.27</v>
      </c>
      <c r="D23" s="43">
        <v>21729.31</v>
      </c>
      <c r="E23" s="43">
        <v>29882.44</v>
      </c>
      <c r="F23" s="43">
        <v>8153.13</v>
      </c>
      <c r="G23" s="42"/>
    </row>
    <row r="24" spans="1:7">
      <c r="A24" s="3" t="s">
        <v>184</v>
      </c>
      <c r="B24" s="4">
        <v>5702.31</v>
      </c>
      <c r="C24" s="4">
        <v>4799.59</v>
      </c>
      <c r="D24" s="4">
        <v>10501.9</v>
      </c>
      <c r="E24" s="4">
        <v>16059.6</v>
      </c>
      <c r="F24" s="4">
        <v>5557.7</v>
      </c>
      <c r="G24" s="3"/>
    </row>
    <row r="25" spans="1:7">
      <c r="A25" s="3" t="s">
        <v>185</v>
      </c>
      <c r="B25" s="4">
        <v>120483.05</v>
      </c>
      <c r="C25" s="4">
        <v>68027.78</v>
      </c>
      <c r="D25" s="4">
        <v>188510.83</v>
      </c>
      <c r="E25" s="4">
        <v>238504.76</v>
      </c>
      <c r="F25" s="4">
        <v>49993.93</v>
      </c>
      <c r="G25" s="3"/>
    </row>
    <row r="26" spans="1:7">
      <c r="A26" s="42" t="s">
        <v>186</v>
      </c>
      <c r="B26" s="43">
        <v>126185.36</v>
      </c>
      <c r="C26" s="43">
        <v>72827.37</v>
      </c>
      <c r="D26" s="43">
        <v>199012.73</v>
      </c>
      <c r="E26" s="43">
        <v>254564.36</v>
      </c>
      <c r="F26" s="43">
        <v>55551.63</v>
      </c>
      <c r="G26" s="42"/>
    </row>
    <row r="27" spans="1:7">
      <c r="A27" s="42" t="s">
        <v>187</v>
      </c>
      <c r="B27" s="43">
        <v>140470.39999999999</v>
      </c>
      <c r="C27" s="43">
        <v>80271.64</v>
      </c>
      <c r="D27" s="43">
        <v>220742.04</v>
      </c>
      <c r="E27" s="43">
        <v>284446.8</v>
      </c>
      <c r="F27" s="43">
        <v>63704.76</v>
      </c>
      <c r="G27" s="42"/>
    </row>
    <row r="28" spans="1:7">
      <c r="A28" s="3" t="s">
        <v>188</v>
      </c>
      <c r="B28" s="4">
        <v>4861.57</v>
      </c>
      <c r="C28" s="4">
        <v>0</v>
      </c>
      <c r="D28" s="4">
        <v>4861.57</v>
      </c>
      <c r="E28" s="4">
        <v>16257.2</v>
      </c>
      <c r="F28" s="4">
        <v>11395.63</v>
      </c>
      <c r="G28" s="3"/>
    </row>
    <row r="29" spans="1:7">
      <c r="A29" s="42" t="s">
        <v>189</v>
      </c>
      <c r="B29" s="43">
        <v>4861.57</v>
      </c>
      <c r="C29" s="43">
        <v>0</v>
      </c>
      <c r="D29" s="43">
        <v>4861.57</v>
      </c>
      <c r="E29" s="43">
        <v>16257.2</v>
      </c>
      <c r="F29" s="43">
        <v>11395.63</v>
      </c>
      <c r="G29" s="42"/>
    </row>
    <row r="30" spans="1:7">
      <c r="A30" s="3" t="s">
        <v>190</v>
      </c>
      <c r="B30" s="4">
        <v>14434.03</v>
      </c>
      <c r="C30" s="4">
        <v>5133.22</v>
      </c>
      <c r="D30" s="4">
        <v>19567.25</v>
      </c>
      <c r="E30" s="4">
        <v>59731.6</v>
      </c>
      <c r="F30" s="4">
        <v>40164.35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25459.119999999999</v>
      </c>
      <c r="F31" s="4">
        <v>21616.15</v>
      </c>
      <c r="G31" s="3"/>
    </row>
    <row r="32" spans="1:7">
      <c r="A32" s="42" t="s">
        <v>192</v>
      </c>
      <c r="B32" s="43">
        <v>14434.03</v>
      </c>
      <c r="C32" s="43">
        <v>8976.19</v>
      </c>
      <c r="D32" s="43">
        <v>23410.22</v>
      </c>
      <c r="E32" s="43">
        <v>85190.720000000001</v>
      </c>
      <c r="F32" s="43">
        <v>61780.5</v>
      </c>
      <c r="G32" s="42"/>
    </row>
    <row r="33" spans="1:7">
      <c r="A33" s="42" t="s">
        <v>193</v>
      </c>
      <c r="B33" s="43">
        <v>19295.599999999999</v>
      </c>
      <c r="C33" s="43">
        <v>8976.19</v>
      </c>
      <c r="D33" s="43">
        <v>28271.79</v>
      </c>
      <c r="E33" s="43">
        <v>101447.92</v>
      </c>
      <c r="F33" s="43">
        <v>73176.13</v>
      </c>
      <c r="G33" s="42"/>
    </row>
    <row r="34" spans="1:7">
      <c r="A34" s="3" t="s">
        <v>234</v>
      </c>
      <c r="B34" s="4">
        <v>596.23</v>
      </c>
      <c r="C34" s="4">
        <v>0</v>
      </c>
      <c r="D34" s="4">
        <v>596.23</v>
      </c>
      <c r="E34" s="4">
        <v>3358.2</v>
      </c>
      <c r="F34" s="4">
        <v>2761.97</v>
      </c>
      <c r="G34" s="3"/>
    </row>
    <row r="35" spans="1:7">
      <c r="A35" s="42" t="s">
        <v>194</v>
      </c>
      <c r="B35" s="43">
        <v>596.23</v>
      </c>
      <c r="C35" s="43">
        <v>0</v>
      </c>
      <c r="D35" s="43">
        <v>596.23</v>
      </c>
      <c r="E35" s="43">
        <v>3358.2</v>
      </c>
      <c r="F35" s="43">
        <v>2761.97</v>
      </c>
      <c r="G35" s="42"/>
    </row>
    <row r="36" spans="1:7">
      <c r="A36" s="3" t="s">
        <v>195</v>
      </c>
      <c r="B36" s="4">
        <v>33509.01</v>
      </c>
      <c r="C36" s="4">
        <v>26970.77</v>
      </c>
      <c r="D36" s="4">
        <v>60479.78</v>
      </c>
      <c r="E36" s="4">
        <v>153462.79999999999</v>
      </c>
      <c r="F36" s="4">
        <v>92983.02</v>
      </c>
      <c r="G36" s="3"/>
    </row>
    <row r="37" spans="1:7">
      <c r="A37" s="42" t="s">
        <v>196</v>
      </c>
      <c r="B37" s="43">
        <v>33509.01</v>
      </c>
      <c r="C37" s="43">
        <v>26970.77</v>
      </c>
      <c r="D37" s="43">
        <v>60479.78</v>
      </c>
      <c r="E37" s="43">
        <v>153462.79999999999</v>
      </c>
      <c r="F37" s="43">
        <v>92983.02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10061.290000000001</v>
      </c>
      <c r="C40" s="4">
        <v>7842.92</v>
      </c>
      <c r="D40" s="4">
        <v>17904.21</v>
      </c>
      <c r="E40" s="4">
        <v>28074.720000000001</v>
      </c>
      <c r="F40" s="4">
        <v>10170.51</v>
      </c>
      <c r="G40" s="3"/>
    </row>
    <row r="41" spans="1:7">
      <c r="A41" s="3" t="s">
        <v>200</v>
      </c>
      <c r="B41" s="4">
        <v>899.66</v>
      </c>
      <c r="C41" s="4">
        <v>0</v>
      </c>
      <c r="D41" s="4">
        <v>899.66</v>
      </c>
      <c r="E41" s="4">
        <v>8512</v>
      </c>
      <c r="F41" s="4">
        <v>7612.34</v>
      </c>
      <c r="G41" s="3"/>
    </row>
    <row r="42" spans="1:7">
      <c r="A42" s="3" t="s">
        <v>201</v>
      </c>
      <c r="B42" s="4">
        <v>3304.78</v>
      </c>
      <c r="C42" s="4">
        <v>1164.07</v>
      </c>
      <c r="D42" s="4">
        <v>4468.8500000000004</v>
      </c>
      <c r="E42" s="4">
        <v>6283.2</v>
      </c>
      <c r="F42" s="4">
        <v>1814.35</v>
      </c>
      <c r="G42" s="3"/>
    </row>
    <row r="43" spans="1:7">
      <c r="A43" s="42" t="s">
        <v>202</v>
      </c>
      <c r="B43" s="43">
        <v>14265.73</v>
      </c>
      <c r="C43" s="43">
        <v>9006.99</v>
      </c>
      <c r="D43" s="43">
        <v>23272.720000000001</v>
      </c>
      <c r="E43" s="43">
        <v>42869.919999999998</v>
      </c>
      <c r="F43" s="43">
        <v>19597.2</v>
      </c>
      <c r="G43" s="42"/>
    </row>
    <row r="44" spans="1:7">
      <c r="A44" s="3" t="s">
        <v>235</v>
      </c>
      <c r="B44" s="4">
        <v>65080.74</v>
      </c>
      <c r="C44" s="4">
        <v>22300.89</v>
      </c>
      <c r="D44" s="4">
        <v>87381.63</v>
      </c>
      <c r="E44" s="4">
        <v>102681.5</v>
      </c>
      <c r="F44" s="4">
        <v>15299.87</v>
      </c>
      <c r="G44" s="3"/>
    </row>
    <row r="45" spans="1:7">
      <c r="A45" s="42" t="s">
        <v>203</v>
      </c>
      <c r="B45" s="43">
        <v>65080.74</v>
      </c>
      <c r="C45" s="43">
        <v>22300.89</v>
      </c>
      <c r="D45" s="43">
        <v>87381.63</v>
      </c>
      <c r="E45" s="43">
        <v>102681.5</v>
      </c>
      <c r="F45" s="43">
        <v>15299.87</v>
      </c>
      <c r="G45" s="42"/>
    </row>
    <row r="46" spans="1:7">
      <c r="A46" s="42" t="s">
        <v>204</v>
      </c>
      <c r="B46" s="43">
        <v>113451.71</v>
      </c>
      <c r="C46" s="43">
        <v>58278.65</v>
      </c>
      <c r="D46" s="43">
        <v>171730.36</v>
      </c>
      <c r="E46" s="43">
        <v>302397.78999999998</v>
      </c>
      <c r="F46" s="43">
        <v>130667.43</v>
      </c>
      <c r="G46" s="42"/>
    </row>
    <row r="47" spans="1:7">
      <c r="A47" s="3" t="s">
        <v>205</v>
      </c>
      <c r="B47" s="4">
        <v>38145.69</v>
      </c>
      <c r="C47" s="4">
        <v>1425.47</v>
      </c>
      <c r="D47" s="4">
        <v>39571.160000000003</v>
      </c>
      <c r="E47" s="4">
        <v>79476.12</v>
      </c>
      <c r="F47" s="4">
        <v>39904.959999999999</v>
      </c>
      <c r="G47" s="3"/>
    </row>
    <row r="48" spans="1:7">
      <c r="A48" s="42" t="s">
        <v>206</v>
      </c>
      <c r="B48" s="43">
        <v>38145.69</v>
      </c>
      <c r="C48" s="43">
        <v>1425.47</v>
      </c>
      <c r="D48" s="43">
        <v>39571.160000000003</v>
      </c>
      <c r="E48" s="43">
        <v>79476.12</v>
      </c>
      <c r="F48" s="43">
        <v>39904.959999999999</v>
      </c>
      <c r="G48" s="42"/>
    </row>
    <row r="49" spans="1:7">
      <c r="A49" s="42" t="s">
        <v>207</v>
      </c>
      <c r="B49" s="43">
        <v>38145.69</v>
      </c>
      <c r="C49" s="43">
        <v>1425.47</v>
      </c>
      <c r="D49" s="43">
        <v>39571.160000000003</v>
      </c>
      <c r="E49" s="43">
        <v>79476.12</v>
      </c>
      <c r="F49" s="43">
        <v>39904.959999999999</v>
      </c>
      <c r="G49" s="42"/>
    </row>
    <row r="50" spans="1:7">
      <c r="A50" s="3" t="s">
        <v>208</v>
      </c>
      <c r="B50" s="4">
        <v>32700.32</v>
      </c>
      <c r="C50" s="4">
        <v>0</v>
      </c>
      <c r="D50" s="4">
        <v>32700.32</v>
      </c>
      <c r="E50" s="4">
        <v>40268.04</v>
      </c>
      <c r="F50" s="4">
        <v>7567.72</v>
      </c>
      <c r="G50" s="3"/>
    </row>
    <row r="51" spans="1:7">
      <c r="A51" s="42" t="s">
        <v>209</v>
      </c>
      <c r="B51" s="43">
        <v>32700.32</v>
      </c>
      <c r="C51" s="43">
        <v>0</v>
      </c>
      <c r="D51" s="43">
        <v>32700.32</v>
      </c>
      <c r="E51" s="43">
        <v>40268.04</v>
      </c>
      <c r="F51" s="43">
        <v>7567.72</v>
      </c>
      <c r="G51" s="42"/>
    </row>
    <row r="52" spans="1:7">
      <c r="A52" s="42" t="s">
        <v>210</v>
      </c>
      <c r="B52" s="43">
        <v>32700.32</v>
      </c>
      <c r="C52" s="43">
        <v>0</v>
      </c>
      <c r="D52" s="43">
        <v>32700.32</v>
      </c>
      <c r="E52" s="43">
        <v>40268.04</v>
      </c>
      <c r="F52" s="43">
        <v>7567.72</v>
      </c>
      <c r="G52" s="42"/>
    </row>
    <row r="53" spans="1:7">
      <c r="A53" s="3" t="s">
        <v>216</v>
      </c>
      <c r="B53" s="4">
        <v>184443.73</v>
      </c>
      <c r="C53" s="5">
        <v>0</v>
      </c>
      <c r="D53" s="4">
        <v>184443.73</v>
      </c>
      <c r="E53" s="4">
        <v>299721.12</v>
      </c>
      <c r="F53" s="4">
        <v>115277.39</v>
      </c>
      <c r="G53" s="3"/>
    </row>
    <row r="54" spans="1:7">
      <c r="A54" s="3" t="s">
        <v>211</v>
      </c>
      <c r="B54" s="4">
        <v>80434.12</v>
      </c>
      <c r="C54" s="5">
        <v>0</v>
      </c>
      <c r="D54" s="4">
        <v>80434.12</v>
      </c>
      <c r="E54" s="4">
        <v>128369.04</v>
      </c>
      <c r="F54" s="4">
        <v>47934.92</v>
      </c>
      <c r="G54" s="3"/>
    </row>
    <row r="55" spans="1:7">
      <c r="A55" s="3" t="s">
        <v>229</v>
      </c>
      <c r="B55" s="4">
        <v>37928.14</v>
      </c>
      <c r="C55" s="5">
        <v>0</v>
      </c>
      <c r="D55" s="4">
        <v>37928.14</v>
      </c>
      <c r="E55" s="5">
        <v>0</v>
      </c>
      <c r="F55" s="4">
        <v>-37928.14</v>
      </c>
      <c r="G55" s="3"/>
    </row>
    <row r="56" spans="1:7">
      <c r="A56" s="42" t="s">
        <v>212</v>
      </c>
      <c r="B56" s="43">
        <v>302805.99</v>
      </c>
      <c r="C56" s="44">
        <v>0</v>
      </c>
      <c r="D56" s="43">
        <v>302805.99</v>
      </c>
      <c r="E56" s="43">
        <v>428090.16</v>
      </c>
      <c r="F56" s="43">
        <v>125284.17</v>
      </c>
      <c r="G56" s="42"/>
    </row>
    <row r="57" spans="1:7">
      <c r="A57" s="6" t="s">
        <v>213</v>
      </c>
      <c r="B57" s="7">
        <v>1154385.6200000001</v>
      </c>
      <c r="C57" s="7">
        <v>166066</v>
      </c>
      <c r="D57" s="7">
        <v>1320451.6200000001</v>
      </c>
      <c r="E57" s="7">
        <v>2119890.14</v>
      </c>
      <c r="F57" s="7">
        <v>799438.52</v>
      </c>
      <c r="G5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3.1796875" customWidth="1"/>
    <col min="3" max="3" width="13.7265625" bestFit="1" customWidth="1"/>
    <col min="4" max="4" width="10.7265625" bestFit="1" customWidth="1"/>
    <col min="5" max="5" width="14.26953125" customWidth="1"/>
    <col min="6" max="6" width="13.453125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101564.91</v>
      </c>
      <c r="C2" s="5">
        <v>0</v>
      </c>
      <c r="D2" s="4">
        <v>101564.91</v>
      </c>
      <c r="E2" s="4">
        <v>111805.44</v>
      </c>
      <c r="F2" s="4">
        <v>10240.530000000001</v>
      </c>
      <c r="G2" s="3"/>
    </row>
    <row r="3" spans="1:7">
      <c r="A3" s="3" t="s">
        <v>165</v>
      </c>
      <c r="B3" s="4">
        <v>22899.46</v>
      </c>
      <c r="C3" s="5">
        <v>0</v>
      </c>
      <c r="D3" s="4">
        <v>22899.46</v>
      </c>
      <c r="E3" s="4">
        <v>24066.65</v>
      </c>
      <c r="F3" s="4">
        <v>1167.19</v>
      </c>
      <c r="G3" s="3"/>
    </row>
    <row r="4" spans="1:7">
      <c r="A4" s="3" t="s">
        <v>166</v>
      </c>
      <c r="B4" s="4">
        <v>2251</v>
      </c>
      <c r="C4" s="5">
        <v>0</v>
      </c>
      <c r="D4" s="4">
        <v>2251</v>
      </c>
      <c r="E4" s="4">
        <v>29688.7</v>
      </c>
      <c r="F4" s="4">
        <v>27437.7</v>
      </c>
      <c r="G4" s="3"/>
    </row>
    <row r="5" spans="1:7">
      <c r="A5" s="3" t="s">
        <v>167</v>
      </c>
      <c r="B5" s="4">
        <v>111550.77</v>
      </c>
      <c r="C5" s="5">
        <v>0</v>
      </c>
      <c r="D5" s="4">
        <v>111550.77</v>
      </c>
      <c r="E5" s="4">
        <v>151394.04</v>
      </c>
      <c r="F5" s="4">
        <v>39843.269999999997</v>
      </c>
      <c r="G5" s="3"/>
    </row>
    <row r="6" spans="1:7">
      <c r="A6" s="3" t="s">
        <v>168</v>
      </c>
      <c r="B6" s="4">
        <v>670.24</v>
      </c>
      <c r="C6" s="5">
        <v>0</v>
      </c>
      <c r="D6" s="4">
        <v>670.24</v>
      </c>
      <c r="E6" s="4">
        <v>13496.4</v>
      </c>
      <c r="F6" s="4">
        <v>12826.16</v>
      </c>
      <c r="G6" s="3"/>
    </row>
    <row r="7" spans="1:7">
      <c r="A7" s="3" t="s">
        <v>169</v>
      </c>
      <c r="B7" s="4">
        <v>3114.65</v>
      </c>
      <c r="C7" s="5">
        <v>0</v>
      </c>
      <c r="D7" s="4">
        <v>3114.65</v>
      </c>
      <c r="E7" s="4">
        <v>740.4</v>
      </c>
      <c r="F7" s="4">
        <v>-2374.25</v>
      </c>
      <c r="G7" s="3"/>
    </row>
    <row r="8" spans="1:7">
      <c r="A8" s="3" t="s">
        <v>170</v>
      </c>
      <c r="B8" s="4">
        <v>435.27</v>
      </c>
      <c r="C8" s="5">
        <v>0</v>
      </c>
      <c r="D8" s="4">
        <v>435.27</v>
      </c>
      <c r="E8" s="4">
        <v>822.6</v>
      </c>
      <c r="F8" s="4">
        <v>387.33</v>
      </c>
      <c r="G8" s="3"/>
    </row>
    <row r="9" spans="1:7">
      <c r="A9" s="3" t="s">
        <v>171</v>
      </c>
      <c r="B9" s="4">
        <v>-1248.83</v>
      </c>
      <c r="C9" s="5">
        <v>0</v>
      </c>
      <c r="D9" s="4">
        <v>-1248.83</v>
      </c>
      <c r="E9" s="4">
        <v>13956.24</v>
      </c>
      <c r="F9" s="4">
        <v>15205.07</v>
      </c>
      <c r="G9" s="3"/>
    </row>
    <row r="10" spans="1:7">
      <c r="A10" s="3" t="s">
        <v>172</v>
      </c>
      <c r="B10" s="4">
        <v>-2185.94</v>
      </c>
      <c r="C10" s="5">
        <v>0</v>
      </c>
      <c r="D10" s="4">
        <v>-2185.94</v>
      </c>
      <c r="E10" s="4">
        <v>5004.18</v>
      </c>
      <c r="F10" s="4">
        <v>7190.12</v>
      </c>
      <c r="G10" s="3"/>
    </row>
    <row r="11" spans="1:7">
      <c r="A11" s="42" t="s">
        <v>173</v>
      </c>
      <c r="B11" s="43">
        <v>239051.53</v>
      </c>
      <c r="C11" s="44">
        <v>0</v>
      </c>
      <c r="D11" s="43">
        <v>239051.53</v>
      </c>
      <c r="E11" s="43">
        <v>350974.65</v>
      </c>
      <c r="F11" s="43">
        <v>111923.12</v>
      </c>
      <c r="G11" s="42"/>
    </row>
    <row r="12" spans="1:7">
      <c r="A12" s="3" t="s">
        <v>174</v>
      </c>
      <c r="B12" s="4">
        <v>1933.63</v>
      </c>
      <c r="C12" s="5">
        <v>0</v>
      </c>
      <c r="D12" s="4">
        <v>1933.63</v>
      </c>
      <c r="E12" s="5">
        <v>0</v>
      </c>
      <c r="F12" s="4">
        <v>-1933.63</v>
      </c>
      <c r="G12" s="3"/>
    </row>
    <row r="13" spans="1:7">
      <c r="A13" s="42" t="s">
        <v>175</v>
      </c>
      <c r="B13" s="43">
        <v>1933.63</v>
      </c>
      <c r="C13" s="44">
        <v>0</v>
      </c>
      <c r="D13" s="43">
        <v>1933.63</v>
      </c>
      <c r="E13" s="44">
        <v>0</v>
      </c>
      <c r="F13" s="43">
        <v>-1933.63</v>
      </c>
      <c r="G13" s="42"/>
    </row>
    <row r="14" spans="1:7">
      <c r="A14" s="3" t="s">
        <v>214</v>
      </c>
      <c r="B14" s="4">
        <v>1063.25</v>
      </c>
      <c r="C14" s="5">
        <v>0</v>
      </c>
      <c r="D14" s="4">
        <v>1063.25</v>
      </c>
      <c r="E14" s="5">
        <v>0</v>
      </c>
      <c r="F14" s="4">
        <v>-1063.25</v>
      </c>
      <c r="G14" s="3"/>
    </row>
    <row r="15" spans="1:7">
      <c r="A15" s="42" t="s">
        <v>215</v>
      </c>
      <c r="B15" s="43">
        <v>1063.25</v>
      </c>
      <c r="C15" s="44">
        <v>0</v>
      </c>
      <c r="D15" s="43">
        <v>1063.25</v>
      </c>
      <c r="E15" s="44">
        <v>0</v>
      </c>
      <c r="F15" s="43">
        <v>-1063.25</v>
      </c>
      <c r="G15" s="42"/>
    </row>
    <row r="16" spans="1:7">
      <c r="A16" s="3" t="s">
        <v>176</v>
      </c>
      <c r="B16" s="4">
        <v>5733.68</v>
      </c>
      <c r="C16" s="4">
        <v>3065.85</v>
      </c>
      <c r="D16" s="4">
        <v>8799.5300000000007</v>
      </c>
      <c r="E16" s="4">
        <v>12224.64</v>
      </c>
      <c r="F16" s="4">
        <v>3425.11</v>
      </c>
      <c r="G16" s="3"/>
    </row>
    <row r="17" spans="1:7">
      <c r="A17" s="42" t="s">
        <v>177</v>
      </c>
      <c r="B17" s="43">
        <v>5733.68</v>
      </c>
      <c r="C17" s="43">
        <v>3065.85</v>
      </c>
      <c r="D17" s="43">
        <v>8799.5300000000007</v>
      </c>
      <c r="E17" s="43">
        <v>12224.64</v>
      </c>
      <c r="F17" s="43">
        <v>3425.11</v>
      </c>
      <c r="G17" s="42"/>
    </row>
    <row r="18" spans="1:7">
      <c r="A18" s="42" t="s">
        <v>178</v>
      </c>
      <c r="B18" s="43">
        <v>247782.09</v>
      </c>
      <c r="C18" s="43">
        <v>3065.85</v>
      </c>
      <c r="D18" s="43">
        <v>250847.94</v>
      </c>
      <c r="E18" s="43">
        <v>363199.29</v>
      </c>
      <c r="F18" s="43">
        <v>112351.35</v>
      </c>
      <c r="G18" s="42"/>
    </row>
    <row r="19" spans="1:7">
      <c r="A19" s="3" t="s">
        <v>179</v>
      </c>
      <c r="B19" s="4">
        <v>375797.19</v>
      </c>
      <c r="C19" s="4">
        <v>87773.37</v>
      </c>
      <c r="D19" s="4">
        <v>463570.56</v>
      </c>
      <c r="E19" s="4">
        <v>442736.52</v>
      </c>
      <c r="F19" s="4">
        <v>-20834.04</v>
      </c>
      <c r="G19" s="3"/>
    </row>
    <row r="20" spans="1:7">
      <c r="A20" s="42" t="s">
        <v>180</v>
      </c>
      <c r="B20" s="43">
        <v>375797.19</v>
      </c>
      <c r="C20" s="43">
        <v>87773.37</v>
      </c>
      <c r="D20" s="43">
        <v>463570.56</v>
      </c>
      <c r="E20" s="43">
        <v>442736.52</v>
      </c>
      <c r="F20" s="43">
        <v>-20834.04</v>
      </c>
      <c r="G20" s="42"/>
    </row>
    <row r="21" spans="1:7">
      <c r="A21" s="42" t="s">
        <v>181</v>
      </c>
      <c r="B21" s="43">
        <v>375797.19</v>
      </c>
      <c r="C21" s="43">
        <v>87773.37</v>
      </c>
      <c r="D21" s="43">
        <v>463570.56</v>
      </c>
      <c r="E21" s="43">
        <v>442736.52</v>
      </c>
      <c r="F21" s="43">
        <v>-20834.04</v>
      </c>
      <c r="G21" s="42"/>
    </row>
    <row r="22" spans="1:7">
      <c r="A22" s="3" t="s">
        <v>182</v>
      </c>
      <c r="B22" s="4">
        <v>14377.04</v>
      </c>
      <c r="C22" s="4">
        <v>7378.81</v>
      </c>
      <c r="D22" s="4">
        <v>21755.85</v>
      </c>
      <c r="E22" s="4">
        <v>29882.44</v>
      </c>
      <c r="F22" s="4">
        <v>8126.59</v>
      </c>
      <c r="G22" s="3"/>
    </row>
    <row r="23" spans="1:7">
      <c r="A23" s="42" t="s">
        <v>183</v>
      </c>
      <c r="B23" s="43">
        <v>14377.04</v>
      </c>
      <c r="C23" s="43">
        <v>7378.81</v>
      </c>
      <c r="D23" s="43">
        <v>21755.85</v>
      </c>
      <c r="E23" s="43">
        <v>29882.44</v>
      </c>
      <c r="F23" s="43">
        <v>8126.59</v>
      </c>
      <c r="G23" s="42"/>
    </row>
    <row r="24" spans="1:7">
      <c r="A24" s="3" t="s">
        <v>184</v>
      </c>
      <c r="B24" s="4">
        <v>6195.66</v>
      </c>
      <c r="C24" s="4">
        <v>708.87</v>
      </c>
      <c r="D24" s="4">
        <v>6904.53</v>
      </c>
      <c r="E24" s="4">
        <v>16059.6</v>
      </c>
      <c r="F24" s="4">
        <v>9155.07</v>
      </c>
      <c r="G24" s="3"/>
    </row>
    <row r="25" spans="1:7">
      <c r="A25" s="3" t="s">
        <v>185</v>
      </c>
      <c r="B25" s="4">
        <v>117974.44</v>
      </c>
      <c r="C25" s="4">
        <v>3810.38</v>
      </c>
      <c r="D25" s="4">
        <v>121784.82</v>
      </c>
      <c r="E25" s="4">
        <v>154475.07999999999</v>
      </c>
      <c r="F25" s="4">
        <v>32690.26</v>
      </c>
      <c r="G25" s="3"/>
    </row>
    <row r="26" spans="1:7">
      <c r="A26" s="42" t="s">
        <v>186</v>
      </c>
      <c r="B26" s="43">
        <v>124170.1</v>
      </c>
      <c r="C26" s="43">
        <v>4519.25</v>
      </c>
      <c r="D26" s="43">
        <v>128689.35</v>
      </c>
      <c r="E26" s="43">
        <v>170534.68</v>
      </c>
      <c r="F26" s="43">
        <v>41845.33</v>
      </c>
      <c r="G26" s="42"/>
    </row>
    <row r="27" spans="1:7">
      <c r="A27" s="42" t="s">
        <v>187</v>
      </c>
      <c r="B27" s="43">
        <v>138547.14000000001</v>
      </c>
      <c r="C27" s="43">
        <v>11898.06</v>
      </c>
      <c r="D27" s="43">
        <v>150445.20000000001</v>
      </c>
      <c r="E27" s="43">
        <v>200417.12</v>
      </c>
      <c r="F27" s="43">
        <v>49971.92</v>
      </c>
      <c r="G27" s="42"/>
    </row>
    <row r="28" spans="1:7">
      <c r="A28" s="3" t="s">
        <v>188</v>
      </c>
      <c r="B28" s="4">
        <v>4620.9799999999996</v>
      </c>
      <c r="C28" s="4">
        <v>0</v>
      </c>
      <c r="D28" s="4">
        <v>4620.9799999999996</v>
      </c>
      <c r="E28" s="4">
        <v>16057.2</v>
      </c>
      <c r="F28" s="4">
        <v>11436.22</v>
      </c>
      <c r="G28" s="3"/>
    </row>
    <row r="29" spans="1:7">
      <c r="A29" s="42" t="s">
        <v>189</v>
      </c>
      <c r="B29" s="43">
        <v>4620.9799999999996</v>
      </c>
      <c r="C29" s="43">
        <v>0</v>
      </c>
      <c r="D29" s="43">
        <v>4620.9799999999996</v>
      </c>
      <c r="E29" s="43">
        <v>16057.2</v>
      </c>
      <c r="F29" s="43">
        <v>11436.22</v>
      </c>
      <c r="G29" s="42"/>
    </row>
    <row r="30" spans="1:7">
      <c r="A30" s="3" t="s">
        <v>190</v>
      </c>
      <c r="B30" s="4">
        <v>33292.1</v>
      </c>
      <c r="C30" s="4">
        <v>0</v>
      </c>
      <c r="D30" s="4">
        <v>33292.1</v>
      </c>
      <c r="E30" s="4">
        <v>54797.2</v>
      </c>
      <c r="F30" s="4">
        <v>21505.1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33292.1</v>
      </c>
      <c r="C32" s="43">
        <v>5435</v>
      </c>
      <c r="D32" s="43">
        <v>38727.1</v>
      </c>
      <c r="E32" s="43">
        <v>67074.320000000007</v>
      </c>
      <c r="F32" s="43">
        <v>28347.22</v>
      </c>
      <c r="G32" s="42"/>
    </row>
    <row r="33" spans="1:7">
      <c r="A33" s="42" t="s">
        <v>193</v>
      </c>
      <c r="B33" s="43">
        <v>37913.08</v>
      </c>
      <c r="C33" s="43">
        <v>5435</v>
      </c>
      <c r="D33" s="43">
        <v>43348.08</v>
      </c>
      <c r="E33" s="43">
        <v>83131.520000000004</v>
      </c>
      <c r="F33" s="43">
        <v>39783.440000000002</v>
      </c>
      <c r="G33" s="42"/>
    </row>
    <row r="34" spans="1:7">
      <c r="A34" s="3" t="s">
        <v>234</v>
      </c>
      <c r="B34" s="4">
        <v>1731.16</v>
      </c>
      <c r="C34" s="4">
        <v>0</v>
      </c>
      <c r="D34" s="4">
        <v>1731.16</v>
      </c>
      <c r="E34" s="4">
        <v>3358.2</v>
      </c>
      <c r="F34" s="4">
        <v>1627.04</v>
      </c>
      <c r="G34" s="3"/>
    </row>
    <row r="35" spans="1:7">
      <c r="A35" s="42" t="s">
        <v>194</v>
      </c>
      <c r="B35" s="43">
        <v>1731.16</v>
      </c>
      <c r="C35" s="43">
        <v>0</v>
      </c>
      <c r="D35" s="43">
        <v>1731.16</v>
      </c>
      <c r="E35" s="43">
        <v>3358.2</v>
      </c>
      <c r="F35" s="43">
        <v>1627.04</v>
      </c>
      <c r="G35" s="42"/>
    </row>
    <row r="36" spans="1:7">
      <c r="A36" s="3" t="s">
        <v>195</v>
      </c>
      <c r="B36" s="4">
        <v>10474.36</v>
      </c>
      <c r="C36" s="4">
        <v>2398.58</v>
      </c>
      <c r="D36" s="4">
        <v>12872.94</v>
      </c>
      <c r="E36" s="4">
        <v>70962.8</v>
      </c>
      <c r="F36" s="4">
        <v>58089.86</v>
      </c>
      <c r="G36" s="3"/>
    </row>
    <row r="37" spans="1:7">
      <c r="A37" s="42" t="s">
        <v>196</v>
      </c>
      <c r="B37" s="43">
        <v>10474.36</v>
      </c>
      <c r="C37" s="43">
        <v>2398.58</v>
      </c>
      <c r="D37" s="43">
        <v>12872.94</v>
      </c>
      <c r="E37" s="43">
        <v>70962.8</v>
      </c>
      <c r="F37" s="43">
        <v>58089.86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5569.7</v>
      </c>
      <c r="C40" s="4">
        <v>9477.4699999999993</v>
      </c>
      <c r="D40" s="4">
        <v>15047.17</v>
      </c>
      <c r="E40" s="4">
        <v>25046.720000000001</v>
      </c>
      <c r="F40" s="4">
        <v>9999.5499999999993</v>
      </c>
      <c r="G40" s="3"/>
    </row>
    <row r="41" spans="1:7">
      <c r="A41" s="3" t="s">
        <v>200</v>
      </c>
      <c r="B41" s="4">
        <v>2954.42</v>
      </c>
      <c r="C41" s="4">
        <v>0</v>
      </c>
      <c r="D41" s="4">
        <v>2954.42</v>
      </c>
      <c r="E41" s="4">
        <v>6114.4</v>
      </c>
      <c r="F41" s="4">
        <v>3159.98</v>
      </c>
      <c r="G41" s="3"/>
    </row>
    <row r="42" spans="1:7">
      <c r="A42" s="3" t="s">
        <v>201</v>
      </c>
      <c r="B42" s="4">
        <v>3355.35</v>
      </c>
      <c r="C42" s="4">
        <v>3466.68</v>
      </c>
      <c r="D42" s="4">
        <v>6822.03</v>
      </c>
      <c r="E42" s="4">
        <v>11283.2</v>
      </c>
      <c r="F42" s="4">
        <v>4461.17</v>
      </c>
      <c r="G42" s="3"/>
    </row>
    <row r="43" spans="1:7">
      <c r="A43" s="42" t="s">
        <v>202</v>
      </c>
      <c r="B43" s="43">
        <v>11879.47</v>
      </c>
      <c r="C43" s="43">
        <v>12944.15</v>
      </c>
      <c r="D43" s="43">
        <v>24823.62</v>
      </c>
      <c r="E43" s="43">
        <v>42444.32</v>
      </c>
      <c r="F43" s="43">
        <v>17620.7</v>
      </c>
      <c r="G43" s="42"/>
    </row>
    <row r="44" spans="1:7">
      <c r="A44" s="3" t="s">
        <v>235</v>
      </c>
      <c r="B44" s="4">
        <v>65079.519999999997</v>
      </c>
      <c r="C44" s="4">
        <v>22254.799999999999</v>
      </c>
      <c r="D44" s="4">
        <v>87334.32</v>
      </c>
      <c r="E44" s="4">
        <v>102681.5</v>
      </c>
      <c r="F44" s="4">
        <v>15347.18</v>
      </c>
      <c r="G44" s="3"/>
    </row>
    <row r="45" spans="1:7">
      <c r="A45" s="42" t="s">
        <v>203</v>
      </c>
      <c r="B45" s="43">
        <v>65079.519999999997</v>
      </c>
      <c r="C45" s="43">
        <v>22254.799999999999</v>
      </c>
      <c r="D45" s="43">
        <v>87334.32</v>
      </c>
      <c r="E45" s="43">
        <v>102681.5</v>
      </c>
      <c r="F45" s="43">
        <v>15347.18</v>
      </c>
      <c r="G45" s="42"/>
    </row>
    <row r="46" spans="1:7">
      <c r="A46" s="42" t="s">
        <v>204</v>
      </c>
      <c r="B46" s="43">
        <v>89164.51</v>
      </c>
      <c r="C46" s="43">
        <v>37597.53</v>
      </c>
      <c r="D46" s="43">
        <v>126762.04</v>
      </c>
      <c r="E46" s="43">
        <v>219472.19</v>
      </c>
      <c r="F46" s="43">
        <v>92710.15</v>
      </c>
      <c r="G46" s="42"/>
    </row>
    <row r="47" spans="1:7">
      <c r="A47" s="3" t="s">
        <v>205</v>
      </c>
      <c r="B47" s="4">
        <v>21295.119999999999</v>
      </c>
      <c r="C47" s="4">
        <v>1868.45</v>
      </c>
      <c r="D47" s="4">
        <v>23163.57</v>
      </c>
      <c r="E47" s="4">
        <v>75804.12</v>
      </c>
      <c r="F47" s="4">
        <v>52640.55</v>
      </c>
      <c r="G47" s="3"/>
    </row>
    <row r="48" spans="1:7">
      <c r="A48" s="42" t="s">
        <v>206</v>
      </c>
      <c r="B48" s="43">
        <v>21295.119999999999</v>
      </c>
      <c r="C48" s="43">
        <v>1868.45</v>
      </c>
      <c r="D48" s="43">
        <v>23163.57</v>
      </c>
      <c r="E48" s="43">
        <v>75804.12</v>
      </c>
      <c r="F48" s="43">
        <v>52640.55</v>
      </c>
      <c r="G48" s="42"/>
    </row>
    <row r="49" spans="1:7">
      <c r="A49" s="42" t="s">
        <v>207</v>
      </c>
      <c r="B49" s="43">
        <v>21295.119999999999</v>
      </c>
      <c r="C49" s="43">
        <v>1868.45</v>
      </c>
      <c r="D49" s="43">
        <v>23163.57</v>
      </c>
      <c r="E49" s="43">
        <v>75804.12</v>
      </c>
      <c r="F49" s="43">
        <v>52640.55</v>
      </c>
      <c r="G49" s="42"/>
    </row>
    <row r="50" spans="1:7">
      <c r="A50" s="3" t="s">
        <v>208</v>
      </c>
      <c r="B50" s="4">
        <v>32206.1</v>
      </c>
      <c r="C50" s="4">
        <v>0</v>
      </c>
      <c r="D50" s="4">
        <v>32206.1</v>
      </c>
      <c r="E50" s="4">
        <v>41677.919999999998</v>
      </c>
      <c r="F50" s="4">
        <v>9471.82</v>
      </c>
      <c r="G50" s="3"/>
    </row>
    <row r="51" spans="1:7">
      <c r="A51" s="42" t="s">
        <v>209</v>
      </c>
      <c r="B51" s="43">
        <v>32206.1</v>
      </c>
      <c r="C51" s="43">
        <v>0</v>
      </c>
      <c r="D51" s="43">
        <v>32206.1</v>
      </c>
      <c r="E51" s="43">
        <v>41677.919999999998</v>
      </c>
      <c r="F51" s="43">
        <v>9471.82</v>
      </c>
      <c r="G51" s="42"/>
    </row>
    <row r="52" spans="1:7">
      <c r="A52" s="42" t="s">
        <v>210</v>
      </c>
      <c r="B52" s="43">
        <v>32206.1</v>
      </c>
      <c r="C52" s="43">
        <v>0</v>
      </c>
      <c r="D52" s="43">
        <v>32206.1</v>
      </c>
      <c r="E52" s="43">
        <v>41677.919999999998</v>
      </c>
      <c r="F52" s="43">
        <v>9471.82</v>
      </c>
      <c r="G52" s="42"/>
    </row>
    <row r="53" spans="1:7">
      <c r="A53" s="3" t="s">
        <v>216</v>
      </c>
      <c r="B53" s="4">
        <v>300261.15999999997</v>
      </c>
      <c r="C53" s="5">
        <v>0</v>
      </c>
      <c r="D53" s="4">
        <v>300261.15999999997</v>
      </c>
      <c r="E53" s="4">
        <v>487924.44</v>
      </c>
      <c r="F53" s="4">
        <v>187663.28</v>
      </c>
      <c r="G53" s="3"/>
    </row>
    <row r="54" spans="1:7">
      <c r="A54" s="3" t="s">
        <v>211</v>
      </c>
      <c r="B54" s="4">
        <v>59511.45</v>
      </c>
      <c r="C54" s="5">
        <v>0</v>
      </c>
      <c r="D54" s="4">
        <v>59511.45</v>
      </c>
      <c r="E54" s="4">
        <v>34637.519999999997</v>
      </c>
      <c r="F54" s="4">
        <v>-24873.93</v>
      </c>
      <c r="G54" s="3"/>
    </row>
    <row r="55" spans="1:7">
      <c r="A55" s="3" t="s">
        <v>229</v>
      </c>
      <c r="B55" s="4">
        <v>81273.89</v>
      </c>
      <c r="C55" s="5">
        <v>0</v>
      </c>
      <c r="D55" s="4">
        <v>81273.89</v>
      </c>
      <c r="E55" s="5">
        <v>0</v>
      </c>
      <c r="F55" s="4">
        <v>-81273.89</v>
      </c>
      <c r="G55" s="3"/>
    </row>
    <row r="56" spans="1:7">
      <c r="A56" s="42" t="s">
        <v>212</v>
      </c>
      <c r="B56" s="43">
        <v>441046.5</v>
      </c>
      <c r="C56" s="44">
        <v>0</v>
      </c>
      <c r="D56" s="43">
        <v>441046.5</v>
      </c>
      <c r="E56" s="43">
        <v>522561.96</v>
      </c>
      <c r="F56" s="43">
        <v>81515.460000000006</v>
      </c>
      <c r="G56" s="42"/>
    </row>
    <row r="57" spans="1:7">
      <c r="A57" s="6" t="s">
        <v>213</v>
      </c>
      <c r="B57" s="7">
        <v>1383751.73</v>
      </c>
      <c r="C57" s="7">
        <v>147638.26</v>
      </c>
      <c r="D57" s="7">
        <v>1531389.99</v>
      </c>
      <c r="E57" s="7">
        <v>1949000.64</v>
      </c>
      <c r="F57" s="7">
        <v>417610.65</v>
      </c>
      <c r="G5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7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5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90114.58</v>
      </c>
      <c r="C2" s="5">
        <v>0</v>
      </c>
      <c r="D2" s="4">
        <v>90114.58</v>
      </c>
      <c r="E2" s="4">
        <v>142829.51999999999</v>
      </c>
      <c r="F2" s="4">
        <v>52714.94</v>
      </c>
      <c r="G2" s="3"/>
    </row>
    <row r="3" spans="1:7">
      <c r="A3" s="3" t="s">
        <v>165</v>
      </c>
      <c r="B3" s="4">
        <v>9851.39</v>
      </c>
      <c r="C3" s="5">
        <v>0</v>
      </c>
      <c r="D3" s="4">
        <v>9851.39</v>
      </c>
      <c r="E3" s="4">
        <v>47427.360000000001</v>
      </c>
      <c r="F3" s="4">
        <v>37575.97</v>
      </c>
      <c r="G3" s="3"/>
    </row>
    <row r="4" spans="1:7">
      <c r="A4" s="3" t="s">
        <v>166</v>
      </c>
      <c r="B4" s="4">
        <v>-1238</v>
      </c>
      <c r="C4" s="5">
        <v>0</v>
      </c>
      <c r="D4" s="4">
        <v>-1238</v>
      </c>
      <c r="E4" s="4">
        <v>36128.07</v>
      </c>
      <c r="F4" s="4">
        <v>37366.07</v>
      </c>
      <c r="G4" s="3"/>
    </row>
    <row r="5" spans="1:7">
      <c r="A5" s="3" t="s">
        <v>167</v>
      </c>
      <c r="B5" s="4">
        <v>102110.89</v>
      </c>
      <c r="C5" s="5">
        <v>0</v>
      </c>
      <c r="D5" s="4">
        <v>102110.89</v>
      </c>
      <c r="E5" s="4">
        <v>196327.44</v>
      </c>
      <c r="F5" s="4">
        <v>94216.55</v>
      </c>
      <c r="G5" s="3"/>
    </row>
    <row r="6" spans="1:7">
      <c r="A6" s="3" t="s">
        <v>168</v>
      </c>
      <c r="B6" s="4">
        <v>611.86</v>
      </c>
      <c r="C6" s="5">
        <v>0</v>
      </c>
      <c r="D6" s="4">
        <v>611.86</v>
      </c>
      <c r="E6" s="4">
        <v>16102.68</v>
      </c>
      <c r="F6" s="4">
        <v>15490.82</v>
      </c>
      <c r="G6" s="3"/>
    </row>
    <row r="7" spans="1:7">
      <c r="A7" s="3" t="s">
        <v>169</v>
      </c>
      <c r="B7" s="4">
        <v>2602.41</v>
      </c>
      <c r="C7" s="5">
        <v>0</v>
      </c>
      <c r="D7" s="4">
        <v>2602.41</v>
      </c>
      <c r="E7" s="4">
        <v>1210.68</v>
      </c>
      <c r="F7" s="4">
        <v>-1391.73</v>
      </c>
      <c r="G7" s="3"/>
    </row>
    <row r="8" spans="1:7">
      <c r="A8" s="3" t="s">
        <v>170</v>
      </c>
      <c r="B8" s="4">
        <v>265.91000000000003</v>
      </c>
      <c r="C8" s="5">
        <v>0</v>
      </c>
      <c r="D8" s="4">
        <v>265.91000000000003</v>
      </c>
      <c r="E8" s="4">
        <v>1345.2</v>
      </c>
      <c r="F8" s="4">
        <v>1079.29</v>
      </c>
      <c r="G8" s="3"/>
    </row>
    <row r="9" spans="1:7">
      <c r="A9" s="3" t="s">
        <v>171</v>
      </c>
      <c r="B9" s="4">
        <v>-7577.11</v>
      </c>
      <c r="C9" s="5">
        <v>0</v>
      </c>
      <c r="D9" s="4">
        <v>-7577.11</v>
      </c>
      <c r="E9" s="4">
        <v>21052.560000000001</v>
      </c>
      <c r="F9" s="4">
        <v>28629.67</v>
      </c>
      <c r="G9" s="3"/>
    </row>
    <row r="10" spans="1:7">
      <c r="A10" s="3" t="s">
        <v>172</v>
      </c>
      <c r="B10" s="4">
        <v>-6170.88</v>
      </c>
      <c r="C10" s="5">
        <v>0</v>
      </c>
      <c r="D10" s="4">
        <v>-6170.88</v>
      </c>
      <c r="E10" s="4">
        <v>8592.4</v>
      </c>
      <c r="F10" s="4">
        <v>14763.28</v>
      </c>
      <c r="G10" s="3"/>
    </row>
    <row r="11" spans="1:7">
      <c r="A11" s="42" t="s">
        <v>173</v>
      </c>
      <c r="B11" s="43">
        <v>190571.05</v>
      </c>
      <c r="C11" s="44">
        <v>0</v>
      </c>
      <c r="D11" s="43">
        <v>190571.05</v>
      </c>
      <c r="E11" s="43">
        <v>471015.91</v>
      </c>
      <c r="F11" s="43">
        <v>280444.86</v>
      </c>
      <c r="G11" s="42"/>
    </row>
    <row r="12" spans="1:7">
      <c r="A12" s="3" t="s">
        <v>174</v>
      </c>
      <c r="B12" s="4">
        <v>1690.11</v>
      </c>
      <c r="C12" s="5">
        <v>0</v>
      </c>
      <c r="D12" s="4">
        <v>1690.11</v>
      </c>
      <c r="E12" s="5">
        <v>0</v>
      </c>
      <c r="F12" s="4">
        <v>-1690.11</v>
      </c>
      <c r="G12" s="3"/>
    </row>
    <row r="13" spans="1:7">
      <c r="A13" s="42" t="s">
        <v>175</v>
      </c>
      <c r="B13" s="43">
        <v>1690.11</v>
      </c>
      <c r="C13" s="44">
        <v>0</v>
      </c>
      <c r="D13" s="43">
        <v>1690.11</v>
      </c>
      <c r="E13" s="44">
        <v>0</v>
      </c>
      <c r="F13" s="43">
        <v>-1690.11</v>
      </c>
      <c r="G13" s="42"/>
    </row>
    <row r="14" spans="1:7">
      <c r="A14" s="3" t="s">
        <v>214</v>
      </c>
      <c r="B14" s="4">
        <v>739.09</v>
      </c>
      <c r="C14" s="5">
        <v>0</v>
      </c>
      <c r="D14" s="4">
        <v>739.09</v>
      </c>
      <c r="E14" s="5">
        <v>0</v>
      </c>
      <c r="F14" s="4">
        <v>-739.09</v>
      </c>
      <c r="G14" s="3"/>
    </row>
    <row r="15" spans="1:7">
      <c r="A15" s="42" t="s">
        <v>215</v>
      </c>
      <c r="B15" s="43">
        <v>739.09</v>
      </c>
      <c r="C15" s="44">
        <v>0</v>
      </c>
      <c r="D15" s="43">
        <v>739.09</v>
      </c>
      <c r="E15" s="44">
        <v>0</v>
      </c>
      <c r="F15" s="43">
        <v>-739.09</v>
      </c>
      <c r="G15" s="42"/>
    </row>
    <row r="16" spans="1:7">
      <c r="A16" s="3" t="s">
        <v>176</v>
      </c>
      <c r="B16" s="4">
        <v>10333.11</v>
      </c>
      <c r="C16" s="4">
        <v>3147.99</v>
      </c>
      <c r="D16" s="4">
        <v>13481.1</v>
      </c>
      <c r="E16" s="4">
        <v>19252.52</v>
      </c>
      <c r="F16" s="4">
        <v>5771.42</v>
      </c>
      <c r="G16" s="3"/>
    </row>
    <row r="17" spans="1:7">
      <c r="A17" s="42" t="s">
        <v>177</v>
      </c>
      <c r="B17" s="43">
        <v>10333.11</v>
      </c>
      <c r="C17" s="43">
        <v>3147.99</v>
      </c>
      <c r="D17" s="43">
        <v>13481.1</v>
      </c>
      <c r="E17" s="43">
        <v>19252.52</v>
      </c>
      <c r="F17" s="43">
        <v>5771.42</v>
      </c>
      <c r="G17" s="42"/>
    </row>
    <row r="18" spans="1:7">
      <c r="A18" s="42" t="s">
        <v>178</v>
      </c>
      <c r="B18" s="43">
        <v>203333.36</v>
      </c>
      <c r="C18" s="43">
        <v>3147.99</v>
      </c>
      <c r="D18" s="43">
        <v>206481.35</v>
      </c>
      <c r="E18" s="43">
        <v>490268.43</v>
      </c>
      <c r="F18" s="43">
        <v>283787.08</v>
      </c>
      <c r="G18" s="42"/>
    </row>
    <row r="19" spans="1:7">
      <c r="A19" s="3" t="s">
        <v>179</v>
      </c>
      <c r="B19" s="4">
        <v>313683.92</v>
      </c>
      <c r="C19" s="4">
        <v>29726.69</v>
      </c>
      <c r="D19" s="4">
        <v>343410.61</v>
      </c>
      <c r="E19" s="4">
        <v>442736.52</v>
      </c>
      <c r="F19" s="4">
        <v>99325.91</v>
      </c>
      <c r="G19" s="3"/>
    </row>
    <row r="20" spans="1:7">
      <c r="A20" s="42" t="s">
        <v>180</v>
      </c>
      <c r="B20" s="43">
        <v>313683.92</v>
      </c>
      <c r="C20" s="43">
        <v>29726.69</v>
      </c>
      <c r="D20" s="43">
        <v>343410.61</v>
      </c>
      <c r="E20" s="43">
        <v>442736.52</v>
      </c>
      <c r="F20" s="43">
        <v>99325.91</v>
      </c>
      <c r="G20" s="42"/>
    </row>
    <row r="21" spans="1:7">
      <c r="A21" s="42" t="s">
        <v>181</v>
      </c>
      <c r="B21" s="43">
        <v>313683.92</v>
      </c>
      <c r="C21" s="43">
        <v>29726.69</v>
      </c>
      <c r="D21" s="43">
        <v>343410.61</v>
      </c>
      <c r="E21" s="43">
        <v>442736.52</v>
      </c>
      <c r="F21" s="43">
        <v>99325.91</v>
      </c>
      <c r="G21" s="42"/>
    </row>
    <row r="22" spans="1:7">
      <c r="A22" s="3" t="s">
        <v>182</v>
      </c>
      <c r="B22" s="4">
        <v>14200.39</v>
      </c>
      <c r="C22" s="4">
        <v>7526.99</v>
      </c>
      <c r="D22" s="4">
        <v>21727.38</v>
      </c>
      <c r="E22" s="4">
        <v>25522.44</v>
      </c>
      <c r="F22" s="4">
        <v>3795.06</v>
      </c>
      <c r="G22" s="3"/>
    </row>
    <row r="23" spans="1:7">
      <c r="A23" s="42" t="s">
        <v>183</v>
      </c>
      <c r="B23" s="43">
        <v>14200.39</v>
      </c>
      <c r="C23" s="43">
        <v>7526.99</v>
      </c>
      <c r="D23" s="43">
        <v>21727.38</v>
      </c>
      <c r="E23" s="43">
        <v>25522.44</v>
      </c>
      <c r="F23" s="43">
        <v>3795.06</v>
      </c>
      <c r="G23" s="42"/>
    </row>
    <row r="24" spans="1:7">
      <c r="A24" s="3" t="s">
        <v>184</v>
      </c>
      <c r="B24" s="4">
        <v>2750.22</v>
      </c>
      <c r="C24" s="4">
        <v>4927.82</v>
      </c>
      <c r="D24" s="4">
        <v>7678.04</v>
      </c>
      <c r="E24" s="4">
        <v>14059.6</v>
      </c>
      <c r="F24" s="4">
        <v>6381.56</v>
      </c>
      <c r="G24" s="3"/>
    </row>
    <row r="25" spans="1:7">
      <c r="A25" s="3" t="s">
        <v>185</v>
      </c>
      <c r="B25" s="4">
        <v>27179.31</v>
      </c>
      <c r="C25" s="4">
        <v>20885.88</v>
      </c>
      <c r="D25" s="4">
        <v>48065.19</v>
      </c>
      <c r="E25" s="4">
        <v>53388.92</v>
      </c>
      <c r="F25" s="4">
        <v>5323.73</v>
      </c>
      <c r="G25" s="3"/>
    </row>
    <row r="26" spans="1:7">
      <c r="A26" s="42" t="s">
        <v>186</v>
      </c>
      <c r="B26" s="43">
        <v>29929.53</v>
      </c>
      <c r="C26" s="43">
        <v>25813.7</v>
      </c>
      <c r="D26" s="43">
        <v>55743.23</v>
      </c>
      <c r="E26" s="43">
        <v>67448.52</v>
      </c>
      <c r="F26" s="43">
        <v>11705.29</v>
      </c>
      <c r="G26" s="42"/>
    </row>
    <row r="27" spans="1:7">
      <c r="A27" s="42" t="s">
        <v>187</v>
      </c>
      <c r="B27" s="43">
        <v>44129.919999999998</v>
      </c>
      <c r="C27" s="43">
        <v>33340.69</v>
      </c>
      <c r="D27" s="43">
        <v>77470.61</v>
      </c>
      <c r="E27" s="43">
        <v>92970.96</v>
      </c>
      <c r="F27" s="43">
        <v>15500.35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8757.2000000000007</v>
      </c>
      <c r="F28" s="4">
        <v>8757.2000000000007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8757.2000000000007</v>
      </c>
      <c r="F29" s="43">
        <v>8757.2000000000007</v>
      </c>
      <c r="G29" s="42"/>
    </row>
    <row r="30" spans="1:7">
      <c r="A30" s="3" t="s">
        <v>190</v>
      </c>
      <c r="B30" s="4">
        <v>4567.6099999999997</v>
      </c>
      <c r="C30" s="4">
        <v>14187.27</v>
      </c>
      <c r="D30" s="4">
        <v>18754.88</v>
      </c>
      <c r="E30" s="4">
        <v>30331.200000000001</v>
      </c>
      <c r="F30" s="4">
        <v>11576.32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4567.6099999999997</v>
      </c>
      <c r="C32" s="43">
        <v>19622.27</v>
      </c>
      <c r="D32" s="43">
        <v>24189.88</v>
      </c>
      <c r="E32" s="43">
        <v>42608.32</v>
      </c>
      <c r="F32" s="43">
        <v>18418.439999999999</v>
      </c>
      <c r="G32" s="42"/>
    </row>
    <row r="33" spans="1:7">
      <c r="A33" s="42" t="s">
        <v>193</v>
      </c>
      <c r="B33" s="43">
        <v>4567.6099999999997</v>
      </c>
      <c r="C33" s="43">
        <v>19622.27</v>
      </c>
      <c r="D33" s="43">
        <v>24189.88</v>
      </c>
      <c r="E33" s="43">
        <v>51365.52</v>
      </c>
      <c r="F33" s="43">
        <v>27175.64</v>
      </c>
      <c r="G33" s="42"/>
    </row>
    <row r="34" spans="1:7">
      <c r="A34" s="3" t="s">
        <v>234</v>
      </c>
      <c r="B34" s="4">
        <v>2128.59</v>
      </c>
      <c r="C34" s="4">
        <v>0</v>
      </c>
      <c r="D34" s="4">
        <v>2128.59</v>
      </c>
      <c r="E34" s="4">
        <v>3358.2</v>
      </c>
      <c r="F34" s="4">
        <v>1229.6099999999999</v>
      </c>
      <c r="G34" s="3"/>
    </row>
    <row r="35" spans="1:7">
      <c r="A35" s="42" t="s">
        <v>194</v>
      </c>
      <c r="B35" s="43">
        <v>2128.59</v>
      </c>
      <c r="C35" s="43">
        <v>0</v>
      </c>
      <c r="D35" s="43">
        <v>2128.59</v>
      </c>
      <c r="E35" s="43">
        <v>3358.2</v>
      </c>
      <c r="F35" s="43">
        <v>1229.6099999999999</v>
      </c>
      <c r="G35" s="42"/>
    </row>
    <row r="36" spans="1:7">
      <c r="A36" s="3" t="s">
        <v>195</v>
      </c>
      <c r="B36" s="4">
        <v>24267.51</v>
      </c>
      <c r="C36" s="4">
        <v>12156.02</v>
      </c>
      <c r="D36" s="4">
        <v>36423.53</v>
      </c>
      <c r="E36" s="4">
        <v>83220</v>
      </c>
      <c r="F36" s="4">
        <v>46796.47</v>
      </c>
      <c r="G36" s="3"/>
    </row>
    <row r="37" spans="1:7">
      <c r="A37" s="42" t="s">
        <v>196</v>
      </c>
      <c r="B37" s="43">
        <v>24267.51</v>
      </c>
      <c r="C37" s="43">
        <v>12156.02</v>
      </c>
      <c r="D37" s="43">
        <v>36423.53</v>
      </c>
      <c r="E37" s="43">
        <v>83220</v>
      </c>
      <c r="F37" s="43">
        <v>46796.47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10268.780000000001</v>
      </c>
      <c r="C40" s="4">
        <v>8073.56</v>
      </c>
      <c r="D40" s="4">
        <v>18342.34</v>
      </c>
      <c r="E40" s="4">
        <v>28074.720000000001</v>
      </c>
      <c r="F40" s="4">
        <v>9732.3799999999992</v>
      </c>
      <c r="G40" s="3"/>
    </row>
    <row r="41" spans="1:7">
      <c r="A41" s="3" t="s">
        <v>200</v>
      </c>
      <c r="B41" s="4">
        <v>7305.65</v>
      </c>
      <c r="C41" s="4">
        <v>3869.3</v>
      </c>
      <c r="D41" s="4">
        <v>11174.95</v>
      </c>
      <c r="E41" s="4">
        <v>18553.599999999999</v>
      </c>
      <c r="F41" s="4">
        <v>7378.65</v>
      </c>
      <c r="G41" s="3"/>
    </row>
    <row r="42" spans="1:7">
      <c r="A42" s="3" t="s">
        <v>201</v>
      </c>
      <c r="B42" s="4">
        <v>4210.8599999999997</v>
      </c>
      <c r="C42" s="4">
        <v>294.95</v>
      </c>
      <c r="D42" s="4">
        <v>4505.8100000000004</v>
      </c>
      <c r="E42" s="4">
        <v>6612.4</v>
      </c>
      <c r="F42" s="4">
        <v>2106.59</v>
      </c>
      <c r="G42" s="3"/>
    </row>
    <row r="43" spans="1:7">
      <c r="A43" s="42" t="s">
        <v>202</v>
      </c>
      <c r="B43" s="43">
        <v>21785.29</v>
      </c>
      <c r="C43" s="43">
        <v>12237.81</v>
      </c>
      <c r="D43" s="43">
        <v>34023.1</v>
      </c>
      <c r="E43" s="43">
        <v>53240.72</v>
      </c>
      <c r="F43" s="43">
        <v>19217.62</v>
      </c>
      <c r="G43" s="42"/>
    </row>
    <row r="44" spans="1:7">
      <c r="A44" s="3" t="s">
        <v>235</v>
      </c>
      <c r="B44" s="4">
        <v>64971.56</v>
      </c>
      <c r="C44" s="4">
        <v>22446.54</v>
      </c>
      <c r="D44" s="4">
        <v>87418.1</v>
      </c>
      <c r="E44" s="4">
        <v>102681.5</v>
      </c>
      <c r="F44" s="4">
        <v>15263.4</v>
      </c>
      <c r="G44" s="3"/>
    </row>
    <row r="45" spans="1:7">
      <c r="A45" s="42" t="s">
        <v>203</v>
      </c>
      <c r="B45" s="43">
        <v>64971.56</v>
      </c>
      <c r="C45" s="43">
        <v>22446.54</v>
      </c>
      <c r="D45" s="43">
        <v>87418.1</v>
      </c>
      <c r="E45" s="43">
        <v>102681.5</v>
      </c>
      <c r="F45" s="43">
        <v>15263.4</v>
      </c>
      <c r="G45" s="42"/>
    </row>
    <row r="46" spans="1:7">
      <c r="A46" s="42" t="s">
        <v>204</v>
      </c>
      <c r="B46" s="43">
        <v>113152.95</v>
      </c>
      <c r="C46" s="43">
        <v>46840.37</v>
      </c>
      <c r="D46" s="43">
        <v>159993.32</v>
      </c>
      <c r="E46" s="43">
        <v>242525.79</v>
      </c>
      <c r="F46" s="43">
        <v>82532.47</v>
      </c>
      <c r="G46" s="42"/>
    </row>
    <row r="47" spans="1:7">
      <c r="A47" s="3" t="s">
        <v>205</v>
      </c>
      <c r="B47" s="4">
        <v>43945.59</v>
      </c>
      <c r="C47" s="4">
        <v>967.67</v>
      </c>
      <c r="D47" s="4">
        <v>44913.26</v>
      </c>
      <c r="E47" s="4">
        <v>75804.12</v>
      </c>
      <c r="F47" s="4">
        <v>30890.86</v>
      </c>
      <c r="G47" s="3"/>
    </row>
    <row r="48" spans="1:7">
      <c r="A48" s="42" t="s">
        <v>206</v>
      </c>
      <c r="B48" s="43">
        <v>43945.59</v>
      </c>
      <c r="C48" s="43">
        <v>967.67</v>
      </c>
      <c r="D48" s="43">
        <v>44913.26</v>
      </c>
      <c r="E48" s="43">
        <v>75804.12</v>
      </c>
      <c r="F48" s="43">
        <v>30890.86</v>
      </c>
      <c r="G48" s="42"/>
    </row>
    <row r="49" spans="1:7">
      <c r="A49" s="42" t="s">
        <v>207</v>
      </c>
      <c r="B49" s="43">
        <v>43945.59</v>
      </c>
      <c r="C49" s="43">
        <v>967.67</v>
      </c>
      <c r="D49" s="43">
        <v>44913.26</v>
      </c>
      <c r="E49" s="43">
        <v>75804.12</v>
      </c>
      <c r="F49" s="43">
        <v>30890.86</v>
      </c>
      <c r="G49" s="42"/>
    </row>
    <row r="50" spans="1:7">
      <c r="A50" s="3" t="s">
        <v>208</v>
      </c>
      <c r="B50" s="4">
        <v>35219.14</v>
      </c>
      <c r="C50" s="4">
        <v>0</v>
      </c>
      <c r="D50" s="4">
        <v>35219.14</v>
      </c>
      <c r="E50" s="4">
        <v>42657.48</v>
      </c>
      <c r="F50" s="4">
        <v>7438.34</v>
      </c>
      <c r="G50" s="3"/>
    </row>
    <row r="51" spans="1:7">
      <c r="A51" s="42" t="s">
        <v>209</v>
      </c>
      <c r="B51" s="43">
        <v>35219.14</v>
      </c>
      <c r="C51" s="43">
        <v>0</v>
      </c>
      <c r="D51" s="43">
        <v>35219.14</v>
      </c>
      <c r="E51" s="43">
        <v>42657.48</v>
      </c>
      <c r="F51" s="43">
        <v>7438.34</v>
      </c>
      <c r="G51" s="42"/>
    </row>
    <row r="52" spans="1:7">
      <c r="A52" s="42" t="s">
        <v>210</v>
      </c>
      <c r="B52" s="43">
        <v>35219.14</v>
      </c>
      <c r="C52" s="43">
        <v>0</v>
      </c>
      <c r="D52" s="43">
        <v>35219.14</v>
      </c>
      <c r="E52" s="43">
        <v>42657.48</v>
      </c>
      <c r="F52" s="43">
        <v>7438.34</v>
      </c>
      <c r="G52" s="42"/>
    </row>
    <row r="53" spans="1:7">
      <c r="A53" s="3" t="s">
        <v>216</v>
      </c>
      <c r="B53" s="4">
        <v>308235.39</v>
      </c>
      <c r="C53" s="5">
        <v>0</v>
      </c>
      <c r="D53" s="4">
        <v>308235.39</v>
      </c>
      <c r="E53" s="4">
        <v>500882.64</v>
      </c>
      <c r="F53" s="4">
        <v>192647.25</v>
      </c>
      <c r="G53" s="3"/>
    </row>
    <row r="54" spans="1:7">
      <c r="A54" s="3" t="s">
        <v>211</v>
      </c>
      <c r="B54" s="4">
        <v>77120.53</v>
      </c>
      <c r="C54" s="5">
        <v>0</v>
      </c>
      <c r="D54" s="4">
        <v>77120.53</v>
      </c>
      <c r="E54" s="4">
        <v>51726.12</v>
      </c>
      <c r="F54" s="4">
        <v>-25394.41</v>
      </c>
      <c r="G54" s="3"/>
    </row>
    <row r="55" spans="1:7">
      <c r="A55" s="3" t="s">
        <v>229</v>
      </c>
      <c r="B55" s="4">
        <v>27428.1</v>
      </c>
      <c r="C55" s="5">
        <v>0</v>
      </c>
      <c r="D55" s="4">
        <v>27428.1</v>
      </c>
      <c r="E55" s="5">
        <v>0</v>
      </c>
      <c r="F55" s="4">
        <v>-27428.1</v>
      </c>
      <c r="G55" s="3"/>
    </row>
    <row r="56" spans="1:7">
      <c r="A56" s="42" t="s">
        <v>212</v>
      </c>
      <c r="B56" s="43">
        <v>412784.02</v>
      </c>
      <c r="C56" s="44">
        <v>0</v>
      </c>
      <c r="D56" s="43">
        <v>412784.02</v>
      </c>
      <c r="E56" s="43">
        <v>552608.76</v>
      </c>
      <c r="F56" s="43">
        <v>139824.74</v>
      </c>
      <c r="G56" s="42"/>
    </row>
    <row r="57" spans="1:7">
      <c r="A57" s="6" t="s">
        <v>213</v>
      </c>
      <c r="B57" s="7">
        <v>1170816.51</v>
      </c>
      <c r="C57" s="7">
        <v>133645.68</v>
      </c>
      <c r="D57" s="7">
        <v>1304462.19</v>
      </c>
      <c r="E57" s="7">
        <v>1990937.58</v>
      </c>
      <c r="F57" s="7">
        <v>686475.39</v>
      </c>
      <c r="G5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K37"/>
  <sheetViews>
    <sheetView workbookViewId="0">
      <selection activeCell="H13" sqref="H13"/>
    </sheetView>
  </sheetViews>
  <sheetFormatPr defaultRowHeight="14.5"/>
  <cols>
    <col min="1" max="1" width="2.81640625" customWidth="1"/>
    <col min="2" max="2" width="16" bestFit="1" customWidth="1"/>
    <col min="3" max="3" width="41.26953125" bestFit="1" customWidth="1"/>
    <col min="4" max="4" width="13.54296875" style="9" customWidth="1"/>
    <col min="5" max="7" width="13.26953125" style="9" bestFit="1" customWidth="1"/>
    <col min="8" max="8" width="11.54296875" style="9" bestFit="1" customWidth="1"/>
    <col min="9" max="9" width="11.54296875" customWidth="1"/>
    <col min="11" max="11" width="16.81640625" bestFit="1" customWidth="1"/>
  </cols>
  <sheetData>
    <row r="1" spans="2:9">
      <c r="D1" s="9" t="s">
        <v>123</v>
      </c>
    </row>
    <row r="2" spans="2:9">
      <c r="B2" s="114" t="s">
        <v>50</v>
      </c>
      <c r="C2" s="114" t="s">
        <v>49</v>
      </c>
      <c r="D2" s="108" t="s">
        <v>83</v>
      </c>
      <c r="E2" s="108" t="s">
        <v>84</v>
      </c>
      <c r="F2" s="108" t="s">
        <v>85</v>
      </c>
      <c r="G2" s="108" t="s">
        <v>86</v>
      </c>
      <c r="H2" s="108" t="s">
        <v>87</v>
      </c>
      <c r="I2" s="108" t="s">
        <v>89</v>
      </c>
    </row>
    <row r="3" spans="2:9">
      <c r="B3" s="115"/>
      <c r="C3" s="115"/>
      <c r="D3" s="109"/>
      <c r="E3" s="109"/>
      <c r="F3" s="109"/>
      <c r="G3" s="109"/>
      <c r="H3" s="109"/>
      <c r="I3" s="109"/>
    </row>
    <row r="4" spans="2:9">
      <c r="B4" s="13" t="s">
        <v>51</v>
      </c>
      <c r="C4" s="13" t="s">
        <v>52</v>
      </c>
      <c r="D4" s="15">
        <v>990000</v>
      </c>
      <c r="E4" s="15">
        <v>279703.74</v>
      </c>
      <c r="F4" s="15">
        <v>0</v>
      </c>
      <c r="G4" s="15">
        <v>278135.31</v>
      </c>
      <c r="H4" s="15">
        <v>1568.43</v>
      </c>
      <c r="I4" s="18">
        <f>(G4+F4)/D4</f>
        <v>0.2809447575757576</v>
      </c>
    </row>
    <row r="5" spans="2:9">
      <c r="B5" s="16" t="s">
        <v>53</v>
      </c>
      <c r="C5" s="16" t="s">
        <v>54</v>
      </c>
      <c r="D5" s="14"/>
      <c r="E5" s="14">
        <v>279703.74</v>
      </c>
      <c r="F5" s="14">
        <v>0</v>
      </c>
      <c r="G5" s="14">
        <v>278135.31</v>
      </c>
      <c r="H5" s="14">
        <v>0</v>
      </c>
      <c r="I5" s="14"/>
    </row>
    <row r="6" spans="2:9">
      <c r="B6" s="13" t="s">
        <v>55</v>
      </c>
      <c r="C6" s="13" t="s">
        <v>57</v>
      </c>
      <c r="D6" s="15">
        <v>861000</v>
      </c>
      <c r="E6" s="15">
        <v>1050409.1399999999</v>
      </c>
      <c r="F6" s="15">
        <v>595416.78</v>
      </c>
      <c r="G6" s="15">
        <v>370728.35</v>
      </c>
      <c r="H6" s="15">
        <v>84264.01</v>
      </c>
      <c r="I6" s="18">
        <f>(G6+F6)/D6</f>
        <v>1.1221197793263646</v>
      </c>
    </row>
    <row r="7" spans="2:9">
      <c r="B7" s="16" t="s">
        <v>115</v>
      </c>
      <c r="C7" s="13" t="s">
        <v>116</v>
      </c>
      <c r="D7" s="14"/>
      <c r="E7" s="14">
        <v>996692.17</v>
      </c>
      <c r="F7" s="14">
        <v>550882.46</v>
      </c>
      <c r="G7" s="14">
        <v>361980.9</v>
      </c>
      <c r="H7" s="14">
        <v>0</v>
      </c>
      <c r="I7" s="14"/>
    </row>
    <row r="8" spans="2:9">
      <c r="B8" s="16" t="s">
        <v>118</v>
      </c>
      <c r="C8" s="13" t="s">
        <v>117</v>
      </c>
      <c r="D8" s="14"/>
      <c r="E8" s="14">
        <v>9022.7199999999993</v>
      </c>
      <c r="F8" s="14">
        <v>0</v>
      </c>
      <c r="G8" s="14">
        <v>8747.4500000000007</v>
      </c>
      <c r="H8" s="14">
        <v>0</v>
      </c>
      <c r="I8" s="14"/>
    </row>
    <row r="9" spans="2:9">
      <c r="B9" s="16" t="s">
        <v>119</v>
      </c>
      <c r="C9" s="13" t="s">
        <v>120</v>
      </c>
      <c r="D9" s="14"/>
      <c r="E9" s="14">
        <v>8492.19</v>
      </c>
      <c r="F9" s="14">
        <v>8470.5300000000007</v>
      </c>
      <c r="G9" s="14">
        <v>0</v>
      </c>
      <c r="H9" s="14">
        <v>0</v>
      </c>
      <c r="I9" s="14"/>
    </row>
    <row r="10" spans="2:9">
      <c r="B10" s="16" t="s">
        <v>122</v>
      </c>
      <c r="C10" s="13" t="s">
        <v>121</v>
      </c>
      <c r="D10" s="14"/>
      <c r="E10" s="14">
        <v>36202.06</v>
      </c>
      <c r="F10" s="14">
        <v>36063.79</v>
      </c>
      <c r="G10" s="14">
        <v>0</v>
      </c>
      <c r="H10" s="14">
        <v>0</v>
      </c>
      <c r="I10" s="14"/>
    </row>
    <row r="11" spans="2:9">
      <c r="B11" s="13" t="s">
        <v>56</v>
      </c>
      <c r="C11" s="13" t="s">
        <v>58</v>
      </c>
      <c r="D11" s="15">
        <v>843000</v>
      </c>
      <c r="E11" s="15">
        <v>1118769.33</v>
      </c>
      <c r="F11" s="15">
        <v>640279.5</v>
      </c>
      <c r="G11" s="15">
        <v>384586.49</v>
      </c>
      <c r="H11" s="15">
        <v>93903.34</v>
      </c>
      <c r="I11" s="18">
        <f>(G11+F11)/D11</f>
        <v>1.2157366429418743</v>
      </c>
    </row>
    <row r="12" spans="2:9">
      <c r="B12" s="16" t="s">
        <v>60</v>
      </c>
      <c r="C12" s="16" t="s">
        <v>59</v>
      </c>
      <c r="D12" s="14"/>
      <c r="E12" s="14">
        <v>1036584.1</v>
      </c>
      <c r="F12" s="14">
        <v>576576.57999999996</v>
      </c>
      <c r="G12" s="14">
        <v>384586.49</v>
      </c>
      <c r="H12" s="14">
        <v>0</v>
      </c>
      <c r="I12" s="14"/>
    </row>
    <row r="13" spans="2:9">
      <c r="B13" s="16" t="s">
        <v>61</v>
      </c>
      <c r="C13" s="16" t="s">
        <v>62</v>
      </c>
      <c r="D13" s="14"/>
      <c r="E13" s="14">
        <v>54663.92</v>
      </c>
      <c r="F13" s="14">
        <v>41138.050000000003</v>
      </c>
      <c r="G13" s="14">
        <v>0</v>
      </c>
      <c r="H13" s="14">
        <v>0</v>
      </c>
      <c r="I13" s="14"/>
    </row>
    <row r="14" spans="2:9">
      <c r="B14" s="16" t="s">
        <v>90</v>
      </c>
      <c r="C14" s="16" t="s">
        <v>91</v>
      </c>
      <c r="D14" s="14"/>
      <c r="E14" s="14">
        <v>27521.31</v>
      </c>
      <c r="F14" s="14">
        <v>22564.87</v>
      </c>
      <c r="G14" s="14">
        <v>0</v>
      </c>
      <c r="H14" s="14">
        <v>0</v>
      </c>
      <c r="I14" s="14"/>
    </row>
    <row r="15" spans="2:9">
      <c r="B15" s="13" t="s">
        <v>66</v>
      </c>
      <c r="C15" s="13" t="s">
        <v>63</v>
      </c>
      <c r="D15" s="15">
        <v>963000</v>
      </c>
      <c r="E15" s="15">
        <v>1119959.33</v>
      </c>
      <c r="F15" s="15">
        <v>557614.1</v>
      </c>
      <c r="G15" s="15">
        <v>446562.79</v>
      </c>
      <c r="H15" s="15">
        <v>115782.44</v>
      </c>
      <c r="I15" s="18">
        <f>(G15+F15)/D15</f>
        <v>1.0427589719626167</v>
      </c>
    </row>
    <row r="16" spans="2:9">
      <c r="B16" s="16" t="s">
        <v>92</v>
      </c>
      <c r="C16" s="13" t="s">
        <v>93</v>
      </c>
      <c r="D16" s="14"/>
      <c r="E16" s="14">
        <v>41287.96</v>
      </c>
      <c r="F16" s="14">
        <v>0</v>
      </c>
      <c r="G16" s="14">
        <v>35601.86</v>
      </c>
      <c r="H16" s="14">
        <v>0</v>
      </c>
      <c r="I16" s="14"/>
    </row>
    <row r="17" spans="2:11">
      <c r="B17" s="16" t="s">
        <v>95</v>
      </c>
      <c r="C17" s="13" t="s">
        <v>94</v>
      </c>
      <c r="D17" s="14"/>
      <c r="E17" s="14">
        <v>42727.09</v>
      </c>
      <c r="F17" s="14">
        <v>0</v>
      </c>
      <c r="G17" s="14">
        <v>41610.44</v>
      </c>
      <c r="H17" s="14">
        <v>0</v>
      </c>
      <c r="I17" s="14"/>
    </row>
    <row r="18" spans="2:11">
      <c r="B18" s="16" t="s">
        <v>99</v>
      </c>
      <c r="C18" s="13" t="s">
        <v>100</v>
      </c>
      <c r="D18" s="14"/>
      <c r="E18" s="14">
        <v>1035944.28</v>
      </c>
      <c r="F18" s="14">
        <v>557614.1</v>
      </c>
      <c r="G18" s="14">
        <v>369350.49</v>
      </c>
      <c r="H18" s="14">
        <v>0</v>
      </c>
      <c r="I18" s="14"/>
    </row>
    <row r="19" spans="2:11">
      <c r="B19" s="13" t="s">
        <v>67</v>
      </c>
      <c r="C19" s="13" t="s">
        <v>64</v>
      </c>
      <c r="D19" s="15">
        <v>388000</v>
      </c>
      <c r="E19" s="15">
        <v>673115.9</v>
      </c>
      <c r="F19" s="15">
        <v>628499.39</v>
      </c>
      <c r="G19" s="15">
        <v>0</v>
      </c>
      <c r="H19" s="15">
        <v>44860.11</v>
      </c>
      <c r="I19" s="18">
        <f>(G19+F19)/D19</f>
        <v>1.6198437886597938</v>
      </c>
    </row>
    <row r="20" spans="2:11">
      <c r="B20" s="13" t="s">
        <v>68</v>
      </c>
      <c r="C20" s="13" t="s">
        <v>65</v>
      </c>
      <c r="D20" s="15">
        <v>345000</v>
      </c>
      <c r="E20" s="15">
        <v>263235.34999999998</v>
      </c>
      <c r="F20" s="15">
        <v>0</v>
      </c>
      <c r="G20" s="15">
        <v>243821.68</v>
      </c>
      <c r="H20" s="15">
        <v>19413.669999999998</v>
      </c>
      <c r="I20" s="18">
        <f>(G20+F20)/D20</f>
        <v>0.70672950724637684</v>
      </c>
      <c r="K20" s="10"/>
    </row>
    <row r="21" spans="2:11">
      <c r="B21" s="16" t="s">
        <v>69</v>
      </c>
      <c r="C21" s="16" t="s">
        <v>72</v>
      </c>
      <c r="D21" s="14"/>
      <c r="E21" s="14">
        <v>229696.32</v>
      </c>
      <c r="F21" s="14">
        <v>0</v>
      </c>
      <c r="G21" s="14">
        <v>211151.19</v>
      </c>
      <c r="H21" s="14">
        <v>0</v>
      </c>
      <c r="I21" s="14"/>
    </row>
    <row r="22" spans="2:11">
      <c r="B22" s="16" t="s">
        <v>70</v>
      </c>
      <c r="C22" s="16" t="s">
        <v>73</v>
      </c>
      <c r="D22" s="14"/>
      <c r="E22" s="14">
        <v>8623.68</v>
      </c>
      <c r="F22" s="14">
        <v>0</v>
      </c>
      <c r="G22" s="14">
        <v>8257.02</v>
      </c>
      <c r="H22" s="14">
        <v>0</v>
      </c>
      <c r="I22" s="14"/>
    </row>
    <row r="23" spans="2:11">
      <c r="B23" s="16" t="s">
        <v>71</v>
      </c>
      <c r="C23" s="16" t="s">
        <v>74</v>
      </c>
      <c r="D23" s="14"/>
      <c r="E23" s="14">
        <v>13775.5</v>
      </c>
      <c r="F23" s="14">
        <v>0</v>
      </c>
      <c r="G23" s="14">
        <v>13280.31</v>
      </c>
      <c r="H23" s="14">
        <v>0</v>
      </c>
      <c r="I23" s="14"/>
    </row>
    <row r="24" spans="2:11">
      <c r="B24" s="16" t="s">
        <v>96</v>
      </c>
      <c r="C24" s="16" t="s">
        <v>97</v>
      </c>
      <c r="D24" s="14"/>
      <c r="E24" s="14">
        <v>11139.85</v>
      </c>
      <c r="F24" s="14">
        <v>0</v>
      </c>
      <c r="G24" s="14">
        <v>11133.16</v>
      </c>
      <c r="H24" s="14">
        <v>0</v>
      </c>
      <c r="I24" s="14"/>
    </row>
    <row r="25" spans="2:11">
      <c r="B25" s="13" t="s">
        <v>79</v>
      </c>
      <c r="C25" s="13" t="s">
        <v>75</v>
      </c>
      <c r="D25" s="15">
        <v>567000</v>
      </c>
      <c r="E25" s="15">
        <v>28764.39</v>
      </c>
      <c r="F25" s="15">
        <v>28457.65</v>
      </c>
      <c r="G25" s="15">
        <v>0</v>
      </c>
      <c r="H25" s="15">
        <v>344.17</v>
      </c>
      <c r="I25" s="18">
        <f>(G25+F25)/D25</f>
        <v>5.0189858906525574E-2</v>
      </c>
    </row>
    <row r="26" spans="2:11">
      <c r="B26" s="13" t="s">
        <v>80</v>
      </c>
      <c r="C26" s="13" t="s">
        <v>76</v>
      </c>
      <c r="D26" s="15">
        <v>523000</v>
      </c>
      <c r="E26" s="15">
        <v>406867.24</v>
      </c>
      <c r="F26" s="15">
        <v>0</v>
      </c>
      <c r="G26" s="15">
        <v>385246.56</v>
      </c>
      <c r="H26" s="15">
        <v>21620.68</v>
      </c>
      <c r="I26" s="18">
        <f>(G26+F26)/D26</f>
        <v>0.73660910133843216</v>
      </c>
    </row>
    <row r="27" spans="2:11">
      <c r="B27" s="16" t="s">
        <v>102</v>
      </c>
      <c r="C27" s="13" t="s">
        <v>101</v>
      </c>
      <c r="D27" s="14"/>
      <c r="E27" s="14">
        <v>350916.98</v>
      </c>
      <c r="F27" s="14">
        <v>0</v>
      </c>
      <c r="G27" s="14">
        <v>331289.68</v>
      </c>
      <c r="H27" s="14">
        <v>0</v>
      </c>
      <c r="I27" s="14"/>
    </row>
    <row r="28" spans="2:11">
      <c r="B28" s="16" t="s">
        <v>113</v>
      </c>
      <c r="C28" s="13" t="s">
        <v>114</v>
      </c>
      <c r="D28" s="14"/>
      <c r="E28" s="14">
        <v>55950.26</v>
      </c>
      <c r="F28" s="14">
        <v>0</v>
      </c>
      <c r="G28" s="14">
        <v>53956.88</v>
      </c>
      <c r="H28" s="14">
        <v>0</v>
      </c>
      <c r="I28" s="14"/>
    </row>
    <row r="29" spans="2:11">
      <c r="B29" s="13" t="s">
        <v>81</v>
      </c>
      <c r="C29" s="13" t="s">
        <v>77</v>
      </c>
      <c r="D29" s="15">
        <v>388000</v>
      </c>
      <c r="E29" s="15">
        <v>335780.81</v>
      </c>
      <c r="F29" s="15">
        <v>292513.65999999997</v>
      </c>
      <c r="G29" s="15">
        <v>1093.68</v>
      </c>
      <c r="H29" s="15">
        <v>42289.22</v>
      </c>
      <c r="I29" s="18">
        <f>(G29+F29)/D29</f>
        <v>0.75671994845360813</v>
      </c>
    </row>
    <row r="30" spans="2:11">
      <c r="B30" s="13" t="s">
        <v>82</v>
      </c>
      <c r="C30" s="13" t="s">
        <v>78</v>
      </c>
      <c r="D30" s="15">
        <v>465000</v>
      </c>
      <c r="E30" s="15">
        <v>278097.57</v>
      </c>
      <c r="F30" s="15">
        <v>45133.88</v>
      </c>
      <c r="G30" s="15">
        <v>225454.49</v>
      </c>
      <c r="H30" s="15">
        <v>7509.7</v>
      </c>
      <c r="I30" s="18">
        <f>(G30+F30)/D30</f>
        <v>0.58191047311827959</v>
      </c>
      <c r="K30" s="10"/>
    </row>
    <row r="31" spans="2:11">
      <c r="B31" s="16" t="s">
        <v>103</v>
      </c>
      <c r="C31" s="13" t="s">
        <v>109</v>
      </c>
      <c r="D31" s="14"/>
      <c r="E31" s="14">
        <v>7167.29</v>
      </c>
      <c r="F31" s="14">
        <v>0</v>
      </c>
      <c r="G31" s="14">
        <v>6754.73</v>
      </c>
      <c r="H31" s="14">
        <v>0</v>
      </c>
      <c r="I31" s="14"/>
    </row>
    <row r="32" spans="2:11">
      <c r="B32" s="16" t="s">
        <v>104</v>
      </c>
      <c r="C32" s="13" t="s">
        <v>110</v>
      </c>
      <c r="D32" s="14"/>
      <c r="E32" s="14">
        <v>14893.98</v>
      </c>
      <c r="F32" s="14">
        <v>0</v>
      </c>
      <c r="G32" s="14">
        <v>14259.98</v>
      </c>
      <c r="H32" s="14">
        <v>0</v>
      </c>
      <c r="I32" s="14"/>
    </row>
    <row r="33" spans="2:9">
      <c r="B33" s="16" t="s">
        <v>105</v>
      </c>
      <c r="C33" s="13" t="s">
        <v>111</v>
      </c>
      <c r="D33" s="14"/>
      <c r="E33" s="14">
        <v>7239</v>
      </c>
      <c r="F33" s="14">
        <v>7235.74</v>
      </c>
      <c r="G33" s="14">
        <v>0</v>
      </c>
      <c r="H33" s="14">
        <v>0</v>
      </c>
      <c r="I33" s="14"/>
    </row>
    <row r="34" spans="2:9">
      <c r="B34" s="16" t="s">
        <v>107</v>
      </c>
      <c r="C34" s="13" t="s">
        <v>108</v>
      </c>
      <c r="D34" s="14"/>
      <c r="E34" s="14">
        <v>246188.27</v>
      </c>
      <c r="F34" s="14">
        <v>37898.14</v>
      </c>
      <c r="G34" s="14">
        <v>201840.03</v>
      </c>
      <c r="H34" s="14">
        <v>0</v>
      </c>
      <c r="I34" s="14"/>
    </row>
    <row r="35" spans="2:9">
      <c r="B35" s="16" t="s">
        <v>106</v>
      </c>
      <c r="C35" s="13" t="s">
        <v>112</v>
      </c>
      <c r="D35" s="14"/>
      <c r="E35" s="14">
        <v>842.11</v>
      </c>
      <c r="F35" s="14">
        <v>0</v>
      </c>
      <c r="G35" s="14">
        <v>842.61</v>
      </c>
      <c r="H35" s="14">
        <v>0</v>
      </c>
      <c r="I35" s="14"/>
    </row>
    <row r="36" spans="2:9">
      <c r="B36" s="110" t="s">
        <v>34</v>
      </c>
      <c r="C36" s="111"/>
      <c r="D36" s="17">
        <f>SUM(D4,D6,D11,D15,D19,D20,D25,D26,D29,D30)</f>
        <v>6333000</v>
      </c>
      <c r="E36" s="17">
        <f>SUM(E4,E6,E11,E15,E19,E20,E25,E26,E29,E30)</f>
        <v>5554702.7999999998</v>
      </c>
      <c r="F36" s="17">
        <f>SUM(F4,F6,F11,F15,F19,F20,F25,F26,F29,F30)</f>
        <v>2787914.96</v>
      </c>
      <c r="G36" s="17">
        <f>SUM(G4,G6,G11,G15,G19,G20,G25,G26,G29,G30)</f>
        <v>2335629.3499999996</v>
      </c>
      <c r="H36" s="17">
        <f>SUM(H4,H6,H11,H15,H19,H20,H25,H26,H29,H30)</f>
        <v>431555.76999999996</v>
      </c>
      <c r="I36" s="20"/>
    </row>
    <row r="37" spans="2:9" ht="21">
      <c r="B37" s="110" t="s">
        <v>88</v>
      </c>
      <c r="C37" s="111"/>
      <c r="D37" s="112">
        <f>D36-F36-G36</f>
        <v>1209455.6900000004</v>
      </c>
      <c r="E37" s="113"/>
      <c r="F37" s="113"/>
      <c r="G37" s="113"/>
      <c r="H37" s="113"/>
      <c r="I37" s="19">
        <f>D37/D36</f>
        <v>0.1909767393020686</v>
      </c>
    </row>
  </sheetData>
  <mergeCells count="11">
    <mergeCell ref="I2:I3"/>
    <mergeCell ref="F2:F3"/>
    <mergeCell ref="G2:G3"/>
    <mergeCell ref="H2:H3"/>
    <mergeCell ref="B37:C37"/>
    <mergeCell ref="D37:H37"/>
    <mergeCell ref="B36:C36"/>
    <mergeCell ref="B2:B3"/>
    <mergeCell ref="C2:C3"/>
    <mergeCell ref="D2:D3"/>
    <mergeCell ref="E2:E3"/>
  </mergeCells>
  <conditionalFormatting sqref="I4">
    <cfRule type="cellIs" dxfId="13" priority="19" operator="greaterThan">
      <formula>100%</formula>
    </cfRule>
  </conditionalFormatting>
  <conditionalFormatting sqref="I6">
    <cfRule type="cellIs" dxfId="12" priority="9" operator="greaterThan">
      <formula>100%</formula>
    </cfRule>
  </conditionalFormatting>
  <conditionalFormatting sqref="I11">
    <cfRule type="cellIs" dxfId="11" priority="8" operator="greaterThan">
      <formula>100%</formula>
    </cfRule>
  </conditionalFormatting>
  <conditionalFormatting sqref="I15">
    <cfRule type="cellIs" dxfId="10" priority="7" operator="greaterThan">
      <formula>100%</formula>
    </cfRule>
  </conditionalFormatting>
  <conditionalFormatting sqref="I19">
    <cfRule type="cellIs" dxfId="9" priority="6" operator="greaterThan">
      <formula>100%</formula>
    </cfRule>
  </conditionalFormatting>
  <conditionalFormatting sqref="I20">
    <cfRule type="cellIs" dxfId="8" priority="5" operator="greaterThan">
      <formula>100%</formula>
    </cfRule>
  </conditionalFormatting>
  <conditionalFormatting sqref="I25">
    <cfRule type="cellIs" dxfId="7" priority="4" operator="greaterThan">
      <formula>100%</formula>
    </cfRule>
  </conditionalFormatting>
  <conditionalFormatting sqref="I26">
    <cfRule type="cellIs" dxfId="6" priority="3" operator="greaterThan">
      <formula>100%</formula>
    </cfRule>
  </conditionalFormatting>
  <conditionalFormatting sqref="I29">
    <cfRule type="cellIs" dxfId="5" priority="2" operator="greaterThan">
      <formula>100%</formula>
    </cfRule>
  </conditionalFormatting>
  <conditionalFormatting sqref="I30">
    <cfRule type="cellIs" dxfId="4" priority="1" operator="greaterThan">
      <formula>100%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9"/>
    </sheetView>
  </sheetViews>
  <sheetFormatPr defaultRowHeight="14.5"/>
  <cols>
    <col min="1" max="1" width="32.26953125" bestFit="1" customWidth="1"/>
    <col min="2" max="2" width="12.8164062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102534.11</v>
      </c>
      <c r="C2" s="5">
        <v>0</v>
      </c>
      <c r="D2" s="4">
        <v>102534.11</v>
      </c>
      <c r="E2" s="4">
        <v>159957.24</v>
      </c>
      <c r="F2" s="4">
        <v>57423.13</v>
      </c>
      <c r="G2" s="3"/>
    </row>
    <row r="3" spans="1:7">
      <c r="A3" s="3" t="s">
        <v>165</v>
      </c>
      <c r="B3" s="4">
        <v>27280.31</v>
      </c>
      <c r="C3" s="5">
        <v>0</v>
      </c>
      <c r="D3" s="4">
        <v>27280.31</v>
      </c>
      <c r="E3" s="4">
        <v>48830.29</v>
      </c>
      <c r="F3" s="4">
        <v>21549.98</v>
      </c>
      <c r="G3" s="3"/>
    </row>
    <row r="4" spans="1:7">
      <c r="A4" s="3" t="s">
        <v>166</v>
      </c>
      <c r="B4" s="4">
        <v>2273.44</v>
      </c>
      <c r="C4" s="5">
        <v>0</v>
      </c>
      <c r="D4" s="4">
        <v>2273.44</v>
      </c>
      <c r="E4" s="4">
        <v>41724.86</v>
      </c>
      <c r="F4" s="4">
        <v>39451.42</v>
      </c>
      <c r="G4" s="3"/>
    </row>
    <row r="5" spans="1:7">
      <c r="A5" s="3" t="s">
        <v>167</v>
      </c>
      <c r="B5" s="4">
        <v>124913.05</v>
      </c>
      <c r="C5" s="5">
        <v>0</v>
      </c>
      <c r="D5" s="4">
        <v>124913.05</v>
      </c>
      <c r="E5" s="4">
        <v>218725.2</v>
      </c>
      <c r="F5" s="4">
        <v>93812.15</v>
      </c>
      <c r="G5" s="3"/>
    </row>
    <row r="6" spans="1:7">
      <c r="A6" s="3" t="s">
        <v>168</v>
      </c>
      <c r="B6" s="4">
        <v>714.55</v>
      </c>
      <c r="C6" s="5">
        <v>0</v>
      </c>
      <c r="D6" s="4">
        <v>714.55</v>
      </c>
      <c r="E6" s="4">
        <v>18273</v>
      </c>
      <c r="F6" s="4">
        <v>17558.45</v>
      </c>
      <c r="G6" s="3"/>
    </row>
    <row r="7" spans="1:7">
      <c r="A7" s="3" t="s">
        <v>169</v>
      </c>
      <c r="B7" s="4">
        <v>3405.8</v>
      </c>
      <c r="C7" s="5">
        <v>0</v>
      </c>
      <c r="D7" s="4">
        <v>3405.8</v>
      </c>
      <c r="E7" s="4">
        <v>1270.56</v>
      </c>
      <c r="F7" s="4">
        <v>-2135.2399999999998</v>
      </c>
      <c r="G7" s="3"/>
    </row>
    <row r="8" spans="1:7">
      <c r="A8" s="3" t="s">
        <v>170</v>
      </c>
      <c r="B8" s="4">
        <v>757.94</v>
      </c>
      <c r="C8" s="5">
        <v>0</v>
      </c>
      <c r="D8" s="4">
        <v>757.94</v>
      </c>
      <c r="E8" s="4">
        <v>1411.68</v>
      </c>
      <c r="F8" s="4">
        <v>653.74</v>
      </c>
      <c r="G8" s="3"/>
    </row>
    <row r="9" spans="1:7">
      <c r="A9" s="3" t="s">
        <v>171</v>
      </c>
      <c r="B9" s="4">
        <v>11239.2</v>
      </c>
      <c r="C9" s="5">
        <v>0</v>
      </c>
      <c r="D9" s="4">
        <v>11239.2</v>
      </c>
      <c r="E9" s="4">
        <v>22836.84</v>
      </c>
      <c r="F9" s="4">
        <v>11597.64</v>
      </c>
      <c r="G9" s="3"/>
    </row>
    <row r="10" spans="1:7">
      <c r="A10" s="3" t="s">
        <v>172</v>
      </c>
      <c r="B10" s="4">
        <v>3202.27</v>
      </c>
      <c r="C10" s="5">
        <v>0</v>
      </c>
      <c r="D10" s="4">
        <v>3202.27</v>
      </c>
      <c r="E10" s="4">
        <v>8587.91</v>
      </c>
      <c r="F10" s="4">
        <v>5385.64</v>
      </c>
      <c r="G10" s="3"/>
    </row>
    <row r="11" spans="1:7">
      <c r="A11" s="42" t="s">
        <v>173</v>
      </c>
      <c r="B11" s="43">
        <v>276320.67</v>
      </c>
      <c r="C11" s="44">
        <v>0</v>
      </c>
      <c r="D11" s="43">
        <v>276320.67</v>
      </c>
      <c r="E11" s="43">
        <v>521617.58</v>
      </c>
      <c r="F11" s="43">
        <v>245296.91</v>
      </c>
      <c r="G11" s="42"/>
    </row>
    <row r="12" spans="1:7">
      <c r="A12" s="3" t="s">
        <v>174</v>
      </c>
      <c r="B12" s="4">
        <v>1855.29</v>
      </c>
      <c r="C12" s="5">
        <v>0</v>
      </c>
      <c r="D12" s="4">
        <v>1855.29</v>
      </c>
      <c r="E12" s="5">
        <v>0</v>
      </c>
      <c r="F12" s="4">
        <v>-1855.29</v>
      </c>
      <c r="G12" s="3"/>
    </row>
    <row r="13" spans="1:7">
      <c r="A13" s="42" t="s">
        <v>175</v>
      </c>
      <c r="B13" s="43">
        <v>1855.29</v>
      </c>
      <c r="C13" s="44">
        <v>0</v>
      </c>
      <c r="D13" s="43">
        <v>1855.29</v>
      </c>
      <c r="E13" s="44">
        <v>0</v>
      </c>
      <c r="F13" s="43">
        <v>-1855.29</v>
      </c>
      <c r="G13" s="42"/>
    </row>
    <row r="14" spans="1:7">
      <c r="A14" s="3" t="s">
        <v>214</v>
      </c>
      <c r="B14" s="4">
        <v>682.05</v>
      </c>
      <c r="C14" s="5">
        <v>0</v>
      </c>
      <c r="D14" s="4">
        <v>682.05</v>
      </c>
      <c r="E14" s="5">
        <v>0</v>
      </c>
      <c r="F14" s="4">
        <v>-682.05</v>
      </c>
      <c r="G14" s="3"/>
    </row>
    <row r="15" spans="1:7">
      <c r="A15" s="42" t="s">
        <v>215</v>
      </c>
      <c r="B15" s="43">
        <v>682.05</v>
      </c>
      <c r="C15" s="44">
        <v>0</v>
      </c>
      <c r="D15" s="43">
        <v>682.05</v>
      </c>
      <c r="E15" s="44">
        <v>0</v>
      </c>
      <c r="F15" s="43">
        <v>-682.05</v>
      </c>
      <c r="G15" s="42"/>
    </row>
    <row r="16" spans="1:7">
      <c r="A16" s="3" t="s">
        <v>176</v>
      </c>
      <c r="B16" s="4">
        <v>4045.12</v>
      </c>
      <c r="C16" s="4">
        <v>2905.73</v>
      </c>
      <c r="D16" s="4">
        <v>6950.85</v>
      </c>
      <c r="E16" s="4">
        <v>10669.52</v>
      </c>
      <c r="F16" s="4">
        <v>3718.67</v>
      </c>
      <c r="G16" s="3"/>
    </row>
    <row r="17" spans="1:7">
      <c r="A17" s="42" t="s">
        <v>177</v>
      </c>
      <c r="B17" s="43">
        <v>4045.12</v>
      </c>
      <c r="C17" s="43">
        <v>2905.73</v>
      </c>
      <c r="D17" s="43">
        <v>6950.85</v>
      </c>
      <c r="E17" s="43">
        <v>10669.52</v>
      </c>
      <c r="F17" s="43">
        <v>3718.67</v>
      </c>
      <c r="G17" s="42"/>
    </row>
    <row r="18" spans="1:7">
      <c r="A18" s="42" t="s">
        <v>178</v>
      </c>
      <c r="B18" s="43">
        <v>282903.13</v>
      </c>
      <c r="C18" s="43">
        <v>2905.73</v>
      </c>
      <c r="D18" s="43">
        <v>285808.86</v>
      </c>
      <c r="E18" s="43">
        <v>532287.1</v>
      </c>
      <c r="F18" s="43">
        <v>246478.24</v>
      </c>
      <c r="G18" s="42"/>
    </row>
    <row r="19" spans="1:7">
      <c r="A19" s="3" t="s">
        <v>179</v>
      </c>
      <c r="B19" s="4">
        <v>265753.23</v>
      </c>
      <c r="C19" s="4">
        <v>3039.61</v>
      </c>
      <c r="D19" s="4">
        <v>268792.84000000003</v>
      </c>
      <c r="E19" s="4">
        <v>498078.6</v>
      </c>
      <c r="F19" s="4">
        <v>229285.76000000001</v>
      </c>
      <c r="G19" s="3"/>
    </row>
    <row r="20" spans="1:7">
      <c r="A20" s="42" t="s">
        <v>180</v>
      </c>
      <c r="B20" s="43">
        <v>265753.23</v>
      </c>
      <c r="C20" s="43">
        <v>3039.61</v>
      </c>
      <c r="D20" s="43">
        <v>268792.84000000003</v>
      </c>
      <c r="E20" s="43">
        <v>498078.6</v>
      </c>
      <c r="F20" s="43">
        <v>229285.76000000001</v>
      </c>
      <c r="G20" s="42"/>
    </row>
    <row r="21" spans="1:7">
      <c r="A21" s="42" t="s">
        <v>181</v>
      </c>
      <c r="B21" s="43">
        <v>265753.23</v>
      </c>
      <c r="C21" s="43">
        <v>3039.61</v>
      </c>
      <c r="D21" s="43">
        <v>268792.84000000003</v>
      </c>
      <c r="E21" s="43">
        <v>498078.6</v>
      </c>
      <c r="F21" s="43">
        <v>229285.76000000001</v>
      </c>
      <c r="G21" s="42"/>
    </row>
    <row r="22" spans="1:7">
      <c r="A22" s="3" t="s">
        <v>182</v>
      </c>
      <c r="B22" s="4">
        <v>14327.9</v>
      </c>
      <c r="C22" s="4">
        <v>7425.96</v>
      </c>
      <c r="D22" s="4">
        <v>21753.86</v>
      </c>
      <c r="E22" s="4">
        <v>29882.44</v>
      </c>
      <c r="F22" s="4">
        <v>8128.58</v>
      </c>
      <c r="G22" s="3"/>
    </row>
    <row r="23" spans="1:7">
      <c r="A23" s="42" t="s">
        <v>183</v>
      </c>
      <c r="B23" s="43">
        <v>14327.9</v>
      </c>
      <c r="C23" s="43">
        <v>7425.96</v>
      </c>
      <c r="D23" s="43">
        <v>21753.86</v>
      </c>
      <c r="E23" s="43">
        <v>29882.44</v>
      </c>
      <c r="F23" s="43">
        <v>8128.58</v>
      </c>
      <c r="G23" s="42"/>
    </row>
    <row r="24" spans="1:7">
      <c r="A24" s="3" t="s">
        <v>184</v>
      </c>
      <c r="B24" s="4">
        <v>6551.65</v>
      </c>
      <c r="C24" s="4">
        <v>2481.62</v>
      </c>
      <c r="D24" s="4">
        <v>9033.27</v>
      </c>
      <c r="E24" s="4">
        <v>36059.599999999999</v>
      </c>
      <c r="F24" s="4">
        <v>27026.33</v>
      </c>
      <c r="G24" s="3"/>
    </row>
    <row r="25" spans="1:7">
      <c r="A25" s="3" t="s">
        <v>185</v>
      </c>
      <c r="B25" s="4">
        <v>212001.69</v>
      </c>
      <c r="C25" s="4">
        <v>55147.03</v>
      </c>
      <c r="D25" s="4">
        <v>267148.71999999997</v>
      </c>
      <c r="E25" s="4">
        <v>279160.44</v>
      </c>
      <c r="F25" s="4">
        <v>12011.72</v>
      </c>
      <c r="G25" s="3"/>
    </row>
    <row r="26" spans="1:7">
      <c r="A26" s="42" t="s">
        <v>186</v>
      </c>
      <c r="B26" s="43">
        <v>218553.34</v>
      </c>
      <c r="C26" s="43">
        <v>57628.65</v>
      </c>
      <c r="D26" s="43">
        <v>276181.99</v>
      </c>
      <c r="E26" s="43">
        <v>315220.03999999998</v>
      </c>
      <c r="F26" s="43">
        <v>39038.050000000003</v>
      </c>
      <c r="G26" s="42"/>
    </row>
    <row r="27" spans="1:7">
      <c r="A27" s="42" t="s">
        <v>187</v>
      </c>
      <c r="B27" s="43">
        <v>232881.24</v>
      </c>
      <c r="C27" s="43">
        <v>65054.61</v>
      </c>
      <c r="D27" s="43">
        <v>297935.84999999998</v>
      </c>
      <c r="E27" s="43">
        <v>345102.48</v>
      </c>
      <c r="F27" s="43">
        <v>47166.63</v>
      </c>
      <c r="G27" s="42"/>
    </row>
    <row r="28" spans="1:7">
      <c r="A28" s="3" t="s">
        <v>188</v>
      </c>
      <c r="B28" s="4">
        <v>7022.31</v>
      </c>
      <c r="C28" s="4">
        <v>4664.8999999999996</v>
      </c>
      <c r="D28" s="4">
        <v>11687.21</v>
      </c>
      <c r="E28" s="4">
        <v>17257.2</v>
      </c>
      <c r="F28" s="4">
        <v>5569.99</v>
      </c>
      <c r="G28" s="3"/>
    </row>
    <row r="29" spans="1:7">
      <c r="A29" s="42" t="s">
        <v>189</v>
      </c>
      <c r="B29" s="43">
        <v>7022.31</v>
      </c>
      <c r="C29" s="43">
        <v>4664.8999999999996</v>
      </c>
      <c r="D29" s="43">
        <v>11687.21</v>
      </c>
      <c r="E29" s="43">
        <v>17257.2</v>
      </c>
      <c r="F29" s="43">
        <v>5569.99</v>
      </c>
      <c r="G29" s="42"/>
    </row>
    <row r="30" spans="1:7">
      <c r="A30" s="3" t="s">
        <v>190</v>
      </c>
      <c r="B30" s="4">
        <v>44640.28</v>
      </c>
      <c r="C30" s="4">
        <v>8192.9599999999991</v>
      </c>
      <c r="D30" s="4">
        <v>52833.24</v>
      </c>
      <c r="E30" s="4">
        <v>60240.4</v>
      </c>
      <c r="F30" s="4">
        <v>7407.16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44640.28</v>
      </c>
      <c r="C32" s="43">
        <v>13627.96</v>
      </c>
      <c r="D32" s="43">
        <v>58268.24</v>
      </c>
      <c r="E32" s="43">
        <v>72517.52</v>
      </c>
      <c r="F32" s="43">
        <v>14249.28</v>
      </c>
      <c r="G32" s="42"/>
    </row>
    <row r="33" spans="1:7">
      <c r="A33" s="42" t="s">
        <v>193</v>
      </c>
      <c r="B33" s="43">
        <v>51662.59</v>
      </c>
      <c r="C33" s="43">
        <v>18292.86</v>
      </c>
      <c r="D33" s="43">
        <v>69955.45</v>
      </c>
      <c r="E33" s="43">
        <v>89774.720000000001</v>
      </c>
      <c r="F33" s="43">
        <v>19819.27</v>
      </c>
      <c r="G33" s="42"/>
    </row>
    <row r="34" spans="1:7">
      <c r="A34" s="3" t="s">
        <v>218</v>
      </c>
      <c r="B34" s="5">
        <v>0</v>
      </c>
      <c r="C34" s="4">
        <v>0</v>
      </c>
      <c r="D34" s="4">
        <v>0</v>
      </c>
      <c r="E34" s="5">
        <v>0</v>
      </c>
      <c r="F34" s="4">
        <v>0</v>
      </c>
      <c r="G34" s="3"/>
    </row>
    <row r="35" spans="1:7">
      <c r="A35" s="42" t="s">
        <v>219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2"/>
    </row>
    <row r="36" spans="1:7">
      <c r="A36" s="3" t="s">
        <v>234</v>
      </c>
      <c r="B36" s="4">
        <v>870.01</v>
      </c>
      <c r="C36" s="4">
        <v>0</v>
      </c>
      <c r="D36" s="4">
        <v>870.01</v>
      </c>
      <c r="E36" s="4">
        <v>3358.2</v>
      </c>
      <c r="F36" s="4">
        <v>2488.19</v>
      </c>
      <c r="G36" s="3"/>
    </row>
    <row r="37" spans="1:7">
      <c r="A37" s="42" t="s">
        <v>194</v>
      </c>
      <c r="B37" s="43">
        <v>870.01</v>
      </c>
      <c r="C37" s="43">
        <v>0</v>
      </c>
      <c r="D37" s="43">
        <v>870.01</v>
      </c>
      <c r="E37" s="43">
        <v>3358.2</v>
      </c>
      <c r="F37" s="43">
        <v>2488.19</v>
      </c>
      <c r="G37" s="42"/>
    </row>
    <row r="38" spans="1:7">
      <c r="A38" s="3" t="s">
        <v>195</v>
      </c>
      <c r="B38" s="4">
        <v>56557.26</v>
      </c>
      <c r="C38" s="4">
        <v>17029.57</v>
      </c>
      <c r="D38" s="4">
        <v>73586.83</v>
      </c>
      <c r="E38" s="4">
        <v>93901.6</v>
      </c>
      <c r="F38" s="4">
        <v>20314.77</v>
      </c>
      <c r="G38" s="3"/>
    </row>
    <row r="39" spans="1:7">
      <c r="A39" s="42" t="s">
        <v>196</v>
      </c>
      <c r="B39" s="43">
        <v>56557.26</v>
      </c>
      <c r="C39" s="43">
        <v>17029.57</v>
      </c>
      <c r="D39" s="43">
        <v>73586.83</v>
      </c>
      <c r="E39" s="43">
        <v>93901.6</v>
      </c>
      <c r="F39" s="43">
        <v>20314.77</v>
      </c>
      <c r="G39" s="42"/>
    </row>
    <row r="40" spans="1:7">
      <c r="A40" s="3" t="s">
        <v>197</v>
      </c>
      <c r="B40" s="5">
        <v>0</v>
      </c>
      <c r="C40" s="5">
        <v>0</v>
      </c>
      <c r="D40" s="4">
        <v>0</v>
      </c>
      <c r="E40" s="4">
        <v>25.37</v>
      </c>
      <c r="F40" s="4">
        <v>25.37</v>
      </c>
      <c r="G40" s="3"/>
    </row>
    <row r="41" spans="1:7">
      <c r="A41" s="42" t="s">
        <v>198</v>
      </c>
      <c r="B41" s="44">
        <v>0</v>
      </c>
      <c r="C41" s="44">
        <v>0</v>
      </c>
      <c r="D41" s="43">
        <v>0</v>
      </c>
      <c r="E41" s="43">
        <v>25.37</v>
      </c>
      <c r="F41" s="43">
        <v>25.37</v>
      </c>
      <c r="G41" s="42"/>
    </row>
    <row r="42" spans="1:7">
      <c r="A42" s="3" t="s">
        <v>199</v>
      </c>
      <c r="B42" s="4">
        <v>6492.14</v>
      </c>
      <c r="C42" s="4">
        <v>8333.34</v>
      </c>
      <c r="D42" s="4">
        <v>14825.48</v>
      </c>
      <c r="E42" s="4">
        <v>24824.720000000001</v>
      </c>
      <c r="F42" s="4">
        <v>9999.24</v>
      </c>
      <c r="G42" s="3"/>
    </row>
    <row r="43" spans="1:7">
      <c r="A43" s="3" t="s">
        <v>200</v>
      </c>
      <c r="B43" s="4">
        <v>582.67999999999995</v>
      </c>
      <c r="C43" s="4">
        <v>0</v>
      </c>
      <c r="D43" s="4">
        <v>582.67999999999995</v>
      </c>
      <c r="E43" s="4">
        <v>4188</v>
      </c>
      <c r="F43" s="4">
        <v>3605.32</v>
      </c>
      <c r="G43" s="3"/>
    </row>
    <row r="44" spans="1:7">
      <c r="A44" s="3" t="s">
        <v>201</v>
      </c>
      <c r="B44" s="4">
        <v>1944.12</v>
      </c>
      <c r="C44" s="4">
        <v>3915.01</v>
      </c>
      <c r="D44" s="4">
        <v>5859.13</v>
      </c>
      <c r="E44" s="4">
        <v>7276.4</v>
      </c>
      <c r="F44" s="4">
        <v>1417.27</v>
      </c>
      <c r="G44" s="3"/>
    </row>
    <row r="45" spans="1:7">
      <c r="A45" s="42" t="s">
        <v>202</v>
      </c>
      <c r="B45" s="43">
        <v>9018.94</v>
      </c>
      <c r="C45" s="43">
        <v>12248.35</v>
      </c>
      <c r="D45" s="43">
        <v>21267.29</v>
      </c>
      <c r="E45" s="43">
        <v>36289.120000000003</v>
      </c>
      <c r="F45" s="43">
        <v>15021.83</v>
      </c>
      <c r="G45" s="42"/>
    </row>
    <row r="46" spans="1:7">
      <c r="A46" s="3" t="s">
        <v>235</v>
      </c>
      <c r="B46" s="4">
        <v>67636.759999999995</v>
      </c>
      <c r="C46" s="4">
        <v>19594.400000000001</v>
      </c>
      <c r="D46" s="4">
        <v>87231.16</v>
      </c>
      <c r="E46" s="4">
        <v>102681.5</v>
      </c>
      <c r="F46" s="4">
        <v>15450.34</v>
      </c>
      <c r="G46" s="3"/>
    </row>
    <row r="47" spans="1:7">
      <c r="A47" s="42" t="s">
        <v>203</v>
      </c>
      <c r="B47" s="43">
        <v>67636.759999999995</v>
      </c>
      <c r="C47" s="43">
        <v>19594.400000000001</v>
      </c>
      <c r="D47" s="43">
        <v>87231.16</v>
      </c>
      <c r="E47" s="43">
        <v>102681.5</v>
      </c>
      <c r="F47" s="43">
        <v>15450.34</v>
      </c>
      <c r="G47" s="42"/>
    </row>
    <row r="48" spans="1:7">
      <c r="A48" s="42" t="s">
        <v>204</v>
      </c>
      <c r="B48" s="43">
        <v>134082.97</v>
      </c>
      <c r="C48" s="43">
        <v>48872.32</v>
      </c>
      <c r="D48" s="43">
        <v>182955.29</v>
      </c>
      <c r="E48" s="43">
        <v>236255.79</v>
      </c>
      <c r="F48" s="43">
        <v>53300.5</v>
      </c>
      <c r="G48" s="42"/>
    </row>
    <row r="49" spans="1:7">
      <c r="A49" s="3" t="s">
        <v>205</v>
      </c>
      <c r="B49" s="4">
        <v>29319.03</v>
      </c>
      <c r="C49" s="4">
        <v>5801.91</v>
      </c>
      <c r="D49" s="4">
        <v>35120.94</v>
      </c>
      <c r="E49" s="4">
        <v>72042.84</v>
      </c>
      <c r="F49" s="4">
        <v>36921.9</v>
      </c>
      <c r="G49" s="3"/>
    </row>
    <row r="50" spans="1:7">
      <c r="A50" s="42" t="s">
        <v>206</v>
      </c>
      <c r="B50" s="43">
        <v>29319.03</v>
      </c>
      <c r="C50" s="43">
        <v>5801.91</v>
      </c>
      <c r="D50" s="43">
        <v>35120.94</v>
      </c>
      <c r="E50" s="43">
        <v>72042.84</v>
      </c>
      <c r="F50" s="43">
        <v>36921.9</v>
      </c>
      <c r="G50" s="42"/>
    </row>
    <row r="51" spans="1:7">
      <c r="A51" s="42" t="s">
        <v>207</v>
      </c>
      <c r="B51" s="43">
        <v>29319.03</v>
      </c>
      <c r="C51" s="43">
        <v>5801.91</v>
      </c>
      <c r="D51" s="43">
        <v>35120.94</v>
      </c>
      <c r="E51" s="43">
        <v>72042.84</v>
      </c>
      <c r="F51" s="43">
        <v>36921.9</v>
      </c>
      <c r="G51" s="42"/>
    </row>
    <row r="52" spans="1:7">
      <c r="A52" s="3" t="s">
        <v>208</v>
      </c>
      <c r="B52" s="4">
        <v>32839.120000000003</v>
      </c>
      <c r="C52" s="4">
        <v>0</v>
      </c>
      <c r="D52" s="4">
        <v>32839.120000000003</v>
      </c>
      <c r="E52" s="4">
        <v>41644.199999999997</v>
      </c>
      <c r="F52" s="4">
        <v>8805.08</v>
      </c>
      <c r="G52" s="3"/>
    </row>
    <row r="53" spans="1:7">
      <c r="A53" s="42" t="s">
        <v>209</v>
      </c>
      <c r="B53" s="43">
        <v>32839.120000000003</v>
      </c>
      <c r="C53" s="43">
        <v>0</v>
      </c>
      <c r="D53" s="43">
        <v>32839.120000000003</v>
      </c>
      <c r="E53" s="43">
        <v>41644.199999999997</v>
      </c>
      <c r="F53" s="43">
        <v>8805.08</v>
      </c>
      <c r="G53" s="42"/>
    </row>
    <row r="54" spans="1:7">
      <c r="A54" s="42" t="s">
        <v>210</v>
      </c>
      <c r="B54" s="43">
        <v>32839.120000000003</v>
      </c>
      <c r="C54" s="43">
        <v>0</v>
      </c>
      <c r="D54" s="43">
        <v>32839.120000000003</v>
      </c>
      <c r="E54" s="43">
        <v>41644.199999999997</v>
      </c>
      <c r="F54" s="43">
        <v>8805.08</v>
      </c>
      <c r="G54" s="42"/>
    </row>
    <row r="55" spans="1:7">
      <c r="A55" s="3" t="s">
        <v>216</v>
      </c>
      <c r="B55" s="4">
        <v>347838.36</v>
      </c>
      <c r="C55" s="5">
        <v>0</v>
      </c>
      <c r="D55" s="4">
        <v>347838.36</v>
      </c>
      <c r="E55" s="4">
        <v>565237.43999999994</v>
      </c>
      <c r="F55" s="4">
        <v>217399.08</v>
      </c>
      <c r="G55" s="3"/>
    </row>
    <row r="56" spans="1:7">
      <c r="A56" s="3" t="s">
        <v>211</v>
      </c>
      <c r="B56" s="4">
        <v>15422.2</v>
      </c>
      <c r="C56" s="5">
        <v>0</v>
      </c>
      <c r="D56" s="4">
        <v>15422.2</v>
      </c>
      <c r="E56" s="4">
        <v>37749</v>
      </c>
      <c r="F56" s="4">
        <v>22326.799999999999</v>
      </c>
      <c r="G56" s="3"/>
    </row>
    <row r="57" spans="1:7">
      <c r="A57" s="3" t="s">
        <v>229</v>
      </c>
      <c r="B57" s="4">
        <v>838.86</v>
      </c>
      <c r="C57" s="5">
        <v>0</v>
      </c>
      <c r="D57" s="4">
        <v>838.86</v>
      </c>
      <c r="E57" s="5">
        <v>0</v>
      </c>
      <c r="F57" s="4">
        <v>-838.86</v>
      </c>
      <c r="G57" s="3"/>
    </row>
    <row r="58" spans="1:7">
      <c r="A58" s="42" t="s">
        <v>212</v>
      </c>
      <c r="B58" s="43">
        <v>364099.42</v>
      </c>
      <c r="C58" s="44">
        <v>0</v>
      </c>
      <c r="D58" s="43">
        <v>364099.42</v>
      </c>
      <c r="E58" s="43">
        <v>602986.43999999994</v>
      </c>
      <c r="F58" s="43">
        <v>238887.02</v>
      </c>
      <c r="G58" s="42"/>
    </row>
    <row r="59" spans="1:7">
      <c r="A59" s="6" t="s">
        <v>213</v>
      </c>
      <c r="B59" s="7">
        <v>1393540.73</v>
      </c>
      <c r="C59" s="7">
        <v>143967.04000000001</v>
      </c>
      <c r="D59" s="7">
        <v>1537507.77</v>
      </c>
      <c r="E59" s="7">
        <v>2418172.17</v>
      </c>
      <c r="F59" s="7">
        <v>880664.4</v>
      </c>
      <c r="G59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0.7265625" bestFit="1" customWidth="1"/>
    <col min="3" max="3" width="13.7265625" bestFit="1" customWidth="1"/>
    <col min="4" max="4" width="10.81640625" bestFit="1" customWidth="1"/>
    <col min="5" max="5" width="10.7265625" bestFit="1" customWidth="1"/>
    <col min="6" max="6" width="10.816406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103183.5</v>
      </c>
      <c r="C2" s="5">
        <v>0</v>
      </c>
      <c r="D2" s="4">
        <v>103183.5</v>
      </c>
      <c r="E2" s="4">
        <v>136580.88</v>
      </c>
      <c r="F2" s="4">
        <v>33397.379999999997</v>
      </c>
      <c r="G2" s="3"/>
    </row>
    <row r="3" spans="1:7">
      <c r="A3" s="3" t="s">
        <v>165</v>
      </c>
      <c r="B3" s="4">
        <v>23653.97</v>
      </c>
      <c r="C3" s="5">
        <v>0</v>
      </c>
      <c r="D3" s="4">
        <v>23653.97</v>
      </c>
      <c r="E3" s="4">
        <v>31366.19</v>
      </c>
      <c r="F3" s="4">
        <v>7712.22</v>
      </c>
      <c r="G3" s="3"/>
    </row>
    <row r="4" spans="1:7">
      <c r="A4" s="3" t="s">
        <v>166</v>
      </c>
      <c r="B4" s="4">
        <v>3572.15</v>
      </c>
      <c r="C4" s="5">
        <v>0</v>
      </c>
      <c r="D4" s="4">
        <v>3572.15</v>
      </c>
      <c r="E4" s="4">
        <v>36699.49</v>
      </c>
      <c r="F4" s="4">
        <v>33127.339999999997</v>
      </c>
      <c r="G4" s="3"/>
    </row>
    <row r="5" spans="1:7">
      <c r="A5" s="3" t="s">
        <v>167</v>
      </c>
      <c r="B5" s="4">
        <v>114508.03</v>
      </c>
      <c r="C5" s="5">
        <v>0</v>
      </c>
      <c r="D5" s="4">
        <v>114508.03</v>
      </c>
      <c r="E5" s="4">
        <v>178611.96</v>
      </c>
      <c r="F5" s="4">
        <v>64103.93</v>
      </c>
      <c r="G5" s="3"/>
    </row>
    <row r="6" spans="1:7">
      <c r="A6" s="3" t="s">
        <v>168</v>
      </c>
      <c r="B6" s="4">
        <v>719.11</v>
      </c>
      <c r="C6" s="5">
        <v>0</v>
      </c>
      <c r="D6" s="4">
        <v>719.11</v>
      </c>
      <c r="E6" s="4">
        <v>16340.88</v>
      </c>
      <c r="F6" s="4">
        <v>15621.77</v>
      </c>
      <c r="G6" s="3"/>
    </row>
    <row r="7" spans="1:7">
      <c r="A7" s="3" t="s">
        <v>169</v>
      </c>
      <c r="B7" s="4">
        <v>3584.86</v>
      </c>
      <c r="C7" s="5">
        <v>0</v>
      </c>
      <c r="D7" s="4">
        <v>3584.86</v>
      </c>
      <c r="E7" s="4">
        <v>871.08</v>
      </c>
      <c r="F7" s="4">
        <v>-2713.78</v>
      </c>
      <c r="G7" s="3"/>
    </row>
    <row r="8" spans="1:7">
      <c r="A8" s="3" t="s">
        <v>170</v>
      </c>
      <c r="B8" s="4">
        <v>792.96</v>
      </c>
      <c r="C8" s="5">
        <v>0</v>
      </c>
      <c r="D8" s="4">
        <v>792.96</v>
      </c>
      <c r="E8" s="4">
        <v>967.8</v>
      </c>
      <c r="F8" s="4">
        <v>174.84</v>
      </c>
      <c r="G8" s="3"/>
    </row>
    <row r="9" spans="1:7">
      <c r="A9" s="3" t="s">
        <v>171</v>
      </c>
      <c r="B9" s="4">
        <v>-1030.67</v>
      </c>
      <c r="C9" s="5">
        <v>0</v>
      </c>
      <c r="D9" s="4">
        <v>-1030.67</v>
      </c>
      <c r="E9" s="4">
        <v>16828.32</v>
      </c>
      <c r="F9" s="4">
        <v>17858.990000000002</v>
      </c>
      <c r="G9" s="3"/>
    </row>
    <row r="10" spans="1:7">
      <c r="A10" s="3" t="s">
        <v>172</v>
      </c>
      <c r="B10" s="4">
        <v>-4340.6400000000003</v>
      </c>
      <c r="C10" s="5">
        <v>0</v>
      </c>
      <c r="D10" s="4">
        <v>-4340.6400000000003</v>
      </c>
      <c r="E10" s="4">
        <v>6260.02</v>
      </c>
      <c r="F10" s="4">
        <v>10600.66</v>
      </c>
      <c r="G10" s="3"/>
    </row>
    <row r="11" spans="1:7">
      <c r="A11" s="42" t="s">
        <v>173</v>
      </c>
      <c r="B11" s="43">
        <v>244643.27</v>
      </c>
      <c r="C11" s="44">
        <v>0</v>
      </c>
      <c r="D11" s="43">
        <v>244643.27</v>
      </c>
      <c r="E11" s="43">
        <v>424526.62</v>
      </c>
      <c r="F11" s="43">
        <v>179883.35</v>
      </c>
      <c r="G11" s="42"/>
    </row>
    <row r="12" spans="1:7">
      <c r="A12" s="3" t="s">
        <v>174</v>
      </c>
      <c r="B12" s="4">
        <v>1800.54</v>
      </c>
      <c r="C12" s="5">
        <v>0</v>
      </c>
      <c r="D12" s="4">
        <v>1800.54</v>
      </c>
      <c r="E12" s="5">
        <v>0</v>
      </c>
      <c r="F12" s="4">
        <v>-1800.54</v>
      </c>
      <c r="G12" s="3"/>
    </row>
    <row r="13" spans="1:7">
      <c r="A13" s="42" t="s">
        <v>175</v>
      </c>
      <c r="B13" s="43">
        <v>1800.54</v>
      </c>
      <c r="C13" s="44">
        <v>0</v>
      </c>
      <c r="D13" s="43">
        <v>1800.54</v>
      </c>
      <c r="E13" s="44">
        <v>0</v>
      </c>
      <c r="F13" s="43">
        <v>-1800.54</v>
      </c>
      <c r="G13" s="42"/>
    </row>
    <row r="14" spans="1:7">
      <c r="A14" s="3" t="s">
        <v>214</v>
      </c>
      <c r="B14" s="4">
        <v>217.08</v>
      </c>
      <c r="C14" s="5">
        <v>0</v>
      </c>
      <c r="D14" s="4">
        <v>217.08</v>
      </c>
      <c r="E14" s="5">
        <v>0</v>
      </c>
      <c r="F14" s="4">
        <v>-217.08</v>
      </c>
      <c r="G14" s="3"/>
    </row>
    <row r="15" spans="1:7">
      <c r="A15" s="42" t="s">
        <v>215</v>
      </c>
      <c r="B15" s="43">
        <v>217.08</v>
      </c>
      <c r="C15" s="44">
        <v>0</v>
      </c>
      <c r="D15" s="43">
        <v>217.08</v>
      </c>
      <c r="E15" s="44">
        <v>0</v>
      </c>
      <c r="F15" s="43">
        <v>-217.08</v>
      </c>
      <c r="G15" s="42"/>
    </row>
    <row r="16" spans="1:7">
      <c r="A16" s="3" t="s">
        <v>176</v>
      </c>
      <c r="B16" s="4">
        <v>6964.46</v>
      </c>
      <c r="C16" s="4">
        <v>2852.56</v>
      </c>
      <c r="D16" s="4">
        <v>9817.02</v>
      </c>
      <c r="E16" s="4">
        <v>12969.52</v>
      </c>
      <c r="F16" s="4">
        <v>3152.5</v>
      </c>
      <c r="G16" s="3"/>
    </row>
    <row r="17" spans="1:7">
      <c r="A17" s="42" t="s">
        <v>177</v>
      </c>
      <c r="B17" s="43">
        <v>6964.46</v>
      </c>
      <c r="C17" s="43">
        <v>2852.56</v>
      </c>
      <c r="D17" s="43">
        <v>9817.02</v>
      </c>
      <c r="E17" s="43">
        <v>12969.52</v>
      </c>
      <c r="F17" s="43">
        <v>3152.5</v>
      </c>
      <c r="G17" s="42"/>
    </row>
    <row r="18" spans="1:7">
      <c r="A18" s="42" t="s">
        <v>178</v>
      </c>
      <c r="B18" s="43">
        <v>253625.35</v>
      </c>
      <c r="C18" s="43">
        <v>2852.56</v>
      </c>
      <c r="D18" s="43">
        <v>256477.91</v>
      </c>
      <c r="E18" s="43">
        <v>437496.14</v>
      </c>
      <c r="F18" s="43">
        <v>181018.23</v>
      </c>
      <c r="G18" s="42"/>
    </row>
    <row r="19" spans="1:7">
      <c r="A19" s="3" t="s">
        <v>179</v>
      </c>
      <c r="B19" s="4">
        <v>410027.74</v>
      </c>
      <c r="C19" s="4">
        <v>50771.77</v>
      </c>
      <c r="D19" s="4">
        <v>460799.51</v>
      </c>
      <c r="E19" s="4">
        <v>442736.52</v>
      </c>
      <c r="F19" s="4">
        <v>-18062.990000000002</v>
      </c>
      <c r="G19" s="3"/>
    </row>
    <row r="20" spans="1:7">
      <c r="A20" s="42" t="s">
        <v>180</v>
      </c>
      <c r="B20" s="43">
        <v>410027.74</v>
      </c>
      <c r="C20" s="43">
        <v>50771.77</v>
      </c>
      <c r="D20" s="43">
        <v>460799.51</v>
      </c>
      <c r="E20" s="43">
        <v>442736.52</v>
      </c>
      <c r="F20" s="43">
        <v>-18062.990000000002</v>
      </c>
      <c r="G20" s="42"/>
    </row>
    <row r="21" spans="1:7">
      <c r="A21" s="42" t="s">
        <v>181</v>
      </c>
      <c r="B21" s="43">
        <v>410027.74</v>
      </c>
      <c r="C21" s="43">
        <v>50771.77</v>
      </c>
      <c r="D21" s="43">
        <v>460799.51</v>
      </c>
      <c r="E21" s="43">
        <v>442736.52</v>
      </c>
      <c r="F21" s="43">
        <v>-18062.990000000002</v>
      </c>
      <c r="G21" s="42"/>
    </row>
    <row r="22" spans="1:7">
      <c r="A22" s="3" t="s">
        <v>182</v>
      </c>
      <c r="B22" s="4">
        <v>14172.2</v>
      </c>
      <c r="C22" s="4">
        <v>7550.01</v>
      </c>
      <c r="D22" s="4">
        <v>21722.21</v>
      </c>
      <c r="E22" s="4">
        <v>25522.44</v>
      </c>
      <c r="F22" s="4">
        <v>3800.23</v>
      </c>
      <c r="G22" s="3"/>
    </row>
    <row r="23" spans="1:7">
      <c r="A23" s="42" t="s">
        <v>183</v>
      </c>
      <c r="B23" s="43">
        <v>14172.2</v>
      </c>
      <c r="C23" s="43">
        <v>7550.01</v>
      </c>
      <c r="D23" s="43">
        <v>21722.21</v>
      </c>
      <c r="E23" s="43">
        <v>25522.44</v>
      </c>
      <c r="F23" s="43">
        <v>3800.23</v>
      </c>
      <c r="G23" s="42"/>
    </row>
    <row r="24" spans="1:7">
      <c r="A24" s="3" t="s">
        <v>184</v>
      </c>
      <c r="B24" s="4">
        <v>1990.78</v>
      </c>
      <c r="C24" s="4">
        <v>2314.46</v>
      </c>
      <c r="D24" s="4">
        <v>4305.24</v>
      </c>
      <c r="E24" s="4">
        <v>16059.6</v>
      </c>
      <c r="F24" s="4">
        <v>11754.36</v>
      </c>
      <c r="G24" s="3"/>
    </row>
    <row r="25" spans="1:7">
      <c r="A25" s="3" t="s">
        <v>185</v>
      </c>
      <c r="B25" s="4">
        <v>106931.23</v>
      </c>
      <c r="C25" s="4">
        <v>46251.09</v>
      </c>
      <c r="D25" s="4">
        <v>153182.32</v>
      </c>
      <c r="E25" s="4">
        <v>169393.4</v>
      </c>
      <c r="F25" s="4">
        <v>16211.08</v>
      </c>
      <c r="G25" s="3"/>
    </row>
    <row r="26" spans="1:7">
      <c r="A26" s="42" t="s">
        <v>186</v>
      </c>
      <c r="B26" s="43">
        <v>108922.01</v>
      </c>
      <c r="C26" s="43">
        <v>48565.55</v>
      </c>
      <c r="D26" s="43">
        <v>157487.56</v>
      </c>
      <c r="E26" s="43">
        <v>185453</v>
      </c>
      <c r="F26" s="43">
        <v>27965.439999999999</v>
      </c>
      <c r="G26" s="42"/>
    </row>
    <row r="27" spans="1:7">
      <c r="A27" s="42" t="s">
        <v>187</v>
      </c>
      <c r="B27" s="43">
        <v>123094.21</v>
      </c>
      <c r="C27" s="43">
        <v>56115.56</v>
      </c>
      <c r="D27" s="43">
        <v>179209.77</v>
      </c>
      <c r="E27" s="43">
        <v>210975.44</v>
      </c>
      <c r="F27" s="43">
        <v>31765.67</v>
      </c>
      <c r="G27" s="42"/>
    </row>
    <row r="28" spans="1:7">
      <c r="A28" s="3" t="s">
        <v>188</v>
      </c>
      <c r="B28" s="4">
        <v>6505.5</v>
      </c>
      <c r="C28" s="4">
        <v>3111.2</v>
      </c>
      <c r="D28" s="4">
        <v>9616.7000000000007</v>
      </c>
      <c r="E28" s="4">
        <v>15457.2</v>
      </c>
      <c r="F28" s="4">
        <v>5840.5</v>
      </c>
      <c r="G28" s="3"/>
    </row>
    <row r="29" spans="1:7">
      <c r="A29" s="42" t="s">
        <v>189</v>
      </c>
      <c r="B29" s="43">
        <v>6505.5</v>
      </c>
      <c r="C29" s="43">
        <v>3111.2</v>
      </c>
      <c r="D29" s="43">
        <v>9616.7000000000007</v>
      </c>
      <c r="E29" s="43">
        <v>15457.2</v>
      </c>
      <c r="F29" s="43">
        <v>5840.5</v>
      </c>
      <c r="G29" s="42"/>
    </row>
    <row r="30" spans="1:7">
      <c r="A30" s="3" t="s">
        <v>190</v>
      </c>
      <c r="B30" s="4">
        <v>26773.89</v>
      </c>
      <c r="C30" s="4">
        <v>7110.37</v>
      </c>
      <c r="D30" s="4">
        <v>33884.26</v>
      </c>
      <c r="E30" s="4">
        <v>43362</v>
      </c>
      <c r="F30" s="4">
        <v>9477.74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26773.89</v>
      </c>
      <c r="C32" s="43">
        <v>10953.34</v>
      </c>
      <c r="D32" s="43">
        <v>37727.230000000003</v>
      </c>
      <c r="E32" s="43">
        <v>55639.12</v>
      </c>
      <c r="F32" s="43">
        <v>17911.89</v>
      </c>
      <c r="G32" s="42"/>
    </row>
    <row r="33" spans="1:7">
      <c r="A33" s="42" t="s">
        <v>193</v>
      </c>
      <c r="B33" s="43">
        <v>33279.39</v>
      </c>
      <c r="C33" s="43">
        <v>14064.54</v>
      </c>
      <c r="D33" s="43">
        <v>47343.93</v>
      </c>
      <c r="E33" s="43">
        <v>71096.320000000007</v>
      </c>
      <c r="F33" s="43">
        <v>23752.39</v>
      </c>
      <c r="G33" s="42"/>
    </row>
    <row r="34" spans="1:7">
      <c r="A34" s="3" t="s">
        <v>234</v>
      </c>
      <c r="B34" s="4">
        <v>1172.3699999999999</v>
      </c>
      <c r="C34" s="4">
        <v>0</v>
      </c>
      <c r="D34" s="4">
        <v>1172.3699999999999</v>
      </c>
      <c r="E34" s="4">
        <v>3358.2</v>
      </c>
      <c r="F34" s="4">
        <v>2185.83</v>
      </c>
      <c r="G34" s="3"/>
    </row>
    <row r="35" spans="1:7">
      <c r="A35" s="42" t="s">
        <v>194</v>
      </c>
      <c r="B35" s="43">
        <v>1172.3699999999999</v>
      </c>
      <c r="C35" s="43">
        <v>0</v>
      </c>
      <c r="D35" s="43">
        <v>1172.3699999999999</v>
      </c>
      <c r="E35" s="43">
        <v>3358.2</v>
      </c>
      <c r="F35" s="43">
        <v>2185.83</v>
      </c>
      <c r="G35" s="42"/>
    </row>
    <row r="36" spans="1:7">
      <c r="A36" s="3" t="s">
        <v>195</v>
      </c>
      <c r="B36" s="4">
        <v>12171.91</v>
      </c>
      <c r="C36" s="4">
        <v>23673.54</v>
      </c>
      <c r="D36" s="4">
        <v>35845.449999999997</v>
      </c>
      <c r="E36" s="4">
        <v>85625.2</v>
      </c>
      <c r="F36" s="4">
        <v>49779.75</v>
      </c>
      <c r="G36" s="3"/>
    </row>
    <row r="37" spans="1:7">
      <c r="A37" s="42" t="s">
        <v>196</v>
      </c>
      <c r="B37" s="43">
        <v>12171.91</v>
      </c>
      <c r="C37" s="43">
        <v>23673.54</v>
      </c>
      <c r="D37" s="43">
        <v>35845.449999999997</v>
      </c>
      <c r="E37" s="43">
        <v>85625.2</v>
      </c>
      <c r="F37" s="43">
        <v>49779.75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27239.48</v>
      </c>
      <c r="C40" s="4">
        <v>13015.02</v>
      </c>
      <c r="D40" s="4">
        <v>40254.5</v>
      </c>
      <c r="E40" s="4">
        <v>45089.64</v>
      </c>
      <c r="F40" s="4">
        <v>4835.1400000000003</v>
      </c>
      <c r="G40" s="3"/>
    </row>
    <row r="41" spans="1:7">
      <c r="A41" s="3" t="s">
        <v>200</v>
      </c>
      <c r="B41" s="4">
        <v>5713.82</v>
      </c>
      <c r="C41" s="4">
        <v>0</v>
      </c>
      <c r="D41" s="4">
        <v>5713.82</v>
      </c>
      <c r="E41" s="4">
        <v>10406.4</v>
      </c>
      <c r="F41" s="4">
        <v>4692.58</v>
      </c>
      <c r="G41" s="3"/>
    </row>
    <row r="42" spans="1:7">
      <c r="A42" s="3" t="s">
        <v>201</v>
      </c>
      <c r="B42" s="4">
        <v>1991.77</v>
      </c>
      <c r="C42" s="4">
        <v>365.74</v>
      </c>
      <c r="D42" s="4">
        <v>2357.5100000000002</v>
      </c>
      <c r="E42" s="4">
        <v>5060</v>
      </c>
      <c r="F42" s="4">
        <v>2702.49</v>
      </c>
      <c r="G42" s="3"/>
    </row>
    <row r="43" spans="1:7">
      <c r="A43" s="42" t="s">
        <v>202</v>
      </c>
      <c r="B43" s="43">
        <v>34945.07</v>
      </c>
      <c r="C43" s="43">
        <v>13380.76</v>
      </c>
      <c r="D43" s="43">
        <v>48325.83</v>
      </c>
      <c r="E43" s="43">
        <v>60556.04</v>
      </c>
      <c r="F43" s="43">
        <v>12230.21</v>
      </c>
      <c r="G43" s="42"/>
    </row>
    <row r="44" spans="1:7">
      <c r="A44" s="3" t="s">
        <v>235</v>
      </c>
      <c r="B44" s="4">
        <v>64908.44</v>
      </c>
      <c r="C44" s="4">
        <v>22378.32</v>
      </c>
      <c r="D44" s="4">
        <v>87286.76</v>
      </c>
      <c r="E44" s="4">
        <v>102681.5</v>
      </c>
      <c r="F44" s="4">
        <v>15394.74</v>
      </c>
      <c r="G44" s="3"/>
    </row>
    <row r="45" spans="1:7">
      <c r="A45" s="42" t="s">
        <v>203</v>
      </c>
      <c r="B45" s="43">
        <v>64908.44</v>
      </c>
      <c r="C45" s="43">
        <v>22378.32</v>
      </c>
      <c r="D45" s="43">
        <v>87286.76</v>
      </c>
      <c r="E45" s="43">
        <v>102681.5</v>
      </c>
      <c r="F45" s="43">
        <v>15394.74</v>
      </c>
      <c r="G45" s="42"/>
    </row>
    <row r="46" spans="1:7">
      <c r="A46" s="42" t="s">
        <v>204</v>
      </c>
      <c r="B46" s="43">
        <v>113197.79</v>
      </c>
      <c r="C46" s="43">
        <v>59432.62</v>
      </c>
      <c r="D46" s="43">
        <v>172630.41</v>
      </c>
      <c r="E46" s="43">
        <v>252246.31</v>
      </c>
      <c r="F46" s="43">
        <v>79615.899999999994</v>
      </c>
      <c r="G46" s="42"/>
    </row>
    <row r="47" spans="1:7">
      <c r="A47" s="3" t="s">
        <v>205</v>
      </c>
      <c r="B47" s="4">
        <v>20345.39</v>
      </c>
      <c r="C47" s="4">
        <v>2288.6999999999998</v>
      </c>
      <c r="D47" s="4">
        <v>22634.09</v>
      </c>
      <c r="E47" s="4">
        <v>72042.84</v>
      </c>
      <c r="F47" s="4">
        <v>49408.75</v>
      </c>
      <c r="G47" s="3"/>
    </row>
    <row r="48" spans="1:7">
      <c r="A48" s="42" t="s">
        <v>206</v>
      </c>
      <c r="B48" s="43">
        <v>20345.39</v>
      </c>
      <c r="C48" s="43">
        <v>2288.6999999999998</v>
      </c>
      <c r="D48" s="43">
        <v>22634.09</v>
      </c>
      <c r="E48" s="43">
        <v>72042.84</v>
      </c>
      <c r="F48" s="43">
        <v>49408.75</v>
      </c>
      <c r="G48" s="42"/>
    </row>
    <row r="49" spans="1:7">
      <c r="A49" s="42" t="s">
        <v>207</v>
      </c>
      <c r="B49" s="43">
        <v>20345.39</v>
      </c>
      <c r="C49" s="43">
        <v>2288.6999999999998</v>
      </c>
      <c r="D49" s="43">
        <v>22634.09</v>
      </c>
      <c r="E49" s="43">
        <v>72042.84</v>
      </c>
      <c r="F49" s="43">
        <v>49408.75</v>
      </c>
      <c r="G49" s="42"/>
    </row>
    <row r="50" spans="1:7">
      <c r="A50" s="3" t="s">
        <v>208</v>
      </c>
      <c r="B50" s="4">
        <v>33214.58</v>
      </c>
      <c r="C50" s="4">
        <v>0</v>
      </c>
      <c r="D50" s="4">
        <v>33214.58</v>
      </c>
      <c r="E50" s="4">
        <v>42255.360000000001</v>
      </c>
      <c r="F50" s="4">
        <v>9040.7800000000007</v>
      </c>
      <c r="G50" s="3"/>
    </row>
    <row r="51" spans="1:7">
      <c r="A51" s="42" t="s">
        <v>209</v>
      </c>
      <c r="B51" s="43">
        <v>33214.58</v>
      </c>
      <c r="C51" s="43">
        <v>0</v>
      </c>
      <c r="D51" s="43">
        <v>33214.58</v>
      </c>
      <c r="E51" s="43">
        <v>42255.360000000001</v>
      </c>
      <c r="F51" s="43">
        <v>9040.7800000000007</v>
      </c>
      <c r="G51" s="42"/>
    </row>
    <row r="52" spans="1:7">
      <c r="A52" s="42" t="s">
        <v>210</v>
      </c>
      <c r="B52" s="43">
        <v>33214.58</v>
      </c>
      <c r="C52" s="43">
        <v>0</v>
      </c>
      <c r="D52" s="43">
        <v>33214.58</v>
      </c>
      <c r="E52" s="43">
        <v>42255.360000000001</v>
      </c>
      <c r="F52" s="43">
        <v>9040.7800000000007</v>
      </c>
      <c r="G52" s="42"/>
    </row>
    <row r="53" spans="1:7">
      <c r="A53" s="3" t="s">
        <v>216</v>
      </c>
      <c r="B53" s="4">
        <v>339911.54</v>
      </c>
      <c r="C53" s="5">
        <v>0</v>
      </c>
      <c r="D53" s="4">
        <v>339911.54</v>
      </c>
      <c r="E53" s="4">
        <v>552356.52</v>
      </c>
      <c r="F53" s="4">
        <v>212444.98</v>
      </c>
      <c r="G53" s="3"/>
    </row>
    <row r="54" spans="1:7">
      <c r="A54" s="3" t="s">
        <v>211</v>
      </c>
      <c r="B54" s="4">
        <v>91867.61</v>
      </c>
      <c r="C54" s="5">
        <v>0</v>
      </c>
      <c r="D54" s="4">
        <v>91867.61</v>
      </c>
      <c r="E54" s="4">
        <v>39058.92</v>
      </c>
      <c r="F54" s="4">
        <v>-52808.69</v>
      </c>
      <c r="G54" s="3"/>
    </row>
    <row r="55" spans="1:7">
      <c r="A55" s="3" t="s">
        <v>229</v>
      </c>
      <c r="B55" s="4">
        <v>33915.660000000003</v>
      </c>
      <c r="C55" s="5">
        <v>0</v>
      </c>
      <c r="D55" s="4">
        <v>33915.660000000003</v>
      </c>
      <c r="E55" s="5">
        <v>0</v>
      </c>
      <c r="F55" s="4">
        <v>-33915.660000000003</v>
      </c>
      <c r="G55" s="3"/>
    </row>
    <row r="56" spans="1:7">
      <c r="A56" s="42" t="s">
        <v>212</v>
      </c>
      <c r="B56" s="43">
        <v>465694.81</v>
      </c>
      <c r="C56" s="44">
        <v>0</v>
      </c>
      <c r="D56" s="43">
        <v>465694.81</v>
      </c>
      <c r="E56" s="43">
        <v>591415.43999999994</v>
      </c>
      <c r="F56" s="43">
        <v>125720.63</v>
      </c>
      <c r="G56" s="42"/>
    </row>
    <row r="57" spans="1:7">
      <c r="A57" s="6" t="s">
        <v>213</v>
      </c>
      <c r="B57" s="7">
        <v>1452479.26</v>
      </c>
      <c r="C57" s="7">
        <v>185525.75</v>
      </c>
      <c r="D57" s="7">
        <v>1638005.01</v>
      </c>
      <c r="E57" s="7">
        <v>2120264.37</v>
      </c>
      <c r="F57" s="7">
        <v>482259.36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7265625" customWidth="1"/>
    <col min="3" max="3" width="13.7265625" bestFit="1" customWidth="1"/>
    <col min="4" max="4" width="10.81640625" bestFit="1" customWidth="1"/>
    <col min="5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85560.95</v>
      </c>
      <c r="C2" s="5">
        <v>0</v>
      </c>
      <c r="D2" s="4">
        <v>85560.95</v>
      </c>
      <c r="E2" s="4">
        <v>130825.56</v>
      </c>
      <c r="F2" s="4">
        <v>45264.61</v>
      </c>
      <c r="G2" s="3"/>
    </row>
    <row r="3" spans="1:7">
      <c r="A3" s="3" t="s">
        <v>165</v>
      </c>
      <c r="B3" s="4">
        <v>22997.99</v>
      </c>
      <c r="C3" s="5">
        <v>0</v>
      </c>
      <c r="D3" s="4">
        <v>22997.99</v>
      </c>
      <c r="E3" s="4">
        <v>40287.370000000003</v>
      </c>
      <c r="F3" s="4">
        <v>17289.38</v>
      </c>
      <c r="G3" s="3"/>
    </row>
    <row r="4" spans="1:7">
      <c r="A4" s="3" t="s">
        <v>166</v>
      </c>
      <c r="B4" s="4">
        <v>4526.3</v>
      </c>
      <c r="C4" s="5">
        <v>0</v>
      </c>
      <c r="D4" s="4">
        <v>4526.3</v>
      </c>
      <c r="E4" s="4">
        <v>33246.67</v>
      </c>
      <c r="F4" s="4">
        <v>28720.37</v>
      </c>
      <c r="G4" s="3"/>
    </row>
    <row r="5" spans="1:7">
      <c r="A5" s="3" t="s">
        <v>167</v>
      </c>
      <c r="B5" s="4">
        <v>101497.48</v>
      </c>
      <c r="C5" s="5">
        <v>0</v>
      </c>
      <c r="D5" s="4">
        <v>101497.48</v>
      </c>
      <c r="E5" s="4">
        <v>198077.88</v>
      </c>
      <c r="F5" s="4">
        <v>96580.4</v>
      </c>
      <c r="G5" s="3"/>
    </row>
    <row r="6" spans="1:7">
      <c r="A6" s="3" t="s">
        <v>168</v>
      </c>
      <c r="B6" s="4">
        <v>602.76</v>
      </c>
      <c r="C6" s="5">
        <v>0</v>
      </c>
      <c r="D6" s="4">
        <v>602.76</v>
      </c>
      <c r="E6" s="4">
        <v>14967.24</v>
      </c>
      <c r="F6" s="4">
        <v>14364.48</v>
      </c>
      <c r="G6" s="3"/>
    </row>
    <row r="7" spans="1:7">
      <c r="A7" s="3" t="s">
        <v>169</v>
      </c>
      <c r="B7" s="4">
        <v>3283.71</v>
      </c>
      <c r="C7" s="5">
        <v>0</v>
      </c>
      <c r="D7" s="4">
        <v>3283.71</v>
      </c>
      <c r="E7" s="4">
        <v>1002.24</v>
      </c>
      <c r="F7" s="4">
        <v>-2281.4699999999998</v>
      </c>
      <c r="G7" s="3"/>
    </row>
    <row r="8" spans="1:7">
      <c r="A8" s="3" t="s">
        <v>170</v>
      </c>
      <c r="B8" s="4">
        <v>910.18</v>
      </c>
      <c r="C8" s="5">
        <v>0</v>
      </c>
      <c r="D8" s="4">
        <v>910.18</v>
      </c>
      <c r="E8" s="4">
        <v>1113.5999999999999</v>
      </c>
      <c r="F8" s="4">
        <v>203.42</v>
      </c>
      <c r="G8" s="3"/>
    </row>
    <row r="9" spans="1:7">
      <c r="A9" s="3" t="s">
        <v>171</v>
      </c>
      <c r="B9" s="4">
        <v>10645.12</v>
      </c>
      <c r="C9" s="5">
        <v>0</v>
      </c>
      <c r="D9" s="4">
        <v>10645.12</v>
      </c>
      <c r="E9" s="4">
        <v>17327.7</v>
      </c>
      <c r="F9" s="4">
        <v>6682.58</v>
      </c>
      <c r="G9" s="3"/>
    </row>
    <row r="10" spans="1:7">
      <c r="A10" s="3" t="s">
        <v>172</v>
      </c>
      <c r="B10" s="4">
        <v>2761.23</v>
      </c>
      <c r="C10" s="5">
        <v>0</v>
      </c>
      <c r="D10" s="4">
        <v>2761.23</v>
      </c>
      <c r="E10" s="4">
        <v>7134.77</v>
      </c>
      <c r="F10" s="4">
        <v>4373.54</v>
      </c>
      <c r="G10" s="3"/>
    </row>
    <row r="11" spans="1:7">
      <c r="A11" s="42" t="s">
        <v>173</v>
      </c>
      <c r="B11" s="43">
        <v>232785.72</v>
      </c>
      <c r="C11" s="44">
        <v>0</v>
      </c>
      <c r="D11" s="43">
        <v>232785.72</v>
      </c>
      <c r="E11" s="43">
        <v>443983.03</v>
      </c>
      <c r="F11" s="43">
        <v>211197.31</v>
      </c>
      <c r="G11" s="42"/>
    </row>
    <row r="12" spans="1:7">
      <c r="A12" s="3" t="s">
        <v>174</v>
      </c>
      <c r="B12" s="4">
        <v>1623.23</v>
      </c>
      <c r="C12" s="5">
        <v>0</v>
      </c>
      <c r="D12" s="4">
        <v>1623.23</v>
      </c>
      <c r="E12" s="5">
        <v>0</v>
      </c>
      <c r="F12" s="4">
        <v>-1623.23</v>
      </c>
      <c r="G12" s="3"/>
    </row>
    <row r="13" spans="1:7">
      <c r="A13" s="42" t="s">
        <v>175</v>
      </c>
      <c r="B13" s="43">
        <v>1623.23</v>
      </c>
      <c r="C13" s="44">
        <v>0</v>
      </c>
      <c r="D13" s="43">
        <v>1623.23</v>
      </c>
      <c r="E13" s="44">
        <v>0</v>
      </c>
      <c r="F13" s="43">
        <v>-1623.23</v>
      </c>
      <c r="G13" s="42"/>
    </row>
    <row r="14" spans="1:7">
      <c r="A14" s="3" t="s">
        <v>214</v>
      </c>
      <c r="B14" s="4">
        <v>489.09</v>
      </c>
      <c r="C14" s="5">
        <v>0</v>
      </c>
      <c r="D14" s="4">
        <v>489.09</v>
      </c>
      <c r="E14" s="5">
        <v>0</v>
      </c>
      <c r="F14" s="4">
        <v>-489.09</v>
      </c>
      <c r="G14" s="3"/>
    </row>
    <row r="15" spans="1:7">
      <c r="A15" s="42" t="s">
        <v>215</v>
      </c>
      <c r="B15" s="43">
        <v>489.09</v>
      </c>
      <c r="C15" s="44">
        <v>0</v>
      </c>
      <c r="D15" s="43">
        <v>489.09</v>
      </c>
      <c r="E15" s="44">
        <v>0</v>
      </c>
      <c r="F15" s="43">
        <v>-489.09</v>
      </c>
      <c r="G15" s="42"/>
    </row>
    <row r="16" spans="1:7">
      <c r="A16" s="3" t="s">
        <v>176</v>
      </c>
      <c r="B16" s="4">
        <v>8295.33</v>
      </c>
      <c r="C16" s="4">
        <v>2973.6</v>
      </c>
      <c r="D16" s="4">
        <v>11268.93</v>
      </c>
      <c r="E16" s="4">
        <v>15349.64</v>
      </c>
      <c r="F16" s="4">
        <v>4080.71</v>
      </c>
      <c r="G16" s="3"/>
    </row>
    <row r="17" spans="1:7">
      <c r="A17" s="42" t="s">
        <v>177</v>
      </c>
      <c r="B17" s="43">
        <v>8295.33</v>
      </c>
      <c r="C17" s="43">
        <v>2973.6</v>
      </c>
      <c r="D17" s="43">
        <v>11268.93</v>
      </c>
      <c r="E17" s="43">
        <v>15349.64</v>
      </c>
      <c r="F17" s="43">
        <v>4080.71</v>
      </c>
      <c r="G17" s="42"/>
    </row>
    <row r="18" spans="1:7">
      <c r="A18" s="42" t="s">
        <v>178</v>
      </c>
      <c r="B18" s="43">
        <v>243193.37</v>
      </c>
      <c r="C18" s="43">
        <v>2973.6</v>
      </c>
      <c r="D18" s="43">
        <v>246166.97</v>
      </c>
      <c r="E18" s="43">
        <v>459332.67</v>
      </c>
      <c r="F18" s="43">
        <v>213165.7</v>
      </c>
      <c r="G18" s="42"/>
    </row>
    <row r="19" spans="1:7">
      <c r="A19" s="3" t="s">
        <v>179</v>
      </c>
      <c r="B19" s="4">
        <v>389776.27</v>
      </c>
      <c r="C19" s="4">
        <v>74068.88</v>
      </c>
      <c r="D19" s="4">
        <v>463845.15</v>
      </c>
      <c r="E19" s="4">
        <v>547886.52</v>
      </c>
      <c r="F19" s="4">
        <v>84041.37</v>
      </c>
      <c r="G19" s="3"/>
    </row>
    <row r="20" spans="1:7">
      <c r="A20" s="42" t="s">
        <v>180</v>
      </c>
      <c r="B20" s="43">
        <v>389776.27</v>
      </c>
      <c r="C20" s="43">
        <v>74068.88</v>
      </c>
      <c r="D20" s="43">
        <v>463845.15</v>
      </c>
      <c r="E20" s="43">
        <v>547886.52</v>
      </c>
      <c r="F20" s="43">
        <v>84041.37</v>
      </c>
      <c r="G20" s="42"/>
    </row>
    <row r="21" spans="1:7">
      <c r="A21" s="42" t="s">
        <v>181</v>
      </c>
      <c r="B21" s="43">
        <v>389776.27</v>
      </c>
      <c r="C21" s="43">
        <v>74068.88</v>
      </c>
      <c r="D21" s="43">
        <v>463845.15</v>
      </c>
      <c r="E21" s="43">
        <v>547886.52</v>
      </c>
      <c r="F21" s="43">
        <v>84041.37</v>
      </c>
      <c r="G21" s="42"/>
    </row>
    <row r="22" spans="1:7">
      <c r="A22" s="3" t="s">
        <v>182</v>
      </c>
      <c r="B22" s="4">
        <v>15742.8</v>
      </c>
      <c r="C22" s="4">
        <v>5818.11</v>
      </c>
      <c r="D22" s="4">
        <v>21560.91</v>
      </c>
      <c r="E22" s="4">
        <v>29082.44</v>
      </c>
      <c r="F22" s="4">
        <v>7521.53</v>
      </c>
      <c r="G22" s="3"/>
    </row>
    <row r="23" spans="1:7">
      <c r="A23" s="42" t="s">
        <v>183</v>
      </c>
      <c r="B23" s="43">
        <v>15742.8</v>
      </c>
      <c r="C23" s="43">
        <v>5818.11</v>
      </c>
      <c r="D23" s="43">
        <v>21560.91</v>
      </c>
      <c r="E23" s="43">
        <v>29082.44</v>
      </c>
      <c r="F23" s="43">
        <v>7521.53</v>
      </c>
      <c r="G23" s="42"/>
    </row>
    <row r="24" spans="1:7">
      <c r="A24" s="3" t="s">
        <v>184</v>
      </c>
      <c r="B24" s="4">
        <v>972.33</v>
      </c>
      <c r="C24" s="4">
        <v>6385.56</v>
      </c>
      <c r="D24" s="4">
        <v>7357.89</v>
      </c>
      <c r="E24" s="4">
        <v>16059.6</v>
      </c>
      <c r="F24" s="4">
        <v>8701.7099999999991</v>
      </c>
      <c r="G24" s="3"/>
    </row>
    <row r="25" spans="1:7">
      <c r="A25" s="3" t="s">
        <v>185</v>
      </c>
      <c r="B25" s="4">
        <v>25673.56</v>
      </c>
      <c r="C25" s="4">
        <v>136432.74</v>
      </c>
      <c r="D25" s="4">
        <v>162106.29999999999</v>
      </c>
      <c r="E25" s="4">
        <v>171438.2</v>
      </c>
      <c r="F25" s="4">
        <v>9331.9</v>
      </c>
      <c r="G25" s="3"/>
    </row>
    <row r="26" spans="1:7">
      <c r="A26" s="42" t="s">
        <v>186</v>
      </c>
      <c r="B26" s="43">
        <v>26645.89</v>
      </c>
      <c r="C26" s="43">
        <v>142818.29999999999</v>
      </c>
      <c r="D26" s="43">
        <v>169464.19</v>
      </c>
      <c r="E26" s="43">
        <v>187497.8</v>
      </c>
      <c r="F26" s="43">
        <v>18033.61</v>
      </c>
      <c r="G26" s="42"/>
    </row>
    <row r="27" spans="1:7">
      <c r="A27" s="42" t="s">
        <v>187</v>
      </c>
      <c r="B27" s="43">
        <v>42388.69</v>
      </c>
      <c r="C27" s="43">
        <v>148636.41</v>
      </c>
      <c r="D27" s="43">
        <v>191025.1</v>
      </c>
      <c r="E27" s="43">
        <v>216580.24</v>
      </c>
      <c r="F27" s="43">
        <v>25555.14</v>
      </c>
      <c r="G27" s="42"/>
    </row>
    <row r="28" spans="1:7">
      <c r="A28" s="3" t="s">
        <v>188</v>
      </c>
      <c r="B28" s="5">
        <v>0</v>
      </c>
      <c r="C28" s="4">
        <v>1043.24</v>
      </c>
      <c r="D28" s="4">
        <v>1043.24</v>
      </c>
      <c r="E28" s="4">
        <v>17257.2</v>
      </c>
      <c r="F28" s="4">
        <v>16213.96</v>
      </c>
      <c r="G28" s="3"/>
    </row>
    <row r="29" spans="1:7">
      <c r="A29" s="42" t="s">
        <v>189</v>
      </c>
      <c r="B29" s="44">
        <v>0</v>
      </c>
      <c r="C29" s="43">
        <v>1043.24</v>
      </c>
      <c r="D29" s="43">
        <v>1043.24</v>
      </c>
      <c r="E29" s="43">
        <v>17257.2</v>
      </c>
      <c r="F29" s="43">
        <v>16213.96</v>
      </c>
      <c r="G29" s="42"/>
    </row>
    <row r="30" spans="1:7">
      <c r="A30" s="3" t="s">
        <v>190</v>
      </c>
      <c r="B30" s="4">
        <v>21748.55</v>
      </c>
      <c r="C30" s="4">
        <v>0</v>
      </c>
      <c r="D30" s="4">
        <v>21748.55</v>
      </c>
      <c r="E30" s="4">
        <v>66220.800000000003</v>
      </c>
      <c r="F30" s="4">
        <v>44472.25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21748.55</v>
      </c>
      <c r="C32" s="43">
        <v>5435</v>
      </c>
      <c r="D32" s="43">
        <v>27183.55</v>
      </c>
      <c r="E32" s="43">
        <v>78497.919999999998</v>
      </c>
      <c r="F32" s="43">
        <v>51314.37</v>
      </c>
      <c r="G32" s="42"/>
    </row>
    <row r="33" spans="1:7">
      <c r="A33" s="42" t="s">
        <v>193</v>
      </c>
      <c r="B33" s="43">
        <v>21748.55</v>
      </c>
      <c r="C33" s="43">
        <v>6478.24</v>
      </c>
      <c r="D33" s="43">
        <v>28226.79</v>
      </c>
      <c r="E33" s="43">
        <v>95755.12</v>
      </c>
      <c r="F33" s="43">
        <v>67528.33</v>
      </c>
      <c r="G33" s="42"/>
    </row>
    <row r="34" spans="1:7">
      <c r="A34" s="3" t="s">
        <v>234</v>
      </c>
      <c r="B34" s="4">
        <v>1214.81</v>
      </c>
      <c r="C34" s="4">
        <v>0</v>
      </c>
      <c r="D34" s="4">
        <v>1214.81</v>
      </c>
      <c r="E34" s="4">
        <v>3358.2</v>
      </c>
      <c r="F34" s="4">
        <v>2143.39</v>
      </c>
      <c r="G34" s="3"/>
    </row>
    <row r="35" spans="1:7">
      <c r="A35" s="42" t="s">
        <v>194</v>
      </c>
      <c r="B35" s="43">
        <v>1214.81</v>
      </c>
      <c r="C35" s="43">
        <v>0</v>
      </c>
      <c r="D35" s="43">
        <v>1214.81</v>
      </c>
      <c r="E35" s="43">
        <v>3358.2</v>
      </c>
      <c r="F35" s="43">
        <v>2143.39</v>
      </c>
      <c r="G35" s="42"/>
    </row>
    <row r="36" spans="1:7">
      <c r="A36" s="3" t="s">
        <v>195</v>
      </c>
      <c r="B36" s="4">
        <v>41609.69</v>
      </c>
      <c r="C36" s="4">
        <v>5119.09</v>
      </c>
      <c r="D36" s="4">
        <v>46728.78</v>
      </c>
      <c r="E36" s="4">
        <v>72287.199999999997</v>
      </c>
      <c r="F36" s="4">
        <v>25558.42</v>
      </c>
      <c r="G36" s="3"/>
    </row>
    <row r="37" spans="1:7">
      <c r="A37" s="42" t="s">
        <v>196</v>
      </c>
      <c r="B37" s="43">
        <v>41609.69</v>
      </c>
      <c r="C37" s="43">
        <v>5119.09</v>
      </c>
      <c r="D37" s="43">
        <v>46728.78</v>
      </c>
      <c r="E37" s="43">
        <v>72287.199999999997</v>
      </c>
      <c r="F37" s="43">
        <v>25558.42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8145.69</v>
      </c>
      <c r="C40" s="4">
        <v>8762.64</v>
      </c>
      <c r="D40" s="4">
        <v>16908.330000000002</v>
      </c>
      <c r="E40" s="4">
        <v>28074.720000000001</v>
      </c>
      <c r="F40" s="4">
        <v>11166.39</v>
      </c>
      <c r="G40" s="3"/>
    </row>
    <row r="41" spans="1:7">
      <c r="A41" s="3" t="s">
        <v>200</v>
      </c>
      <c r="B41" s="4">
        <v>1194.6199999999999</v>
      </c>
      <c r="C41" s="4">
        <v>0</v>
      </c>
      <c r="D41" s="4">
        <v>1194.6199999999999</v>
      </c>
      <c r="E41" s="4">
        <v>4222.8</v>
      </c>
      <c r="F41" s="4">
        <v>3028.18</v>
      </c>
      <c r="G41" s="3"/>
    </row>
    <row r="42" spans="1:7">
      <c r="A42" s="3" t="s">
        <v>201</v>
      </c>
      <c r="B42" s="4">
        <v>3009.68</v>
      </c>
      <c r="C42" s="4">
        <v>871.09</v>
      </c>
      <c r="D42" s="4">
        <v>3880.77</v>
      </c>
      <c r="E42" s="4">
        <v>5396</v>
      </c>
      <c r="F42" s="4">
        <v>1515.23</v>
      </c>
      <c r="G42" s="3"/>
    </row>
    <row r="43" spans="1:7">
      <c r="A43" s="42" t="s">
        <v>202</v>
      </c>
      <c r="B43" s="43">
        <v>12349.99</v>
      </c>
      <c r="C43" s="43">
        <v>9633.73</v>
      </c>
      <c r="D43" s="43">
        <v>21983.72</v>
      </c>
      <c r="E43" s="43">
        <v>37693.519999999997</v>
      </c>
      <c r="F43" s="43">
        <v>15709.8</v>
      </c>
      <c r="G43" s="42"/>
    </row>
    <row r="44" spans="1:7">
      <c r="A44" s="3" t="s">
        <v>235</v>
      </c>
      <c r="B44" s="4">
        <v>74601.19</v>
      </c>
      <c r="C44" s="4">
        <v>11926.62</v>
      </c>
      <c r="D44" s="4">
        <v>86527.81</v>
      </c>
      <c r="E44" s="4">
        <v>102681.5</v>
      </c>
      <c r="F44" s="4">
        <v>16153.69</v>
      </c>
      <c r="G44" s="3"/>
    </row>
    <row r="45" spans="1:7">
      <c r="A45" s="42" t="s">
        <v>203</v>
      </c>
      <c r="B45" s="43">
        <v>74601.19</v>
      </c>
      <c r="C45" s="43">
        <v>11926.62</v>
      </c>
      <c r="D45" s="43">
        <v>86527.81</v>
      </c>
      <c r="E45" s="43">
        <v>102681.5</v>
      </c>
      <c r="F45" s="43">
        <v>16153.69</v>
      </c>
      <c r="G45" s="42"/>
    </row>
    <row r="46" spans="1:7">
      <c r="A46" s="42" t="s">
        <v>204</v>
      </c>
      <c r="B46" s="43">
        <v>129775.67999999999</v>
      </c>
      <c r="C46" s="43">
        <v>26679.439999999999</v>
      </c>
      <c r="D46" s="43">
        <v>156455.12</v>
      </c>
      <c r="E46" s="43">
        <v>216045.79</v>
      </c>
      <c r="F46" s="43">
        <v>59590.67</v>
      </c>
      <c r="G46" s="42"/>
    </row>
    <row r="47" spans="1:7">
      <c r="A47" s="3" t="s">
        <v>205</v>
      </c>
      <c r="B47" s="4">
        <v>44084.03</v>
      </c>
      <c r="C47" s="4">
        <v>7536.97</v>
      </c>
      <c r="D47" s="4">
        <v>51621</v>
      </c>
      <c r="E47" s="4">
        <v>77041.919999999998</v>
      </c>
      <c r="F47" s="4">
        <v>25420.92</v>
      </c>
      <c r="G47" s="3"/>
    </row>
    <row r="48" spans="1:7">
      <c r="A48" s="42" t="s">
        <v>206</v>
      </c>
      <c r="B48" s="43">
        <v>44084.03</v>
      </c>
      <c r="C48" s="43">
        <v>7536.97</v>
      </c>
      <c r="D48" s="43">
        <v>51621</v>
      </c>
      <c r="E48" s="43">
        <v>77041.919999999998</v>
      </c>
      <c r="F48" s="43">
        <v>25420.92</v>
      </c>
      <c r="G48" s="42"/>
    </row>
    <row r="49" spans="1:7">
      <c r="A49" s="42" t="s">
        <v>207</v>
      </c>
      <c r="B49" s="43">
        <v>44084.03</v>
      </c>
      <c r="C49" s="43">
        <v>7536.97</v>
      </c>
      <c r="D49" s="43">
        <v>51621</v>
      </c>
      <c r="E49" s="43">
        <v>77041.919999999998</v>
      </c>
      <c r="F49" s="43">
        <v>25420.92</v>
      </c>
      <c r="G49" s="42"/>
    </row>
    <row r="50" spans="1:7">
      <c r="A50" s="3" t="s">
        <v>208</v>
      </c>
      <c r="B50" s="4">
        <v>32839.120000000003</v>
      </c>
      <c r="C50" s="4">
        <v>0</v>
      </c>
      <c r="D50" s="4">
        <v>32839.120000000003</v>
      </c>
      <c r="E50" s="4">
        <v>41644.199999999997</v>
      </c>
      <c r="F50" s="4">
        <v>8805.08</v>
      </c>
      <c r="G50" s="3"/>
    </row>
    <row r="51" spans="1:7">
      <c r="A51" s="42" t="s">
        <v>209</v>
      </c>
      <c r="B51" s="43">
        <v>32839.120000000003</v>
      </c>
      <c r="C51" s="43">
        <v>0</v>
      </c>
      <c r="D51" s="43">
        <v>32839.120000000003</v>
      </c>
      <c r="E51" s="43">
        <v>41644.199999999997</v>
      </c>
      <c r="F51" s="43">
        <v>8805.08</v>
      </c>
      <c r="G51" s="42"/>
    </row>
    <row r="52" spans="1:7">
      <c r="A52" s="42" t="s">
        <v>210</v>
      </c>
      <c r="B52" s="43">
        <v>32839.120000000003</v>
      </c>
      <c r="C52" s="43">
        <v>0</v>
      </c>
      <c r="D52" s="43">
        <v>32839.120000000003</v>
      </c>
      <c r="E52" s="43">
        <v>41644.199999999997</v>
      </c>
      <c r="F52" s="43">
        <v>8805.08</v>
      </c>
      <c r="G52" s="42"/>
    </row>
    <row r="53" spans="1:7">
      <c r="A53" s="3" t="s">
        <v>216</v>
      </c>
      <c r="B53" s="4">
        <v>338428.91</v>
      </c>
      <c r="C53" s="5">
        <v>0</v>
      </c>
      <c r="D53" s="4">
        <v>338428.91</v>
      </c>
      <c r="E53" s="4">
        <v>549946.92000000004</v>
      </c>
      <c r="F53" s="4">
        <v>211518.01</v>
      </c>
      <c r="G53" s="3"/>
    </row>
    <row r="54" spans="1:7">
      <c r="A54" s="3" t="s">
        <v>211</v>
      </c>
      <c r="B54" s="4">
        <v>19796.7</v>
      </c>
      <c r="C54" s="5">
        <v>0</v>
      </c>
      <c r="D54" s="4">
        <v>19796.7</v>
      </c>
      <c r="E54" s="4">
        <v>32169.72</v>
      </c>
      <c r="F54" s="4">
        <v>12373.02</v>
      </c>
      <c r="G54" s="3"/>
    </row>
    <row r="55" spans="1:7">
      <c r="A55" s="42" t="s">
        <v>212</v>
      </c>
      <c r="B55" s="43">
        <v>358225.61</v>
      </c>
      <c r="C55" s="44">
        <v>0</v>
      </c>
      <c r="D55" s="43">
        <v>358225.61</v>
      </c>
      <c r="E55" s="43">
        <v>582116.64</v>
      </c>
      <c r="F55" s="43">
        <v>223891.03</v>
      </c>
      <c r="G55" s="42"/>
    </row>
    <row r="56" spans="1:7">
      <c r="A56" s="6" t="s">
        <v>213</v>
      </c>
      <c r="B56" s="7">
        <v>1262031.32</v>
      </c>
      <c r="C56" s="7">
        <v>266373.53999999998</v>
      </c>
      <c r="D56" s="7">
        <v>1528404.86</v>
      </c>
      <c r="E56" s="7">
        <v>2236403.1</v>
      </c>
      <c r="F56" s="7">
        <v>707998.24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3.5429687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103302.3</v>
      </c>
      <c r="C2" s="5">
        <v>0</v>
      </c>
      <c r="D2" s="4">
        <v>103302.3</v>
      </c>
      <c r="E2" s="4">
        <v>159703.92000000001</v>
      </c>
      <c r="F2" s="4">
        <v>56401.62</v>
      </c>
      <c r="G2" s="3"/>
    </row>
    <row r="3" spans="1:7">
      <c r="A3" s="3" t="s">
        <v>165</v>
      </c>
      <c r="B3" s="4">
        <v>14813.92</v>
      </c>
      <c r="C3" s="5">
        <v>0</v>
      </c>
      <c r="D3" s="4">
        <v>14813.92</v>
      </c>
      <c r="E3" s="4">
        <v>49817.14</v>
      </c>
      <c r="F3" s="4">
        <v>35003.22</v>
      </c>
      <c r="G3" s="3"/>
    </row>
    <row r="4" spans="1:7">
      <c r="A4" s="3" t="s">
        <v>166</v>
      </c>
      <c r="B4" s="4">
        <v>657</v>
      </c>
      <c r="C4" s="5">
        <v>0</v>
      </c>
      <c r="D4" s="4">
        <v>657</v>
      </c>
      <c r="E4" s="4">
        <v>41886.58</v>
      </c>
      <c r="F4" s="4">
        <v>41229.58</v>
      </c>
      <c r="G4" s="3"/>
    </row>
    <row r="5" spans="1:7">
      <c r="A5" s="3" t="s">
        <v>167</v>
      </c>
      <c r="B5" s="4">
        <v>122295.37</v>
      </c>
      <c r="C5" s="5">
        <v>0</v>
      </c>
      <c r="D5" s="4">
        <v>122295.37</v>
      </c>
      <c r="E5" s="4">
        <v>204960.72</v>
      </c>
      <c r="F5" s="4">
        <v>82665.350000000006</v>
      </c>
      <c r="G5" s="3"/>
    </row>
    <row r="6" spans="1:7">
      <c r="A6" s="3" t="s">
        <v>168</v>
      </c>
      <c r="B6" s="4">
        <v>721.22</v>
      </c>
      <c r="C6" s="5">
        <v>0</v>
      </c>
      <c r="D6" s="4">
        <v>721.22</v>
      </c>
      <c r="E6" s="4">
        <v>17879.64</v>
      </c>
      <c r="F6" s="4">
        <v>17158.419999999998</v>
      </c>
      <c r="G6" s="3"/>
    </row>
    <row r="7" spans="1:7">
      <c r="A7" s="3" t="s">
        <v>169</v>
      </c>
      <c r="B7" s="4">
        <v>3652.57</v>
      </c>
      <c r="C7" s="5">
        <v>0</v>
      </c>
      <c r="D7" s="4">
        <v>3652.57</v>
      </c>
      <c r="E7" s="4">
        <v>1955.88</v>
      </c>
      <c r="F7" s="4">
        <v>-1696.69</v>
      </c>
      <c r="G7" s="3"/>
    </row>
    <row r="8" spans="1:7">
      <c r="A8" s="3" t="s">
        <v>170</v>
      </c>
      <c r="B8" s="4">
        <v>614.92999999999995</v>
      </c>
      <c r="C8" s="5">
        <v>0</v>
      </c>
      <c r="D8" s="4">
        <v>614.92999999999995</v>
      </c>
      <c r="E8" s="4">
        <v>2173.3200000000002</v>
      </c>
      <c r="F8" s="4">
        <v>1558.39</v>
      </c>
      <c r="G8" s="3"/>
    </row>
    <row r="9" spans="1:7">
      <c r="A9" s="3" t="s">
        <v>171</v>
      </c>
      <c r="B9" s="4">
        <v>-14538.49</v>
      </c>
      <c r="C9" s="5">
        <v>0</v>
      </c>
      <c r="D9" s="4">
        <v>-14538.49</v>
      </c>
      <c r="E9" s="4">
        <v>35382.6</v>
      </c>
      <c r="F9" s="4">
        <v>49921.09</v>
      </c>
      <c r="G9" s="3"/>
    </row>
    <row r="10" spans="1:7">
      <c r="A10" s="3" t="s">
        <v>172</v>
      </c>
      <c r="B10" s="4">
        <v>-11016.7</v>
      </c>
      <c r="C10" s="5">
        <v>0</v>
      </c>
      <c r="D10" s="4">
        <v>-11016.7</v>
      </c>
      <c r="E10" s="4">
        <v>13563.41</v>
      </c>
      <c r="F10" s="4">
        <v>24580.11</v>
      </c>
      <c r="G10" s="3"/>
    </row>
    <row r="11" spans="1:7">
      <c r="A11" s="42" t="s">
        <v>173</v>
      </c>
      <c r="B11" s="43">
        <v>220502.12</v>
      </c>
      <c r="C11" s="44">
        <v>0</v>
      </c>
      <c r="D11" s="43">
        <v>220502.12</v>
      </c>
      <c r="E11" s="43">
        <v>527323.21</v>
      </c>
      <c r="F11" s="43">
        <v>306821.09000000003</v>
      </c>
      <c r="G11" s="42"/>
    </row>
    <row r="12" spans="1:7">
      <c r="A12" s="3" t="s">
        <v>174</v>
      </c>
      <c r="B12" s="4">
        <v>2004.09</v>
      </c>
      <c r="C12" s="5">
        <v>0</v>
      </c>
      <c r="D12" s="4">
        <v>2004.09</v>
      </c>
      <c r="E12" s="5">
        <v>0</v>
      </c>
      <c r="F12" s="4">
        <v>-2004.09</v>
      </c>
      <c r="G12" s="3"/>
    </row>
    <row r="13" spans="1:7">
      <c r="A13" s="42" t="s">
        <v>175</v>
      </c>
      <c r="B13" s="43">
        <v>2004.09</v>
      </c>
      <c r="C13" s="44">
        <v>0</v>
      </c>
      <c r="D13" s="43">
        <v>2004.09</v>
      </c>
      <c r="E13" s="44">
        <v>0</v>
      </c>
      <c r="F13" s="43">
        <v>-2004.09</v>
      </c>
      <c r="G13" s="42"/>
    </row>
    <row r="14" spans="1:7">
      <c r="A14" s="3" t="s">
        <v>214</v>
      </c>
      <c r="B14" s="4">
        <v>1056.8900000000001</v>
      </c>
      <c r="C14" s="5">
        <v>0</v>
      </c>
      <c r="D14" s="4">
        <v>1056.8900000000001</v>
      </c>
      <c r="E14" s="5">
        <v>0</v>
      </c>
      <c r="F14" s="4">
        <v>-1056.8900000000001</v>
      </c>
      <c r="G14" s="3"/>
    </row>
    <row r="15" spans="1:7">
      <c r="A15" s="42" t="s">
        <v>215</v>
      </c>
      <c r="B15" s="43">
        <v>1056.8900000000001</v>
      </c>
      <c r="C15" s="44">
        <v>0</v>
      </c>
      <c r="D15" s="43">
        <v>1056.8900000000001</v>
      </c>
      <c r="E15" s="44">
        <v>0</v>
      </c>
      <c r="F15" s="43">
        <v>-1056.8900000000001</v>
      </c>
      <c r="G15" s="42"/>
    </row>
    <row r="16" spans="1:7">
      <c r="A16" s="3" t="s">
        <v>176</v>
      </c>
      <c r="B16" s="4">
        <v>8138.77</v>
      </c>
      <c r="C16" s="4">
        <v>2689.51</v>
      </c>
      <c r="D16" s="4">
        <v>10828.28</v>
      </c>
      <c r="E16" s="4">
        <v>15657.52</v>
      </c>
      <c r="F16" s="4">
        <v>4829.24</v>
      </c>
      <c r="G16" s="3"/>
    </row>
    <row r="17" spans="1:7">
      <c r="A17" s="42" t="s">
        <v>177</v>
      </c>
      <c r="B17" s="43">
        <v>8138.77</v>
      </c>
      <c r="C17" s="43">
        <v>2689.51</v>
      </c>
      <c r="D17" s="43">
        <v>10828.28</v>
      </c>
      <c r="E17" s="43">
        <v>15657.52</v>
      </c>
      <c r="F17" s="43">
        <v>4829.24</v>
      </c>
      <c r="G17" s="42"/>
    </row>
    <row r="18" spans="1:7">
      <c r="A18" s="42" t="s">
        <v>178</v>
      </c>
      <c r="B18" s="43">
        <v>231701.87</v>
      </c>
      <c r="C18" s="43">
        <v>2689.51</v>
      </c>
      <c r="D18" s="43">
        <v>234391.38</v>
      </c>
      <c r="E18" s="43">
        <v>542980.73</v>
      </c>
      <c r="F18" s="43">
        <v>308589.34999999998</v>
      </c>
      <c r="G18" s="42"/>
    </row>
    <row r="19" spans="1:7">
      <c r="A19" s="3" t="s">
        <v>179</v>
      </c>
      <c r="B19" s="4">
        <v>115292.06</v>
      </c>
      <c r="C19" s="4">
        <v>2332.19</v>
      </c>
      <c r="D19" s="4">
        <v>117624.25</v>
      </c>
      <c r="E19" s="4">
        <v>498078.6</v>
      </c>
      <c r="F19" s="4">
        <v>380454.35</v>
      </c>
      <c r="G19" s="3"/>
    </row>
    <row r="20" spans="1:7">
      <c r="A20" s="42" t="s">
        <v>180</v>
      </c>
      <c r="B20" s="43">
        <v>115292.06</v>
      </c>
      <c r="C20" s="43">
        <v>2332.19</v>
      </c>
      <c r="D20" s="43">
        <v>117624.25</v>
      </c>
      <c r="E20" s="43">
        <v>498078.6</v>
      </c>
      <c r="F20" s="43">
        <v>380454.35</v>
      </c>
      <c r="G20" s="42"/>
    </row>
    <row r="21" spans="1:7">
      <c r="A21" s="42" t="s">
        <v>181</v>
      </c>
      <c r="B21" s="43">
        <v>115292.06</v>
      </c>
      <c r="C21" s="43">
        <v>2332.19</v>
      </c>
      <c r="D21" s="43">
        <v>117624.25</v>
      </c>
      <c r="E21" s="43">
        <v>498078.6</v>
      </c>
      <c r="F21" s="43">
        <v>380454.35</v>
      </c>
      <c r="G21" s="42"/>
    </row>
    <row r="22" spans="1:7">
      <c r="A22" s="3" t="s">
        <v>182</v>
      </c>
      <c r="B22" s="4">
        <v>15871.04</v>
      </c>
      <c r="C22" s="4">
        <v>5704.71</v>
      </c>
      <c r="D22" s="4">
        <v>21575.75</v>
      </c>
      <c r="E22" s="4">
        <v>29882.44</v>
      </c>
      <c r="F22" s="4">
        <v>8306.69</v>
      </c>
      <c r="G22" s="3"/>
    </row>
    <row r="23" spans="1:7">
      <c r="A23" s="42" t="s">
        <v>183</v>
      </c>
      <c r="B23" s="43">
        <v>15871.04</v>
      </c>
      <c r="C23" s="43">
        <v>5704.71</v>
      </c>
      <c r="D23" s="43">
        <v>21575.75</v>
      </c>
      <c r="E23" s="43">
        <v>29882.44</v>
      </c>
      <c r="F23" s="43">
        <v>8306.69</v>
      </c>
      <c r="G23" s="42"/>
    </row>
    <row r="24" spans="1:7">
      <c r="A24" s="3" t="s">
        <v>184</v>
      </c>
      <c r="B24" s="4">
        <v>4077.98</v>
      </c>
      <c r="C24" s="4">
        <v>5931.36</v>
      </c>
      <c r="D24" s="4">
        <v>10009.34</v>
      </c>
      <c r="E24" s="4">
        <v>16059.6</v>
      </c>
      <c r="F24" s="4">
        <v>6050.26</v>
      </c>
      <c r="G24" s="3"/>
    </row>
    <row r="25" spans="1:7">
      <c r="A25" s="3" t="s">
        <v>185</v>
      </c>
      <c r="B25" s="4">
        <v>399374.24</v>
      </c>
      <c r="C25" s="4">
        <v>95935.28</v>
      </c>
      <c r="D25" s="4">
        <v>495309.52</v>
      </c>
      <c r="E25" s="4">
        <v>515990.28</v>
      </c>
      <c r="F25" s="4">
        <v>20680.759999999998</v>
      </c>
      <c r="G25" s="3"/>
    </row>
    <row r="26" spans="1:7">
      <c r="A26" s="42" t="s">
        <v>186</v>
      </c>
      <c r="B26" s="43">
        <v>403452.22</v>
      </c>
      <c r="C26" s="43">
        <v>101866.64</v>
      </c>
      <c r="D26" s="43">
        <v>505318.86</v>
      </c>
      <c r="E26" s="43">
        <v>532049.88</v>
      </c>
      <c r="F26" s="43">
        <v>26731.02</v>
      </c>
      <c r="G26" s="42"/>
    </row>
    <row r="27" spans="1:7">
      <c r="A27" s="42" t="s">
        <v>187</v>
      </c>
      <c r="B27" s="43">
        <v>419323.26</v>
      </c>
      <c r="C27" s="43">
        <v>107571.35</v>
      </c>
      <c r="D27" s="43">
        <v>526894.61</v>
      </c>
      <c r="E27" s="43">
        <v>561932.31999999995</v>
      </c>
      <c r="F27" s="43">
        <v>35037.71</v>
      </c>
      <c r="G27" s="42"/>
    </row>
    <row r="28" spans="1:7">
      <c r="A28" s="3" t="s">
        <v>188</v>
      </c>
      <c r="B28" s="4">
        <v>6726.64</v>
      </c>
      <c r="C28" s="4">
        <v>0</v>
      </c>
      <c r="D28" s="4">
        <v>6726.64</v>
      </c>
      <c r="E28" s="4">
        <v>18656.400000000001</v>
      </c>
      <c r="F28" s="4">
        <v>11929.76</v>
      </c>
      <c r="G28" s="3"/>
    </row>
    <row r="29" spans="1:7">
      <c r="A29" s="42" t="s">
        <v>189</v>
      </c>
      <c r="B29" s="43">
        <v>6726.64</v>
      </c>
      <c r="C29" s="43">
        <v>0</v>
      </c>
      <c r="D29" s="43">
        <v>6726.64</v>
      </c>
      <c r="E29" s="43">
        <v>18656.400000000001</v>
      </c>
      <c r="F29" s="43">
        <v>11929.76</v>
      </c>
      <c r="G29" s="42"/>
    </row>
    <row r="30" spans="1:7">
      <c r="A30" s="3" t="s">
        <v>190</v>
      </c>
      <c r="B30" s="5">
        <v>0</v>
      </c>
      <c r="C30" s="4">
        <v>40540.199999999997</v>
      </c>
      <c r="D30" s="4">
        <v>40540.199999999997</v>
      </c>
      <c r="E30" s="4">
        <v>42285.2</v>
      </c>
      <c r="F30" s="4">
        <v>1745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4">
        <v>0</v>
      </c>
      <c r="C32" s="43">
        <v>44383.17</v>
      </c>
      <c r="D32" s="43">
        <v>44383.17</v>
      </c>
      <c r="E32" s="43">
        <v>54562.32</v>
      </c>
      <c r="F32" s="43">
        <v>10179.15</v>
      </c>
      <c r="G32" s="42"/>
    </row>
    <row r="33" spans="1:7">
      <c r="A33" s="42" t="s">
        <v>193</v>
      </c>
      <c r="B33" s="43">
        <v>6726.64</v>
      </c>
      <c r="C33" s="43">
        <v>44383.17</v>
      </c>
      <c r="D33" s="43">
        <v>51109.81</v>
      </c>
      <c r="E33" s="43">
        <v>73218.720000000001</v>
      </c>
      <c r="F33" s="43">
        <v>22108.91</v>
      </c>
      <c r="G33" s="42"/>
    </row>
    <row r="34" spans="1:7">
      <c r="A34" s="3" t="s">
        <v>234</v>
      </c>
      <c r="B34" s="4">
        <v>1894.82</v>
      </c>
      <c r="C34" s="4">
        <v>2257.33</v>
      </c>
      <c r="D34" s="4">
        <v>4152.1499999999996</v>
      </c>
      <c r="E34" s="4">
        <v>4477.59</v>
      </c>
      <c r="F34" s="4">
        <v>325.44</v>
      </c>
      <c r="G34" s="3"/>
    </row>
    <row r="35" spans="1:7">
      <c r="A35" s="42" t="s">
        <v>194</v>
      </c>
      <c r="B35" s="43">
        <v>1894.82</v>
      </c>
      <c r="C35" s="43">
        <v>2257.33</v>
      </c>
      <c r="D35" s="43">
        <v>4152.1499999999996</v>
      </c>
      <c r="E35" s="43">
        <v>4477.59</v>
      </c>
      <c r="F35" s="43">
        <v>325.44</v>
      </c>
      <c r="G35" s="42"/>
    </row>
    <row r="36" spans="1:7">
      <c r="A36" s="3" t="s">
        <v>195</v>
      </c>
      <c r="B36" s="4">
        <v>13569.11</v>
      </c>
      <c r="C36" s="4">
        <v>42386.23</v>
      </c>
      <c r="D36" s="4">
        <v>55955.34</v>
      </c>
      <c r="E36" s="4">
        <v>81343.199999999997</v>
      </c>
      <c r="F36" s="4">
        <v>25387.86</v>
      </c>
      <c r="G36" s="3"/>
    </row>
    <row r="37" spans="1:7">
      <c r="A37" s="42" t="s">
        <v>196</v>
      </c>
      <c r="B37" s="43">
        <v>13569.11</v>
      </c>
      <c r="C37" s="43">
        <v>42386.23</v>
      </c>
      <c r="D37" s="43">
        <v>55955.34</v>
      </c>
      <c r="E37" s="43">
        <v>81343.199999999997</v>
      </c>
      <c r="F37" s="43">
        <v>25387.86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7491.16</v>
      </c>
      <c r="C40" s="4">
        <v>8520.44</v>
      </c>
      <c r="D40" s="4">
        <v>16011.6</v>
      </c>
      <c r="E40" s="4">
        <v>26064.720000000001</v>
      </c>
      <c r="F40" s="4">
        <v>10053.120000000001</v>
      </c>
      <c r="G40" s="3"/>
    </row>
    <row r="41" spans="1:7">
      <c r="A41" s="3" t="s">
        <v>200</v>
      </c>
      <c r="B41" s="4">
        <v>10215.540000000001</v>
      </c>
      <c r="C41" s="4">
        <v>0</v>
      </c>
      <c r="D41" s="4">
        <v>10215.540000000001</v>
      </c>
      <c r="E41" s="4">
        <v>11760.8</v>
      </c>
      <c r="F41" s="4">
        <v>1545.26</v>
      </c>
      <c r="G41" s="3"/>
    </row>
    <row r="42" spans="1:7">
      <c r="A42" s="3" t="s">
        <v>201</v>
      </c>
      <c r="B42" s="4">
        <v>1729.37</v>
      </c>
      <c r="C42" s="4">
        <v>2457.94</v>
      </c>
      <c r="D42" s="4">
        <v>4187.3100000000004</v>
      </c>
      <c r="E42" s="4">
        <v>7612.4</v>
      </c>
      <c r="F42" s="4">
        <v>3425.09</v>
      </c>
      <c r="G42" s="3"/>
    </row>
    <row r="43" spans="1:7">
      <c r="A43" s="42" t="s">
        <v>202</v>
      </c>
      <c r="B43" s="43">
        <v>19436.07</v>
      </c>
      <c r="C43" s="43">
        <v>10978.38</v>
      </c>
      <c r="D43" s="43">
        <v>30414.45</v>
      </c>
      <c r="E43" s="43">
        <v>45437.919999999998</v>
      </c>
      <c r="F43" s="43">
        <v>15023.47</v>
      </c>
      <c r="G43" s="42"/>
    </row>
    <row r="44" spans="1:7">
      <c r="A44" s="3" t="s">
        <v>235</v>
      </c>
      <c r="B44" s="4">
        <v>82198.86</v>
      </c>
      <c r="C44" s="4">
        <v>11797.56</v>
      </c>
      <c r="D44" s="4">
        <v>93996.42</v>
      </c>
      <c r="E44" s="4">
        <v>107681.5</v>
      </c>
      <c r="F44" s="4">
        <v>13685.08</v>
      </c>
      <c r="G44" s="3"/>
    </row>
    <row r="45" spans="1:7">
      <c r="A45" s="42" t="s">
        <v>203</v>
      </c>
      <c r="B45" s="43">
        <v>82198.86</v>
      </c>
      <c r="C45" s="43">
        <v>11797.56</v>
      </c>
      <c r="D45" s="43">
        <v>93996.42</v>
      </c>
      <c r="E45" s="43">
        <v>107681.5</v>
      </c>
      <c r="F45" s="43">
        <v>13685.08</v>
      </c>
      <c r="G45" s="42"/>
    </row>
    <row r="46" spans="1:7">
      <c r="A46" s="42" t="s">
        <v>204</v>
      </c>
      <c r="B46" s="43">
        <v>117098.86</v>
      </c>
      <c r="C46" s="43">
        <v>67419.5</v>
      </c>
      <c r="D46" s="43">
        <v>184518.36</v>
      </c>
      <c r="E46" s="43">
        <v>238965.58</v>
      </c>
      <c r="F46" s="43">
        <v>54447.22</v>
      </c>
      <c r="G46" s="42"/>
    </row>
    <row r="47" spans="1:7">
      <c r="A47" s="3" t="s">
        <v>205</v>
      </c>
      <c r="B47" s="4">
        <v>10133.61</v>
      </c>
      <c r="C47" s="4">
        <v>1405.45</v>
      </c>
      <c r="D47" s="4">
        <v>11539.06</v>
      </c>
      <c r="E47" s="4">
        <v>81342.84</v>
      </c>
      <c r="F47" s="4">
        <v>69803.78</v>
      </c>
      <c r="G47" s="3"/>
    </row>
    <row r="48" spans="1:7">
      <c r="A48" s="42" t="s">
        <v>206</v>
      </c>
      <c r="B48" s="43">
        <v>10133.61</v>
      </c>
      <c r="C48" s="43">
        <v>1405.45</v>
      </c>
      <c r="D48" s="43">
        <v>11539.06</v>
      </c>
      <c r="E48" s="43">
        <v>81342.84</v>
      </c>
      <c r="F48" s="43">
        <v>69803.78</v>
      </c>
      <c r="G48" s="42"/>
    </row>
    <row r="49" spans="1:7">
      <c r="A49" s="42" t="s">
        <v>207</v>
      </c>
      <c r="B49" s="43">
        <v>10133.61</v>
      </c>
      <c r="C49" s="43">
        <v>1405.45</v>
      </c>
      <c r="D49" s="43">
        <v>11539.06</v>
      </c>
      <c r="E49" s="43">
        <v>81342.84</v>
      </c>
      <c r="F49" s="43">
        <v>69803.78</v>
      </c>
      <c r="G49" s="42"/>
    </row>
    <row r="50" spans="1:7">
      <c r="A50" s="3" t="s">
        <v>208</v>
      </c>
      <c r="B50" s="4">
        <v>46475.16</v>
      </c>
      <c r="C50" s="4">
        <v>0</v>
      </c>
      <c r="D50" s="4">
        <v>46475.16</v>
      </c>
      <c r="E50" s="4">
        <v>58685.279999999999</v>
      </c>
      <c r="F50" s="4">
        <v>12210.12</v>
      </c>
      <c r="G50" s="3"/>
    </row>
    <row r="51" spans="1:7">
      <c r="A51" s="42" t="s">
        <v>209</v>
      </c>
      <c r="B51" s="43">
        <v>46475.16</v>
      </c>
      <c r="C51" s="43">
        <v>0</v>
      </c>
      <c r="D51" s="43">
        <v>46475.16</v>
      </c>
      <c r="E51" s="43">
        <v>58685.279999999999</v>
      </c>
      <c r="F51" s="43">
        <v>12210.12</v>
      </c>
      <c r="G51" s="42"/>
    </row>
    <row r="52" spans="1:7">
      <c r="A52" s="42" t="s">
        <v>210</v>
      </c>
      <c r="B52" s="43">
        <v>46475.16</v>
      </c>
      <c r="C52" s="43">
        <v>0</v>
      </c>
      <c r="D52" s="43">
        <v>46475.16</v>
      </c>
      <c r="E52" s="43">
        <v>58685.279999999999</v>
      </c>
      <c r="F52" s="43">
        <v>12210.12</v>
      </c>
      <c r="G52" s="42"/>
    </row>
    <row r="53" spans="1:7">
      <c r="A53" s="3" t="s">
        <v>216</v>
      </c>
      <c r="B53" s="4">
        <v>395969.24</v>
      </c>
      <c r="C53" s="5">
        <v>0</v>
      </c>
      <c r="D53" s="4">
        <v>395969.24</v>
      </c>
      <c r="E53" s="4">
        <v>643449.96</v>
      </c>
      <c r="F53" s="4">
        <v>247480.72</v>
      </c>
      <c r="G53" s="3"/>
    </row>
    <row r="54" spans="1:7">
      <c r="A54" s="3" t="s">
        <v>211</v>
      </c>
      <c r="B54" s="4">
        <v>79187.73</v>
      </c>
      <c r="C54" s="5">
        <v>0</v>
      </c>
      <c r="D54" s="4">
        <v>79187.73</v>
      </c>
      <c r="E54" s="4">
        <v>128680.08</v>
      </c>
      <c r="F54" s="4">
        <v>49492.35</v>
      </c>
      <c r="G54" s="3"/>
    </row>
    <row r="55" spans="1:7">
      <c r="A55" s="42" t="s">
        <v>212</v>
      </c>
      <c r="B55" s="43">
        <v>475156.97</v>
      </c>
      <c r="C55" s="44">
        <v>0</v>
      </c>
      <c r="D55" s="43">
        <v>475156.97</v>
      </c>
      <c r="E55" s="43">
        <v>772130.04</v>
      </c>
      <c r="F55" s="43">
        <v>296973.07</v>
      </c>
      <c r="G55" s="42"/>
    </row>
    <row r="56" spans="1:7">
      <c r="A56" s="6" t="s">
        <v>213</v>
      </c>
      <c r="B56" s="7">
        <v>1421908.43</v>
      </c>
      <c r="C56" s="7">
        <v>225801.17</v>
      </c>
      <c r="D56" s="7">
        <v>1647709.6</v>
      </c>
      <c r="E56" s="7">
        <v>2827334.11</v>
      </c>
      <c r="F56" s="7">
        <v>1179624.51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6"/>
    </sheetView>
  </sheetViews>
  <sheetFormatPr defaultRowHeight="14.5"/>
  <cols>
    <col min="1" max="1" width="32.26953125" bestFit="1" customWidth="1"/>
    <col min="2" max="2" width="15" customWidth="1"/>
    <col min="3" max="3" width="13.7265625" bestFit="1" customWidth="1"/>
    <col min="4" max="5" width="10.7265625" bestFit="1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95508.72</v>
      </c>
      <c r="C2" s="5">
        <v>0</v>
      </c>
      <c r="D2" s="4">
        <v>95508.72</v>
      </c>
      <c r="E2" s="4">
        <v>166154.4</v>
      </c>
      <c r="F2" s="4">
        <v>70645.679999999993</v>
      </c>
      <c r="G2" s="3"/>
    </row>
    <row r="3" spans="1:7">
      <c r="A3" s="3" t="s">
        <v>165</v>
      </c>
      <c r="B3" s="4">
        <v>7653.37</v>
      </c>
      <c r="C3" s="5">
        <v>0</v>
      </c>
      <c r="D3" s="4">
        <v>7653.37</v>
      </c>
      <c r="E3" s="4">
        <v>51778.92</v>
      </c>
      <c r="F3" s="4">
        <v>44125.55</v>
      </c>
      <c r="G3" s="3"/>
    </row>
    <row r="4" spans="1:7">
      <c r="A4" s="3" t="s">
        <v>166</v>
      </c>
      <c r="B4" s="4">
        <v>-3266.89</v>
      </c>
      <c r="C4" s="5">
        <v>0</v>
      </c>
      <c r="D4" s="4">
        <v>-3266.89</v>
      </c>
      <c r="E4" s="4">
        <v>42336.44</v>
      </c>
      <c r="F4" s="4">
        <v>45603.33</v>
      </c>
      <c r="G4" s="3"/>
    </row>
    <row r="5" spans="1:7">
      <c r="A5" s="3" t="s">
        <v>167</v>
      </c>
      <c r="B5" s="4">
        <v>114307.27</v>
      </c>
      <c r="C5" s="5">
        <v>0</v>
      </c>
      <c r="D5" s="4">
        <v>114307.27</v>
      </c>
      <c r="E5" s="4">
        <v>233736.24</v>
      </c>
      <c r="F5" s="4">
        <v>119428.97</v>
      </c>
      <c r="G5" s="3"/>
    </row>
    <row r="6" spans="1:7">
      <c r="A6" s="3" t="s">
        <v>168</v>
      </c>
      <c r="B6" s="4">
        <v>609.16999999999996</v>
      </c>
      <c r="C6" s="5">
        <v>0</v>
      </c>
      <c r="D6" s="4">
        <v>609.16999999999996</v>
      </c>
      <c r="E6" s="4">
        <v>18665.28</v>
      </c>
      <c r="F6" s="4">
        <v>18056.11</v>
      </c>
      <c r="G6" s="3"/>
    </row>
    <row r="7" spans="1:7">
      <c r="A7" s="3" t="s">
        <v>169</v>
      </c>
      <c r="B7" s="4">
        <v>2455.86</v>
      </c>
      <c r="C7" s="5">
        <v>0</v>
      </c>
      <c r="D7" s="4">
        <v>2455.86</v>
      </c>
      <c r="E7" s="4">
        <v>1070.04</v>
      </c>
      <c r="F7" s="4">
        <v>-1385.82</v>
      </c>
      <c r="G7" s="3"/>
    </row>
    <row r="8" spans="1:7">
      <c r="A8" s="3" t="s">
        <v>170</v>
      </c>
      <c r="B8" s="4">
        <v>65.91</v>
      </c>
      <c r="C8" s="5">
        <v>0</v>
      </c>
      <c r="D8" s="4">
        <v>65.91</v>
      </c>
      <c r="E8" s="4">
        <v>1188.96</v>
      </c>
      <c r="F8" s="4">
        <v>1123.05</v>
      </c>
      <c r="G8" s="3"/>
    </row>
    <row r="9" spans="1:7">
      <c r="A9" s="3" t="s">
        <v>171</v>
      </c>
      <c r="B9" s="4">
        <v>-7386.24</v>
      </c>
      <c r="C9" s="5">
        <v>0</v>
      </c>
      <c r="D9" s="4">
        <v>-7386.24</v>
      </c>
      <c r="E9" s="4">
        <v>20408.04</v>
      </c>
      <c r="F9" s="4">
        <v>27794.28</v>
      </c>
      <c r="G9" s="3"/>
    </row>
    <row r="10" spans="1:7">
      <c r="A10" s="3" t="s">
        <v>172</v>
      </c>
      <c r="B10" s="4">
        <v>-5133.01</v>
      </c>
      <c r="C10" s="5">
        <v>0</v>
      </c>
      <c r="D10" s="4">
        <v>-5133.01</v>
      </c>
      <c r="E10" s="4">
        <v>7232.51</v>
      </c>
      <c r="F10" s="4">
        <v>12365.52</v>
      </c>
      <c r="G10" s="3"/>
    </row>
    <row r="11" spans="1:7">
      <c r="A11" s="42" t="s">
        <v>173</v>
      </c>
      <c r="B11" s="43">
        <v>204814.16</v>
      </c>
      <c r="C11" s="44">
        <v>0</v>
      </c>
      <c r="D11" s="43">
        <v>204814.16</v>
      </c>
      <c r="E11" s="43">
        <v>542570.82999999996</v>
      </c>
      <c r="F11" s="43">
        <v>337756.67</v>
      </c>
      <c r="G11" s="42"/>
    </row>
    <row r="12" spans="1:7">
      <c r="A12" s="3" t="s">
        <v>174</v>
      </c>
      <c r="B12" s="4">
        <v>1778.25</v>
      </c>
      <c r="C12" s="5">
        <v>0</v>
      </c>
      <c r="D12" s="4">
        <v>1778.25</v>
      </c>
      <c r="E12" s="5">
        <v>0</v>
      </c>
      <c r="F12" s="4">
        <v>-1778.25</v>
      </c>
      <c r="G12" s="3"/>
    </row>
    <row r="13" spans="1:7">
      <c r="A13" s="42" t="s">
        <v>175</v>
      </c>
      <c r="B13" s="43">
        <v>1778.25</v>
      </c>
      <c r="C13" s="44">
        <v>0</v>
      </c>
      <c r="D13" s="43">
        <v>1778.25</v>
      </c>
      <c r="E13" s="44">
        <v>0</v>
      </c>
      <c r="F13" s="43">
        <v>-1778.25</v>
      </c>
      <c r="G13" s="42"/>
    </row>
    <row r="14" spans="1:7">
      <c r="A14" s="3" t="s">
        <v>214</v>
      </c>
      <c r="B14" s="4">
        <v>470.45</v>
      </c>
      <c r="C14" s="5">
        <v>0</v>
      </c>
      <c r="D14" s="4">
        <v>470.45</v>
      </c>
      <c r="E14" s="5">
        <v>0</v>
      </c>
      <c r="F14" s="4">
        <v>-470.45</v>
      </c>
      <c r="G14" s="3"/>
    </row>
    <row r="15" spans="1:7">
      <c r="A15" s="42" t="s">
        <v>215</v>
      </c>
      <c r="B15" s="43">
        <v>470.45</v>
      </c>
      <c r="C15" s="44">
        <v>0</v>
      </c>
      <c r="D15" s="43">
        <v>470.45</v>
      </c>
      <c r="E15" s="44">
        <v>0</v>
      </c>
      <c r="F15" s="43">
        <v>-470.45</v>
      </c>
      <c r="G15" s="42"/>
    </row>
    <row r="16" spans="1:7">
      <c r="A16" s="3" t="s">
        <v>176</v>
      </c>
      <c r="B16" s="4">
        <v>9141.68</v>
      </c>
      <c r="C16" s="4">
        <v>3016</v>
      </c>
      <c r="D16" s="4">
        <v>12157.68</v>
      </c>
      <c r="E16" s="4">
        <v>17297.52</v>
      </c>
      <c r="F16" s="4">
        <v>5139.84</v>
      </c>
      <c r="G16" s="3"/>
    </row>
    <row r="17" spans="1:7">
      <c r="A17" s="42" t="s">
        <v>177</v>
      </c>
      <c r="B17" s="43">
        <v>9141.68</v>
      </c>
      <c r="C17" s="43">
        <v>3016</v>
      </c>
      <c r="D17" s="43">
        <v>12157.68</v>
      </c>
      <c r="E17" s="43">
        <v>17297.52</v>
      </c>
      <c r="F17" s="43">
        <v>5139.84</v>
      </c>
      <c r="G17" s="42"/>
    </row>
    <row r="18" spans="1:7">
      <c r="A18" s="42" t="s">
        <v>178</v>
      </c>
      <c r="B18" s="43">
        <v>216204.54</v>
      </c>
      <c r="C18" s="43">
        <v>3016</v>
      </c>
      <c r="D18" s="43">
        <v>219220.54</v>
      </c>
      <c r="E18" s="43">
        <v>559868.35</v>
      </c>
      <c r="F18" s="43">
        <v>340647.81</v>
      </c>
      <c r="G18" s="42"/>
    </row>
    <row r="19" spans="1:7">
      <c r="A19" s="3" t="s">
        <v>179</v>
      </c>
      <c r="B19" s="4">
        <v>578670.43000000005</v>
      </c>
      <c r="C19" s="4">
        <v>0</v>
      </c>
      <c r="D19" s="4">
        <v>578670.43000000005</v>
      </c>
      <c r="E19" s="4">
        <v>803420.68</v>
      </c>
      <c r="F19" s="4">
        <v>224750.25</v>
      </c>
      <c r="G19" s="3"/>
    </row>
    <row r="20" spans="1:7">
      <c r="A20" s="42" t="s">
        <v>180</v>
      </c>
      <c r="B20" s="43">
        <v>578670.43000000005</v>
      </c>
      <c r="C20" s="43">
        <v>0</v>
      </c>
      <c r="D20" s="43">
        <v>578670.43000000005</v>
      </c>
      <c r="E20" s="43">
        <v>803420.68</v>
      </c>
      <c r="F20" s="43">
        <v>224750.25</v>
      </c>
      <c r="G20" s="42"/>
    </row>
    <row r="21" spans="1:7">
      <c r="A21" s="42" t="s">
        <v>181</v>
      </c>
      <c r="B21" s="43">
        <v>578670.43000000005</v>
      </c>
      <c r="C21" s="43">
        <v>0</v>
      </c>
      <c r="D21" s="43">
        <v>578670.43000000005</v>
      </c>
      <c r="E21" s="43">
        <v>803420.68</v>
      </c>
      <c r="F21" s="43">
        <v>224750.25</v>
      </c>
      <c r="G21" s="42"/>
    </row>
    <row r="22" spans="1:7">
      <c r="A22" s="3" t="s">
        <v>182</v>
      </c>
      <c r="B22" s="4">
        <v>16025.3</v>
      </c>
      <c r="C22" s="4">
        <v>5549.91</v>
      </c>
      <c r="D22" s="4">
        <v>21575.21</v>
      </c>
      <c r="E22" s="4">
        <v>29882.44</v>
      </c>
      <c r="F22" s="4">
        <v>8307.23</v>
      </c>
      <c r="G22" s="3"/>
    </row>
    <row r="23" spans="1:7">
      <c r="A23" s="42" t="s">
        <v>183</v>
      </c>
      <c r="B23" s="43">
        <v>16025.3</v>
      </c>
      <c r="C23" s="43">
        <v>5549.91</v>
      </c>
      <c r="D23" s="43">
        <v>21575.21</v>
      </c>
      <c r="E23" s="43">
        <v>29882.44</v>
      </c>
      <c r="F23" s="43">
        <v>8307.23</v>
      </c>
      <c r="G23" s="42"/>
    </row>
    <row r="24" spans="1:7">
      <c r="A24" s="3" t="s">
        <v>184</v>
      </c>
      <c r="B24" s="4">
        <v>3632.78</v>
      </c>
      <c r="C24" s="4">
        <v>4569.68</v>
      </c>
      <c r="D24" s="4">
        <v>8202.4599999999991</v>
      </c>
      <c r="E24" s="4">
        <v>36059.599999999999</v>
      </c>
      <c r="F24" s="4">
        <v>27857.14</v>
      </c>
      <c r="G24" s="3"/>
    </row>
    <row r="25" spans="1:7">
      <c r="A25" s="3" t="s">
        <v>185</v>
      </c>
      <c r="B25" s="4">
        <v>102119.2</v>
      </c>
      <c r="C25" s="4">
        <v>24318.15</v>
      </c>
      <c r="D25" s="4">
        <v>126437.35</v>
      </c>
      <c r="E25" s="4">
        <v>163717.6</v>
      </c>
      <c r="F25" s="4">
        <v>37280.25</v>
      </c>
      <c r="G25" s="3"/>
    </row>
    <row r="26" spans="1:7">
      <c r="A26" s="42" t="s">
        <v>186</v>
      </c>
      <c r="B26" s="43">
        <v>105751.98</v>
      </c>
      <c r="C26" s="43">
        <v>28887.83</v>
      </c>
      <c r="D26" s="43">
        <v>134639.81</v>
      </c>
      <c r="E26" s="43">
        <v>199777.2</v>
      </c>
      <c r="F26" s="43">
        <v>65137.39</v>
      </c>
      <c r="G26" s="42"/>
    </row>
    <row r="27" spans="1:7">
      <c r="A27" s="42" t="s">
        <v>187</v>
      </c>
      <c r="B27" s="43">
        <v>121777.28</v>
      </c>
      <c r="C27" s="43">
        <v>34437.74</v>
      </c>
      <c r="D27" s="43">
        <v>156215.01999999999</v>
      </c>
      <c r="E27" s="43">
        <v>229659.64</v>
      </c>
      <c r="F27" s="43">
        <v>73444.62</v>
      </c>
      <c r="G27" s="42"/>
    </row>
    <row r="28" spans="1:7">
      <c r="A28" s="3" t="s">
        <v>188</v>
      </c>
      <c r="B28" s="4">
        <v>16005.73</v>
      </c>
      <c r="C28" s="4">
        <v>0</v>
      </c>
      <c r="D28" s="4">
        <v>16005.73</v>
      </c>
      <c r="E28" s="4">
        <v>18656.400000000001</v>
      </c>
      <c r="F28" s="4">
        <v>2650.67</v>
      </c>
      <c r="G28" s="3"/>
    </row>
    <row r="29" spans="1:7">
      <c r="A29" s="42" t="s">
        <v>189</v>
      </c>
      <c r="B29" s="43">
        <v>16005.73</v>
      </c>
      <c r="C29" s="43">
        <v>0</v>
      </c>
      <c r="D29" s="43">
        <v>16005.73</v>
      </c>
      <c r="E29" s="43">
        <v>18656.400000000001</v>
      </c>
      <c r="F29" s="43">
        <v>2650.67</v>
      </c>
      <c r="G29" s="42"/>
    </row>
    <row r="30" spans="1:7">
      <c r="A30" s="3" t="s">
        <v>190</v>
      </c>
      <c r="B30" s="4">
        <v>19725.66</v>
      </c>
      <c r="C30" s="4">
        <v>16102.22</v>
      </c>
      <c r="D30" s="4">
        <v>35827.879999999997</v>
      </c>
      <c r="E30" s="4">
        <v>71846</v>
      </c>
      <c r="F30" s="4">
        <v>36018.120000000003</v>
      </c>
      <c r="G30" s="3"/>
    </row>
    <row r="31" spans="1:7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>
      <c r="A32" s="42" t="s">
        <v>192</v>
      </c>
      <c r="B32" s="43">
        <v>19725.66</v>
      </c>
      <c r="C32" s="43">
        <v>21537.22</v>
      </c>
      <c r="D32" s="43">
        <v>41262.879999999997</v>
      </c>
      <c r="E32" s="43">
        <v>84123.12</v>
      </c>
      <c r="F32" s="43">
        <v>42860.24</v>
      </c>
      <c r="G32" s="42"/>
    </row>
    <row r="33" spans="1:7">
      <c r="A33" s="42" t="s">
        <v>193</v>
      </c>
      <c r="B33" s="43">
        <v>35731.39</v>
      </c>
      <c r="C33" s="43">
        <v>21537.22</v>
      </c>
      <c r="D33" s="43">
        <v>57268.61</v>
      </c>
      <c r="E33" s="43">
        <v>102779.52</v>
      </c>
      <c r="F33" s="43">
        <v>45510.91</v>
      </c>
      <c r="G33" s="42"/>
    </row>
    <row r="34" spans="1:7">
      <c r="A34" s="3" t="s">
        <v>234</v>
      </c>
      <c r="B34" s="4">
        <v>1019.74</v>
      </c>
      <c r="C34" s="4">
        <v>0</v>
      </c>
      <c r="D34" s="4">
        <v>1019.74</v>
      </c>
      <c r="E34" s="4">
        <v>4477.59</v>
      </c>
      <c r="F34" s="4">
        <v>3457.85</v>
      </c>
      <c r="G34" s="3"/>
    </row>
    <row r="35" spans="1:7">
      <c r="A35" s="42" t="s">
        <v>194</v>
      </c>
      <c r="B35" s="43">
        <v>1019.74</v>
      </c>
      <c r="C35" s="43">
        <v>0</v>
      </c>
      <c r="D35" s="43">
        <v>1019.74</v>
      </c>
      <c r="E35" s="43">
        <v>4477.59</v>
      </c>
      <c r="F35" s="43">
        <v>3457.85</v>
      </c>
      <c r="G35" s="42"/>
    </row>
    <row r="36" spans="1:7">
      <c r="A36" s="3" t="s">
        <v>195</v>
      </c>
      <c r="B36" s="4">
        <v>25520.15</v>
      </c>
      <c r="C36" s="4">
        <v>19565.89</v>
      </c>
      <c r="D36" s="4">
        <v>45086.04</v>
      </c>
      <c r="E36" s="4">
        <v>77881.2</v>
      </c>
      <c r="F36" s="4">
        <v>32795.160000000003</v>
      </c>
      <c r="G36" s="3"/>
    </row>
    <row r="37" spans="1:7">
      <c r="A37" s="42" t="s">
        <v>196</v>
      </c>
      <c r="B37" s="43">
        <v>25520.15</v>
      </c>
      <c r="C37" s="43">
        <v>19565.89</v>
      </c>
      <c r="D37" s="43">
        <v>45086.04</v>
      </c>
      <c r="E37" s="43">
        <v>77881.2</v>
      </c>
      <c r="F37" s="43">
        <v>32795.160000000003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9925.3700000000008</v>
      </c>
      <c r="F38" s="4">
        <v>9925.3700000000008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9925.3700000000008</v>
      </c>
      <c r="F39" s="43">
        <v>9925.3700000000008</v>
      </c>
      <c r="G39" s="42"/>
    </row>
    <row r="40" spans="1:7">
      <c r="A40" s="3" t="s">
        <v>199</v>
      </c>
      <c r="B40" s="4">
        <v>11576.36</v>
      </c>
      <c r="C40" s="4">
        <v>7947.24</v>
      </c>
      <c r="D40" s="4">
        <v>19523.599999999999</v>
      </c>
      <c r="E40" s="4">
        <v>28074.720000000001</v>
      </c>
      <c r="F40" s="4">
        <v>8551.1200000000008</v>
      </c>
      <c r="G40" s="3"/>
    </row>
    <row r="41" spans="1:7">
      <c r="A41" s="3" t="s">
        <v>200</v>
      </c>
      <c r="B41" s="5">
        <v>0</v>
      </c>
      <c r="C41" s="5">
        <v>0</v>
      </c>
      <c r="D41" s="4">
        <v>0</v>
      </c>
      <c r="E41" s="4">
        <v>30252.400000000001</v>
      </c>
      <c r="F41" s="4">
        <v>30252.400000000001</v>
      </c>
      <c r="G41" s="3"/>
    </row>
    <row r="42" spans="1:7">
      <c r="A42" s="3" t="s">
        <v>201</v>
      </c>
      <c r="B42" s="4">
        <v>3575.4</v>
      </c>
      <c r="C42" s="4">
        <v>4959.13</v>
      </c>
      <c r="D42" s="4">
        <v>8534.5300000000007</v>
      </c>
      <c r="E42" s="4">
        <v>14612.4</v>
      </c>
      <c r="F42" s="4">
        <v>6077.87</v>
      </c>
      <c r="G42" s="3"/>
    </row>
    <row r="43" spans="1:7">
      <c r="A43" s="42" t="s">
        <v>202</v>
      </c>
      <c r="B43" s="43">
        <v>15151.76</v>
      </c>
      <c r="C43" s="43">
        <v>12906.37</v>
      </c>
      <c r="D43" s="43">
        <v>28058.13</v>
      </c>
      <c r="E43" s="43">
        <v>72939.520000000004</v>
      </c>
      <c r="F43" s="43">
        <v>44881.39</v>
      </c>
      <c r="G43" s="42"/>
    </row>
    <row r="44" spans="1:7">
      <c r="A44" s="3" t="s">
        <v>235</v>
      </c>
      <c r="B44" s="4">
        <v>81695.09</v>
      </c>
      <c r="C44" s="4">
        <v>12053.83</v>
      </c>
      <c r="D44" s="4">
        <v>93748.92</v>
      </c>
      <c r="E44" s="4">
        <v>107681.5</v>
      </c>
      <c r="F44" s="4">
        <v>13932.58</v>
      </c>
      <c r="G44" s="3"/>
    </row>
    <row r="45" spans="1:7">
      <c r="A45" s="42" t="s">
        <v>203</v>
      </c>
      <c r="B45" s="43">
        <v>81695.09</v>
      </c>
      <c r="C45" s="43">
        <v>12053.83</v>
      </c>
      <c r="D45" s="43">
        <v>93748.92</v>
      </c>
      <c r="E45" s="43">
        <v>107681.5</v>
      </c>
      <c r="F45" s="43">
        <v>13932.58</v>
      </c>
      <c r="G45" s="42"/>
    </row>
    <row r="46" spans="1:7">
      <c r="A46" s="42" t="s">
        <v>204</v>
      </c>
      <c r="B46" s="43">
        <v>123386.74</v>
      </c>
      <c r="C46" s="43">
        <v>44526.09</v>
      </c>
      <c r="D46" s="43">
        <v>167912.83</v>
      </c>
      <c r="E46" s="43">
        <v>272905.18</v>
      </c>
      <c r="F46" s="43">
        <v>104992.35</v>
      </c>
      <c r="G46" s="42"/>
    </row>
    <row r="47" spans="1:7">
      <c r="A47" s="3" t="s">
        <v>205</v>
      </c>
      <c r="B47" s="4">
        <v>21248.39</v>
      </c>
      <c r="C47" s="4">
        <v>1449.86</v>
      </c>
      <c r="D47" s="4">
        <v>22698.25</v>
      </c>
      <c r="E47" s="4">
        <v>104667.84</v>
      </c>
      <c r="F47" s="4">
        <v>81969.59</v>
      </c>
      <c r="G47" s="3"/>
    </row>
    <row r="48" spans="1:7">
      <c r="A48" s="42" t="s">
        <v>206</v>
      </c>
      <c r="B48" s="43">
        <v>21248.39</v>
      </c>
      <c r="C48" s="43">
        <v>1449.86</v>
      </c>
      <c r="D48" s="43">
        <v>22698.25</v>
      </c>
      <c r="E48" s="43">
        <v>104667.84</v>
      </c>
      <c r="F48" s="43">
        <v>81969.59</v>
      </c>
      <c r="G48" s="42"/>
    </row>
    <row r="49" spans="1:7">
      <c r="A49" s="42" t="s">
        <v>207</v>
      </c>
      <c r="B49" s="43">
        <v>21248.39</v>
      </c>
      <c r="C49" s="43">
        <v>1449.86</v>
      </c>
      <c r="D49" s="43">
        <v>22698.25</v>
      </c>
      <c r="E49" s="43">
        <v>104667.84</v>
      </c>
      <c r="F49" s="43">
        <v>81969.59</v>
      </c>
      <c r="G49" s="42"/>
    </row>
    <row r="50" spans="1:7">
      <c r="A50" s="3" t="s">
        <v>208</v>
      </c>
      <c r="B50" s="4">
        <v>45084.58</v>
      </c>
      <c r="C50" s="4">
        <v>0</v>
      </c>
      <c r="D50" s="4">
        <v>45084.58</v>
      </c>
      <c r="E50" s="4">
        <v>57594</v>
      </c>
      <c r="F50" s="4">
        <v>12509.42</v>
      </c>
      <c r="G50" s="3"/>
    </row>
    <row r="51" spans="1:7">
      <c r="A51" s="42" t="s">
        <v>209</v>
      </c>
      <c r="B51" s="43">
        <v>45084.58</v>
      </c>
      <c r="C51" s="43">
        <v>0</v>
      </c>
      <c r="D51" s="43">
        <v>45084.58</v>
      </c>
      <c r="E51" s="43">
        <v>57594</v>
      </c>
      <c r="F51" s="43">
        <v>12509.42</v>
      </c>
      <c r="G51" s="42"/>
    </row>
    <row r="52" spans="1:7">
      <c r="A52" s="42" t="s">
        <v>210</v>
      </c>
      <c r="B52" s="43">
        <v>45084.58</v>
      </c>
      <c r="C52" s="43">
        <v>0</v>
      </c>
      <c r="D52" s="43">
        <v>45084.58</v>
      </c>
      <c r="E52" s="43">
        <v>57594</v>
      </c>
      <c r="F52" s="43">
        <v>12509.42</v>
      </c>
      <c r="G52" s="42"/>
    </row>
    <row r="53" spans="1:7">
      <c r="A53" s="3" t="s">
        <v>216</v>
      </c>
      <c r="B53" s="4">
        <v>422111.76</v>
      </c>
      <c r="C53" s="5">
        <v>0</v>
      </c>
      <c r="D53" s="4">
        <v>422111.76</v>
      </c>
      <c r="E53" s="4">
        <v>685931.64</v>
      </c>
      <c r="F53" s="4">
        <v>263819.88</v>
      </c>
      <c r="G53" s="3"/>
    </row>
    <row r="54" spans="1:7">
      <c r="A54" s="3" t="s">
        <v>211</v>
      </c>
      <c r="B54" s="4">
        <v>27016.5</v>
      </c>
      <c r="C54" s="5">
        <v>0</v>
      </c>
      <c r="D54" s="4">
        <v>27016.5</v>
      </c>
      <c r="E54" s="4">
        <v>43901.760000000002</v>
      </c>
      <c r="F54" s="4">
        <v>16885.259999999998</v>
      </c>
      <c r="G54" s="3"/>
    </row>
    <row r="55" spans="1:7">
      <c r="A55" s="42" t="s">
        <v>212</v>
      </c>
      <c r="B55" s="43">
        <v>449128.26</v>
      </c>
      <c r="C55" s="44">
        <v>0</v>
      </c>
      <c r="D55" s="43">
        <v>449128.26</v>
      </c>
      <c r="E55" s="43">
        <v>729833.4</v>
      </c>
      <c r="F55" s="43">
        <v>280705.14</v>
      </c>
      <c r="G55" s="42"/>
    </row>
    <row r="56" spans="1:7">
      <c r="A56" s="6" t="s">
        <v>213</v>
      </c>
      <c r="B56" s="7">
        <v>1591231.61</v>
      </c>
      <c r="C56" s="7">
        <v>104966.91</v>
      </c>
      <c r="D56" s="7">
        <v>1696198.52</v>
      </c>
      <c r="E56" s="7">
        <v>2860728.61</v>
      </c>
      <c r="F56" s="7">
        <v>1164530.0900000001</v>
      </c>
      <c r="G56" s="6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7"/>
    </sheetView>
  </sheetViews>
  <sheetFormatPr defaultRowHeight="14.5"/>
  <cols>
    <col min="1" max="1" width="32.26953125" bestFit="1" customWidth="1"/>
    <col min="2" max="2" width="12.26953125" bestFit="1" customWidth="1"/>
    <col min="3" max="3" width="13.7265625" bestFit="1" customWidth="1"/>
    <col min="4" max="4" width="12.26953125" bestFit="1" customWidth="1"/>
    <col min="5" max="5" width="12.54296875" customWidth="1"/>
    <col min="6" max="6" width="12.26953125" bestFit="1" customWidth="1"/>
    <col min="7" max="7" width="32.269531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95441.33</v>
      </c>
      <c r="C2" s="5">
        <v>0</v>
      </c>
      <c r="D2" s="4">
        <v>95441.33</v>
      </c>
      <c r="E2" s="4">
        <v>180047.28</v>
      </c>
      <c r="F2" s="4">
        <v>84605.95</v>
      </c>
      <c r="G2" s="3"/>
    </row>
    <row r="3" spans="1:7">
      <c r="A3" s="3" t="s">
        <v>165</v>
      </c>
      <c r="B3" s="4">
        <v>20467.21</v>
      </c>
      <c r="C3" s="5">
        <v>0</v>
      </c>
      <c r="D3" s="4">
        <v>20467.21</v>
      </c>
      <c r="E3" s="4">
        <v>52773.71</v>
      </c>
      <c r="F3" s="4">
        <v>32306.5</v>
      </c>
      <c r="G3" s="3"/>
    </row>
    <row r="4" spans="1:7">
      <c r="A4" s="3" t="s">
        <v>166</v>
      </c>
      <c r="B4" s="4">
        <v>2255.41</v>
      </c>
      <c r="C4" s="5">
        <v>0</v>
      </c>
      <c r="D4" s="4">
        <v>2255.41</v>
      </c>
      <c r="E4" s="4">
        <v>45802.11</v>
      </c>
      <c r="F4" s="4">
        <v>43546.7</v>
      </c>
      <c r="G4" s="3"/>
    </row>
    <row r="5" spans="1:7">
      <c r="A5" s="3" t="s">
        <v>167</v>
      </c>
      <c r="B5" s="4">
        <v>111134.67</v>
      </c>
      <c r="C5" s="5">
        <v>0</v>
      </c>
      <c r="D5" s="4">
        <v>111134.67</v>
      </c>
      <c r="E5" s="4">
        <v>233785.32</v>
      </c>
      <c r="F5" s="4">
        <v>122650.65</v>
      </c>
      <c r="G5" s="3"/>
    </row>
    <row r="6" spans="1:7">
      <c r="A6" s="3" t="s">
        <v>168</v>
      </c>
      <c r="B6" s="4">
        <v>668.25</v>
      </c>
      <c r="C6" s="5">
        <v>0</v>
      </c>
      <c r="D6" s="4">
        <v>668.25</v>
      </c>
      <c r="E6" s="4">
        <v>20053.2</v>
      </c>
      <c r="F6" s="4">
        <v>19384.95</v>
      </c>
      <c r="G6" s="3"/>
    </row>
    <row r="7" spans="1:7">
      <c r="A7" s="3" t="s">
        <v>169</v>
      </c>
      <c r="B7" s="4">
        <v>3457.48</v>
      </c>
      <c r="C7" s="5">
        <v>0</v>
      </c>
      <c r="D7" s="4">
        <v>3457.48</v>
      </c>
      <c r="E7" s="4">
        <v>1571.4</v>
      </c>
      <c r="F7" s="4">
        <v>-1886.08</v>
      </c>
      <c r="G7" s="3"/>
    </row>
    <row r="8" spans="1:7">
      <c r="A8" s="3" t="s">
        <v>170</v>
      </c>
      <c r="B8" s="4">
        <v>825.78</v>
      </c>
      <c r="C8" s="5">
        <v>0</v>
      </c>
      <c r="D8" s="4">
        <v>825.78</v>
      </c>
      <c r="E8" s="4">
        <v>1746</v>
      </c>
      <c r="F8" s="4">
        <v>920.22</v>
      </c>
      <c r="G8" s="3"/>
    </row>
    <row r="9" spans="1:7">
      <c r="A9" s="3" t="s">
        <v>171</v>
      </c>
      <c r="B9" s="4">
        <v>1915.51</v>
      </c>
      <c r="C9" s="5">
        <v>0</v>
      </c>
      <c r="D9" s="4">
        <v>1915.51</v>
      </c>
      <c r="E9" s="4">
        <v>27801.66</v>
      </c>
      <c r="F9" s="4">
        <v>25886.15</v>
      </c>
      <c r="G9" s="3"/>
    </row>
    <row r="10" spans="1:7">
      <c r="A10" s="3" t="s">
        <v>172</v>
      </c>
      <c r="B10" s="4">
        <v>-1768.81</v>
      </c>
      <c r="C10" s="5">
        <v>0</v>
      </c>
      <c r="D10" s="4">
        <v>-1768.81</v>
      </c>
      <c r="E10" s="4">
        <v>10951.22</v>
      </c>
      <c r="F10" s="4">
        <v>12720.03</v>
      </c>
      <c r="G10" s="3"/>
    </row>
    <row r="11" spans="1:7">
      <c r="A11" s="42" t="s">
        <v>173</v>
      </c>
      <c r="B11" s="43">
        <v>234396.83</v>
      </c>
      <c r="C11" s="44">
        <v>0</v>
      </c>
      <c r="D11" s="43">
        <v>234396.83</v>
      </c>
      <c r="E11" s="43">
        <v>574531.9</v>
      </c>
      <c r="F11" s="43">
        <v>340135.07</v>
      </c>
      <c r="G11" s="42"/>
    </row>
    <row r="12" spans="1:7">
      <c r="A12" s="3" t="s">
        <v>174</v>
      </c>
      <c r="B12" s="4">
        <v>1774.3</v>
      </c>
      <c r="C12" s="5">
        <v>0</v>
      </c>
      <c r="D12" s="4">
        <v>1774.3</v>
      </c>
      <c r="E12" s="5">
        <v>0</v>
      </c>
      <c r="F12" s="4">
        <v>-1774.3</v>
      </c>
      <c r="G12" s="3"/>
    </row>
    <row r="13" spans="1:7">
      <c r="A13" s="42" t="s">
        <v>175</v>
      </c>
      <c r="B13" s="43">
        <v>1774.3</v>
      </c>
      <c r="C13" s="44">
        <v>0</v>
      </c>
      <c r="D13" s="43">
        <v>1774.3</v>
      </c>
      <c r="E13" s="44">
        <v>0</v>
      </c>
      <c r="F13" s="43">
        <v>-1774.3</v>
      </c>
      <c r="G13" s="42"/>
    </row>
    <row r="14" spans="1:7">
      <c r="A14" s="3" t="s">
        <v>214</v>
      </c>
      <c r="B14" s="4">
        <v>106.74</v>
      </c>
      <c r="C14" s="5">
        <v>0</v>
      </c>
      <c r="D14" s="4">
        <v>106.74</v>
      </c>
      <c r="E14" s="5">
        <v>0</v>
      </c>
      <c r="F14" s="4">
        <v>-106.74</v>
      </c>
      <c r="G14" s="3"/>
    </row>
    <row r="15" spans="1:7">
      <c r="A15" s="42" t="s">
        <v>215</v>
      </c>
      <c r="B15" s="43">
        <v>106.74</v>
      </c>
      <c r="C15" s="44">
        <v>0</v>
      </c>
      <c r="D15" s="43">
        <v>106.74</v>
      </c>
      <c r="E15" s="44">
        <v>0</v>
      </c>
      <c r="F15" s="43">
        <v>-106.74</v>
      </c>
      <c r="G15" s="42"/>
    </row>
    <row r="16" spans="1:7">
      <c r="A16" s="3" t="s">
        <v>176</v>
      </c>
      <c r="B16" s="4">
        <v>7290.44</v>
      </c>
      <c r="C16" s="4">
        <v>2893.78</v>
      </c>
      <c r="D16" s="4">
        <v>10184.219999999999</v>
      </c>
      <c r="E16" s="4">
        <v>15315.64</v>
      </c>
      <c r="F16" s="4">
        <v>5131.42</v>
      </c>
      <c r="G16" s="3"/>
    </row>
    <row r="17" spans="1:7">
      <c r="A17" s="42" t="s">
        <v>177</v>
      </c>
      <c r="B17" s="43">
        <v>7290.44</v>
      </c>
      <c r="C17" s="43">
        <v>2893.78</v>
      </c>
      <c r="D17" s="43">
        <v>10184.219999999999</v>
      </c>
      <c r="E17" s="43">
        <v>15315.64</v>
      </c>
      <c r="F17" s="43">
        <v>5131.42</v>
      </c>
      <c r="G17" s="42"/>
    </row>
    <row r="18" spans="1:7">
      <c r="A18" s="42" t="s">
        <v>178</v>
      </c>
      <c r="B18" s="43">
        <v>243568.31</v>
      </c>
      <c r="C18" s="43">
        <v>2893.78</v>
      </c>
      <c r="D18" s="43">
        <v>246462.09</v>
      </c>
      <c r="E18" s="43">
        <v>589847.54</v>
      </c>
      <c r="F18" s="43">
        <v>343385.45</v>
      </c>
      <c r="G18" s="42"/>
    </row>
    <row r="19" spans="1:7">
      <c r="A19" s="3" t="s">
        <v>179</v>
      </c>
      <c r="B19" s="4">
        <v>394637.11</v>
      </c>
      <c r="C19" s="4">
        <v>357780.21</v>
      </c>
      <c r="D19" s="4">
        <v>752417.32</v>
      </c>
      <c r="E19" s="4">
        <v>698078.6</v>
      </c>
      <c r="F19" s="4">
        <v>-54338.720000000001</v>
      </c>
      <c r="G19" s="3"/>
    </row>
    <row r="20" spans="1:7">
      <c r="A20" s="42" t="s">
        <v>180</v>
      </c>
      <c r="B20" s="43">
        <v>394637.11</v>
      </c>
      <c r="C20" s="43">
        <v>357780.21</v>
      </c>
      <c r="D20" s="43">
        <v>752417.32</v>
      </c>
      <c r="E20" s="43">
        <v>698078.6</v>
      </c>
      <c r="F20" s="43">
        <v>-54338.720000000001</v>
      </c>
      <c r="G20" s="42"/>
    </row>
    <row r="21" spans="1:7">
      <c r="A21" s="42" t="s">
        <v>181</v>
      </c>
      <c r="B21" s="43">
        <v>394637.11</v>
      </c>
      <c r="C21" s="43">
        <v>357780.21</v>
      </c>
      <c r="D21" s="43">
        <v>752417.32</v>
      </c>
      <c r="E21" s="43">
        <v>698078.6</v>
      </c>
      <c r="F21" s="43">
        <v>-54338.720000000001</v>
      </c>
      <c r="G21" s="42"/>
    </row>
    <row r="22" spans="1:7">
      <c r="A22" s="3" t="s">
        <v>182</v>
      </c>
      <c r="B22" s="4">
        <v>14333.07</v>
      </c>
      <c r="C22" s="4">
        <v>7392.43</v>
      </c>
      <c r="D22" s="4">
        <v>21725.5</v>
      </c>
      <c r="E22" s="4">
        <v>25522.44</v>
      </c>
      <c r="F22" s="4">
        <v>3796.94</v>
      </c>
      <c r="G22" s="3"/>
    </row>
    <row r="23" spans="1:7">
      <c r="A23" s="42" t="s">
        <v>183</v>
      </c>
      <c r="B23" s="43">
        <v>14333.07</v>
      </c>
      <c r="C23" s="43">
        <v>7392.43</v>
      </c>
      <c r="D23" s="43">
        <v>21725.5</v>
      </c>
      <c r="E23" s="43">
        <v>25522.44</v>
      </c>
      <c r="F23" s="43">
        <v>3796.94</v>
      </c>
      <c r="G23" s="42"/>
    </row>
    <row r="24" spans="1:7">
      <c r="A24" s="3" t="s">
        <v>184</v>
      </c>
      <c r="B24" s="4">
        <v>2883.25</v>
      </c>
      <c r="C24" s="4">
        <v>4435.8900000000003</v>
      </c>
      <c r="D24" s="4">
        <v>7319.14</v>
      </c>
      <c r="E24" s="4">
        <v>16059.6</v>
      </c>
      <c r="F24" s="4">
        <v>8740.4599999999991</v>
      </c>
      <c r="G24" s="3"/>
    </row>
    <row r="25" spans="1:7">
      <c r="A25" s="3" t="s">
        <v>185</v>
      </c>
      <c r="B25" s="4">
        <v>137302.45000000001</v>
      </c>
      <c r="C25" s="4">
        <v>22135.279999999999</v>
      </c>
      <c r="D25" s="4">
        <v>159437.73000000001</v>
      </c>
      <c r="E25" s="4">
        <v>159608.6</v>
      </c>
      <c r="F25" s="4">
        <v>170.87</v>
      </c>
      <c r="G25" s="3"/>
    </row>
    <row r="26" spans="1:7">
      <c r="A26" s="42" t="s">
        <v>186</v>
      </c>
      <c r="B26" s="43">
        <v>140185.70000000001</v>
      </c>
      <c r="C26" s="43">
        <v>26571.17</v>
      </c>
      <c r="D26" s="43">
        <v>166756.87</v>
      </c>
      <c r="E26" s="43">
        <v>175668.2</v>
      </c>
      <c r="F26" s="43">
        <v>8911.33</v>
      </c>
      <c r="G26" s="42"/>
    </row>
    <row r="27" spans="1:7">
      <c r="A27" s="42" t="s">
        <v>187</v>
      </c>
      <c r="B27" s="43">
        <v>154518.76999999999</v>
      </c>
      <c r="C27" s="43">
        <v>33963.599999999999</v>
      </c>
      <c r="D27" s="43">
        <v>188482.37</v>
      </c>
      <c r="E27" s="43">
        <v>201190.64</v>
      </c>
      <c r="F27" s="43">
        <v>12708.27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18656.400000000001</v>
      </c>
      <c r="F28" s="4">
        <v>18656.400000000001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18656.400000000001</v>
      </c>
      <c r="F29" s="43">
        <v>18656.400000000001</v>
      </c>
      <c r="G29" s="42"/>
    </row>
    <row r="30" spans="1:7">
      <c r="A30" s="3" t="s">
        <v>190</v>
      </c>
      <c r="B30" s="4">
        <v>45722</v>
      </c>
      <c r="C30" s="4">
        <v>0</v>
      </c>
      <c r="D30" s="4">
        <v>45722</v>
      </c>
      <c r="E30" s="4">
        <v>73092</v>
      </c>
      <c r="F30" s="4">
        <v>27370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45722</v>
      </c>
      <c r="C32" s="43">
        <v>3842.97</v>
      </c>
      <c r="D32" s="43">
        <v>49564.97</v>
      </c>
      <c r="E32" s="43">
        <v>85369.12</v>
      </c>
      <c r="F32" s="43">
        <v>35804.15</v>
      </c>
      <c r="G32" s="42"/>
    </row>
    <row r="33" spans="1:7">
      <c r="A33" s="42" t="s">
        <v>193</v>
      </c>
      <c r="B33" s="43">
        <v>45722</v>
      </c>
      <c r="C33" s="43">
        <v>3842.97</v>
      </c>
      <c r="D33" s="43">
        <v>49564.97</v>
      </c>
      <c r="E33" s="43">
        <v>104025.52</v>
      </c>
      <c r="F33" s="43">
        <v>54460.55</v>
      </c>
      <c r="G33" s="42"/>
    </row>
    <row r="34" spans="1:7">
      <c r="A34" s="3" t="s">
        <v>234</v>
      </c>
      <c r="B34" s="4">
        <v>1176.47</v>
      </c>
      <c r="C34" s="4">
        <v>0</v>
      </c>
      <c r="D34" s="4">
        <v>1176.47</v>
      </c>
      <c r="E34" s="4">
        <v>4477.59</v>
      </c>
      <c r="F34" s="4">
        <v>3301.12</v>
      </c>
      <c r="G34" s="3"/>
    </row>
    <row r="35" spans="1:7">
      <c r="A35" s="42" t="s">
        <v>194</v>
      </c>
      <c r="B35" s="43">
        <v>1176.47</v>
      </c>
      <c r="C35" s="43">
        <v>0</v>
      </c>
      <c r="D35" s="43">
        <v>1176.47</v>
      </c>
      <c r="E35" s="43">
        <v>4477.59</v>
      </c>
      <c r="F35" s="43">
        <v>3301.12</v>
      </c>
      <c r="G35" s="42"/>
    </row>
    <row r="36" spans="1:7">
      <c r="A36" s="3" t="s">
        <v>195</v>
      </c>
      <c r="B36" s="4">
        <v>69730.509999999995</v>
      </c>
      <c r="C36" s="4">
        <v>34869.699999999997</v>
      </c>
      <c r="D36" s="4">
        <v>104600.21</v>
      </c>
      <c r="E36" s="4">
        <v>116649.60000000001</v>
      </c>
      <c r="F36" s="4">
        <v>12049.39</v>
      </c>
      <c r="G36" s="3"/>
    </row>
    <row r="37" spans="1:7">
      <c r="A37" s="42" t="s">
        <v>196</v>
      </c>
      <c r="B37" s="43">
        <v>69730.509999999995</v>
      </c>
      <c r="C37" s="43">
        <v>34869.699999999997</v>
      </c>
      <c r="D37" s="43">
        <v>104600.21</v>
      </c>
      <c r="E37" s="43">
        <v>116649.60000000001</v>
      </c>
      <c r="F37" s="43">
        <v>12049.39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27904.57</v>
      </c>
      <c r="C40" s="4">
        <v>8854.0400000000009</v>
      </c>
      <c r="D40" s="4">
        <v>36758.61</v>
      </c>
      <c r="E40" s="4">
        <v>47089.64</v>
      </c>
      <c r="F40" s="4">
        <v>10331.030000000001</v>
      </c>
      <c r="G40" s="3"/>
    </row>
    <row r="41" spans="1:7">
      <c r="A41" s="3" t="s">
        <v>200</v>
      </c>
      <c r="B41" s="4">
        <v>2689.38</v>
      </c>
      <c r="C41" s="4">
        <v>2862.2</v>
      </c>
      <c r="D41" s="4">
        <v>5551.58</v>
      </c>
      <c r="E41" s="4">
        <v>8078</v>
      </c>
      <c r="F41" s="4">
        <v>2526.42</v>
      </c>
      <c r="G41" s="3"/>
    </row>
    <row r="42" spans="1:7">
      <c r="A42" s="3" t="s">
        <v>201</v>
      </c>
      <c r="B42" s="4">
        <v>1880.09</v>
      </c>
      <c r="C42" s="4">
        <v>2457.94</v>
      </c>
      <c r="D42" s="4">
        <v>4338.03</v>
      </c>
      <c r="E42" s="4">
        <v>5283.2</v>
      </c>
      <c r="F42" s="4">
        <v>945.17</v>
      </c>
      <c r="G42" s="3"/>
    </row>
    <row r="43" spans="1:7">
      <c r="A43" s="42" t="s">
        <v>202</v>
      </c>
      <c r="B43" s="43">
        <v>32474.04</v>
      </c>
      <c r="C43" s="43">
        <v>14174.18</v>
      </c>
      <c r="D43" s="43">
        <v>46648.22</v>
      </c>
      <c r="E43" s="43">
        <v>60450.84</v>
      </c>
      <c r="F43" s="43">
        <v>13802.62</v>
      </c>
      <c r="G43" s="42"/>
    </row>
    <row r="44" spans="1:7">
      <c r="A44" s="3" t="s">
        <v>235</v>
      </c>
      <c r="B44" s="4">
        <v>71906.64</v>
      </c>
      <c r="C44" s="4">
        <v>24723.45</v>
      </c>
      <c r="D44" s="4">
        <v>96630.09</v>
      </c>
      <c r="E44" s="4">
        <v>108874.5</v>
      </c>
      <c r="F44" s="4">
        <v>12244.41</v>
      </c>
      <c r="G44" s="3"/>
    </row>
    <row r="45" spans="1:7">
      <c r="A45" s="42" t="s">
        <v>203</v>
      </c>
      <c r="B45" s="43">
        <v>71906.64</v>
      </c>
      <c r="C45" s="43">
        <v>24723.45</v>
      </c>
      <c r="D45" s="43">
        <v>96630.09</v>
      </c>
      <c r="E45" s="43">
        <v>108874.5</v>
      </c>
      <c r="F45" s="43">
        <v>12244.41</v>
      </c>
      <c r="G45" s="42"/>
    </row>
    <row r="46" spans="1:7">
      <c r="A46" s="42" t="s">
        <v>204</v>
      </c>
      <c r="B46" s="43">
        <v>175287.66</v>
      </c>
      <c r="C46" s="43">
        <v>73767.33</v>
      </c>
      <c r="D46" s="43">
        <v>249054.99</v>
      </c>
      <c r="E46" s="43">
        <v>290477.90000000002</v>
      </c>
      <c r="F46" s="43">
        <v>41422.910000000003</v>
      </c>
      <c r="G46" s="42"/>
    </row>
    <row r="47" spans="1:7">
      <c r="A47" s="3" t="s">
        <v>205</v>
      </c>
      <c r="B47" s="4">
        <v>35827.39</v>
      </c>
      <c r="C47" s="4">
        <v>2008.47</v>
      </c>
      <c r="D47" s="4">
        <v>37835.86</v>
      </c>
      <c r="E47" s="4">
        <v>79385.52</v>
      </c>
      <c r="F47" s="4">
        <v>41549.660000000003</v>
      </c>
      <c r="G47" s="3"/>
    </row>
    <row r="48" spans="1:7">
      <c r="A48" s="42" t="s">
        <v>206</v>
      </c>
      <c r="B48" s="43">
        <v>35827.39</v>
      </c>
      <c r="C48" s="43">
        <v>2008.47</v>
      </c>
      <c r="D48" s="43">
        <v>37835.86</v>
      </c>
      <c r="E48" s="43">
        <v>79385.52</v>
      </c>
      <c r="F48" s="43">
        <v>41549.660000000003</v>
      </c>
      <c r="G48" s="42"/>
    </row>
    <row r="49" spans="1:7">
      <c r="A49" s="42" t="s">
        <v>207</v>
      </c>
      <c r="B49" s="43">
        <v>35827.39</v>
      </c>
      <c r="C49" s="43">
        <v>2008.47</v>
      </c>
      <c r="D49" s="43">
        <v>37835.86</v>
      </c>
      <c r="E49" s="43">
        <v>79385.52</v>
      </c>
      <c r="F49" s="43">
        <v>41549.660000000003</v>
      </c>
      <c r="G49" s="42"/>
    </row>
    <row r="50" spans="1:7">
      <c r="A50" s="3" t="s">
        <v>208</v>
      </c>
      <c r="B50" s="4">
        <v>46895.26</v>
      </c>
      <c r="C50" s="4">
        <v>0</v>
      </c>
      <c r="D50" s="4">
        <v>46895.26</v>
      </c>
      <c r="E50" s="4">
        <v>59861.16</v>
      </c>
      <c r="F50" s="4">
        <v>12965.9</v>
      </c>
      <c r="G50" s="3"/>
    </row>
    <row r="51" spans="1:7">
      <c r="A51" s="42" t="s">
        <v>209</v>
      </c>
      <c r="B51" s="43">
        <v>46895.26</v>
      </c>
      <c r="C51" s="43">
        <v>0</v>
      </c>
      <c r="D51" s="43">
        <v>46895.26</v>
      </c>
      <c r="E51" s="43">
        <v>59861.16</v>
      </c>
      <c r="F51" s="43">
        <v>12965.9</v>
      </c>
      <c r="G51" s="42"/>
    </row>
    <row r="52" spans="1:7">
      <c r="A52" s="42" t="s">
        <v>210</v>
      </c>
      <c r="B52" s="43">
        <v>46895.26</v>
      </c>
      <c r="C52" s="43">
        <v>0</v>
      </c>
      <c r="D52" s="43">
        <v>46895.26</v>
      </c>
      <c r="E52" s="43">
        <v>59861.16</v>
      </c>
      <c r="F52" s="43">
        <v>12965.9</v>
      </c>
      <c r="G52" s="42"/>
    </row>
    <row r="53" spans="1:7">
      <c r="A53" s="3" t="s">
        <v>216</v>
      </c>
      <c r="B53" s="4">
        <v>382089.75</v>
      </c>
      <c r="C53" s="5">
        <v>0</v>
      </c>
      <c r="D53" s="4">
        <v>382089.75</v>
      </c>
      <c r="E53" s="4">
        <v>620895.84</v>
      </c>
      <c r="F53" s="4">
        <v>238806.09</v>
      </c>
      <c r="G53" s="3"/>
    </row>
    <row r="54" spans="1:7">
      <c r="A54" s="3" t="s">
        <v>211</v>
      </c>
      <c r="B54" s="4">
        <v>62711.09</v>
      </c>
      <c r="C54" s="5">
        <v>0</v>
      </c>
      <c r="D54" s="4">
        <v>62711.09</v>
      </c>
      <c r="E54" s="4">
        <v>28071.599999999999</v>
      </c>
      <c r="F54" s="4">
        <v>-34639.49</v>
      </c>
      <c r="G54" s="3"/>
    </row>
    <row r="55" spans="1:7">
      <c r="A55" s="3" t="s">
        <v>229</v>
      </c>
      <c r="B55" s="4">
        <v>51093.35</v>
      </c>
      <c r="C55" s="5">
        <v>0</v>
      </c>
      <c r="D55" s="4">
        <v>51093.35</v>
      </c>
      <c r="E55" s="5">
        <v>0</v>
      </c>
      <c r="F55" s="4">
        <v>-51093.35</v>
      </c>
      <c r="G55" s="3"/>
    </row>
    <row r="56" spans="1:7">
      <c r="A56" s="42" t="s">
        <v>212</v>
      </c>
      <c r="B56" s="43">
        <v>495894.19</v>
      </c>
      <c r="C56" s="44">
        <v>0</v>
      </c>
      <c r="D56" s="43">
        <v>495894.19</v>
      </c>
      <c r="E56" s="43">
        <v>648967.43999999994</v>
      </c>
      <c r="F56" s="43">
        <v>153073.25</v>
      </c>
      <c r="G56" s="42"/>
    </row>
    <row r="57" spans="1:7">
      <c r="A57" s="6" t="s">
        <v>213</v>
      </c>
      <c r="B57" s="7">
        <v>1592350.69</v>
      </c>
      <c r="C57" s="7">
        <v>474256.36</v>
      </c>
      <c r="D57" s="7">
        <v>2066607.05</v>
      </c>
      <c r="E57" s="7">
        <v>2671834.3199999998</v>
      </c>
      <c r="F57" s="7">
        <v>605227.27</v>
      </c>
      <c r="G57" s="6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2"/>
    </sheetView>
  </sheetViews>
  <sheetFormatPr defaultColWidth="9.1796875" defaultRowHeight="14.5"/>
  <cols>
    <col min="1" max="1" width="32" style="21" bestFit="1" customWidth="1"/>
    <col min="2" max="2" width="9.81640625" style="21" bestFit="1" customWidth="1"/>
    <col min="3" max="3" width="13.7265625" style="21" bestFit="1" customWidth="1"/>
    <col min="4" max="4" width="9.81640625" style="21" bestFit="1" customWidth="1"/>
    <col min="5" max="5" width="10.81640625" style="21" bestFit="1" customWidth="1"/>
    <col min="6" max="6" width="12.26953125" style="21" bestFit="1" customWidth="1"/>
    <col min="7" max="7" width="32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189590.28</v>
      </c>
      <c r="F2" s="4">
        <v>189590.28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92114.89</v>
      </c>
      <c r="F3" s="4">
        <v>92114.89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47787.53</v>
      </c>
      <c r="F4" s="4">
        <v>57961.06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259355.88</v>
      </c>
      <c r="F5" s="4">
        <v>259355.88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18540.72</v>
      </c>
      <c r="F6" s="4">
        <v>18540.72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4083</v>
      </c>
      <c r="F7" s="4">
        <v>4083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4536.6000000000004</v>
      </c>
      <c r="F8" s="4">
        <v>4536.6000000000004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75726.84</v>
      </c>
      <c r="F9" s="4">
        <v>75726.84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28168.31</v>
      </c>
      <c r="F10" s="4">
        <v>28168.31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719904.05</v>
      </c>
      <c r="F11" s="43">
        <v>730077.58</v>
      </c>
      <c r="G11" s="42"/>
    </row>
    <row r="12" spans="1:7">
      <c r="A12" s="3" t="s">
        <v>176</v>
      </c>
      <c r="B12" s="4">
        <v>17653.34</v>
      </c>
      <c r="C12" s="4">
        <v>1759.61</v>
      </c>
      <c r="D12" s="4">
        <v>19412.95</v>
      </c>
      <c r="E12" s="4">
        <v>23362.76</v>
      </c>
      <c r="F12" s="4">
        <v>3949.81</v>
      </c>
      <c r="G12" s="3"/>
    </row>
    <row r="13" spans="1:7">
      <c r="A13" s="42" t="s">
        <v>177</v>
      </c>
      <c r="B13" s="43">
        <v>17653.34</v>
      </c>
      <c r="C13" s="43">
        <v>1759.61</v>
      </c>
      <c r="D13" s="43">
        <v>19412.95</v>
      </c>
      <c r="E13" s="43">
        <v>23362.76</v>
      </c>
      <c r="F13" s="43">
        <v>3949.81</v>
      </c>
      <c r="G13" s="42"/>
    </row>
    <row r="14" spans="1:7">
      <c r="A14" s="42" t="s">
        <v>178</v>
      </c>
      <c r="B14" s="43">
        <v>7479.81</v>
      </c>
      <c r="C14" s="43">
        <v>1759.61</v>
      </c>
      <c r="D14" s="43">
        <v>9239.42</v>
      </c>
      <c r="E14" s="43">
        <v>743266.81</v>
      </c>
      <c r="F14" s="43">
        <v>734027.39</v>
      </c>
      <c r="G14" s="42"/>
    </row>
    <row r="15" spans="1:7">
      <c r="A15" s="3" t="s">
        <v>179</v>
      </c>
      <c r="B15" s="4">
        <v>168598.14</v>
      </c>
      <c r="C15" s="4">
        <v>1620.83</v>
      </c>
      <c r="D15" s="4">
        <v>170218.97</v>
      </c>
      <c r="E15" s="4">
        <v>320000</v>
      </c>
      <c r="F15" s="4">
        <v>149781.03</v>
      </c>
      <c r="G15" s="3"/>
    </row>
    <row r="16" spans="1:7">
      <c r="A16" s="42" t="s">
        <v>180</v>
      </c>
      <c r="B16" s="43">
        <v>168598.14</v>
      </c>
      <c r="C16" s="43">
        <v>1620.83</v>
      </c>
      <c r="D16" s="43">
        <v>170218.97</v>
      </c>
      <c r="E16" s="43">
        <v>320000</v>
      </c>
      <c r="F16" s="43">
        <v>149781.03</v>
      </c>
      <c r="G16" s="42"/>
    </row>
    <row r="17" spans="1:7">
      <c r="A17" s="42" t="s">
        <v>181</v>
      </c>
      <c r="B17" s="43">
        <v>168598.14</v>
      </c>
      <c r="C17" s="43">
        <v>1620.83</v>
      </c>
      <c r="D17" s="43">
        <v>170218.97</v>
      </c>
      <c r="E17" s="43">
        <v>320000</v>
      </c>
      <c r="F17" s="43">
        <v>149781.03</v>
      </c>
      <c r="G17" s="42"/>
    </row>
    <row r="18" spans="1:7">
      <c r="A18" s="3" t="s">
        <v>182</v>
      </c>
      <c r="B18" s="4">
        <v>16679.54</v>
      </c>
      <c r="C18" s="4">
        <v>5790.56</v>
      </c>
      <c r="D18" s="4">
        <v>22470.1</v>
      </c>
      <c r="E18" s="4">
        <v>22880.639999999999</v>
      </c>
      <c r="F18" s="4">
        <v>410.54</v>
      </c>
      <c r="G18" s="3"/>
    </row>
    <row r="19" spans="1:7">
      <c r="A19" s="42" t="s">
        <v>183</v>
      </c>
      <c r="B19" s="43">
        <v>16679.54</v>
      </c>
      <c r="C19" s="43">
        <v>5790.56</v>
      </c>
      <c r="D19" s="43">
        <v>22470.1</v>
      </c>
      <c r="E19" s="43">
        <v>22880.639999999999</v>
      </c>
      <c r="F19" s="43">
        <v>410.54</v>
      </c>
      <c r="G19" s="42"/>
    </row>
    <row r="20" spans="1:7">
      <c r="A20" s="3" t="s">
        <v>184</v>
      </c>
      <c r="B20" s="4">
        <v>3167.65</v>
      </c>
      <c r="C20" s="4">
        <v>1413.76</v>
      </c>
      <c r="D20" s="4">
        <v>4581.41</v>
      </c>
      <c r="E20" s="4">
        <v>15940.8</v>
      </c>
      <c r="F20" s="4">
        <v>11359.39</v>
      </c>
      <c r="G20" s="3"/>
    </row>
    <row r="21" spans="1:7">
      <c r="A21" s="3" t="s">
        <v>185</v>
      </c>
      <c r="B21" s="4">
        <v>34686.35</v>
      </c>
      <c r="C21" s="4">
        <v>18439.740000000002</v>
      </c>
      <c r="D21" s="4">
        <v>53126.09</v>
      </c>
      <c r="E21" s="4">
        <v>109267.52</v>
      </c>
      <c r="F21" s="4">
        <v>56141.43</v>
      </c>
      <c r="G21" s="3"/>
    </row>
    <row r="22" spans="1:7">
      <c r="A22" s="42" t="s">
        <v>186</v>
      </c>
      <c r="B22" s="43">
        <v>37854</v>
      </c>
      <c r="C22" s="43">
        <v>19853.5</v>
      </c>
      <c r="D22" s="43">
        <v>57707.5</v>
      </c>
      <c r="E22" s="43">
        <v>125208.32000000001</v>
      </c>
      <c r="F22" s="43">
        <v>67500.820000000007</v>
      </c>
      <c r="G22" s="42"/>
    </row>
    <row r="23" spans="1:7">
      <c r="A23" s="42" t="s">
        <v>187</v>
      </c>
      <c r="B23" s="43">
        <v>54533.54</v>
      </c>
      <c r="C23" s="43">
        <v>25644.06</v>
      </c>
      <c r="D23" s="43">
        <v>80177.600000000006</v>
      </c>
      <c r="E23" s="43">
        <v>148088.95999999999</v>
      </c>
      <c r="F23" s="43">
        <v>67911.360000000001</v>
      </c>
      <c r="G23" s="42"/>
    </row>
    <row r="24" spans="1:7">
      <c r="A24" s="3" t="s">
        <v>188</v>
      </c>
      <c r="B24" s="4">
        <v>1894.04</v>
      </c>
      <c r="C24" s="4">
        <v>0</v>
      </c>
      <c r="D24" s="4">
        <v>1894.04</v>
      </c>
      <c r="E24" s="4">
        <v>30316.799999999999</v>
      </c>
      <c r="F24" s="4">
        <v>28422.76</v>
      </c>
      <c r="G24" s="3"/>
    </row>
    <row r="25" spans="1:7">
      <c r="A25" s="42" t="s">
        <v>189</v>
      </c>
      <c r="B25" s="43">
        <v>1894.04</v>
      </c>
      <c r="C25" s="43">
        <v>0</v>
      </c>
      <c r="D25" s="43">
        <v>1894.04</v>
      </c>
      <c r="E25" s="43">
        <v>30316.799999999999</v>
      </c>
      <c r="F25" s="43">
        <v>28422.76</v>
      </c>
      <c r="G25" s="42"/>
    </row>
    <row r="26" spans="1:7">
      <c r="A26" s="3" t="s">
        <v>190</v>
      </c>
      <c r="B26" s="4">
        <v>36775.49</v>
      </c>
      <c r="C26" s="4">
        <v>11559.06</v>
      </c>
      <c r="D26" s="4">
        <v>48334.55</v>
      </c>
      <c r="E26" s="4">
        <v>98830</v>
      </c>
      <c r="F26" s="4">
        <v>50495.45</v>
      </c>
      <c r="G26" s="3"/>
    </row>
    <row r="27" spans="1:7">
      <c r="A27" s="3" t="s">
        <v>191</v>
      </c>
      <c r="B27" s="5">
        <v>0</v>
      </c>
      <c r="C27" s="4">
        <v>5435</v>
      </c>
      <c r="D27" s="4">
        <v>5435</v>
      </c>
      <c r="E27" s="4">
        <v>12277.12</v>
      </c>
      <c r="F27" s="4">
        <v>6842.12</v>
      </c>
      <c r="G27" s="3"/>
    </row>
    <row r="28" spans="1:7">
      <c r="A28" s="42" t="s">
        <v>192</v>
      </c>
      <c r="B28" s="43">
        <v>36775.49</v>
      </c>
      <c r="C28" s="43">
        <v>16994.060000000001</v>
      </c>
      <c r="D28" s="43">
        <v>53769.55</v>
      </c>
      <c r="E28" s="43">
        <v>111107.12</v>
      </c>
      <c r="F28" s="43">
        <v>57337.57</v>
      </c>
      <c r="G28" s="42"/>
    </row>
    <row r="29" spans="1:7">
      <c r="A29" s="42" t="s">
        <v>193</v>
      </c>
      <c r="B29" s="43">
        <v>38669.53</v>
      </c>
      <c r="C29" s="43">
        <v>16994.060000000001</v>
      </c>
      <c r="D29" s="43">
        <v>55663.59</v>
      </c>
      <c r="E29" s="43">
        <v>141423.92000000001</v>
      </c>
      <c r="F29" s="43">
        <v>85760.33</v>
      </c>
      <c r="G29" s="42"/>
    </row>
    <row r="30" spans="1:7">
      <c r="A30" s="3" t="s">
        <v>234</v>
      </c>
      <c r="B30" s="4">
        <v>2141.09</v>
      </c>
      <c r="C30" s="4">
        <v>0</v>
      </c>
      <c r="D30" s="4">
        <v>2141.09</v>
      </c>
      <c r="E30" s="4">
        <v>5597.01</v>
      </c>
      <c r="F30" s="4">
        <v>3455.92</v>
      </c>
      <c r="G30" s="3"/>
    </row>
    <row r="31" spans="1:7">
      <c r="A31" s="42" t="s">
        <v>194</v>
      </c>
      <c r="B31" s="43">
        <v>2141.09</v>
      </c>
      <c r="C31" s="43">
        <v>0</v>
      </c>
      <c r="D31" s="43">
        <v>2141.09</v>
      </c>
      <c r="E31" s="43">
        <v>5597.01</v>
      </c>
      <c r="F31" s="43">
        <v>3455.92</v>
      </c>
      <c r="G31" s="42"/>
    </row>
    <row r="32" spans="1:7">
      <c r="A32" s="3" t="s">
        <v>195</v>
      </c>
      <c r="B32" s="4">
        <v>7590.27</v>
      </c>
      <c r="C32" s="4">
        <v>0</v>
      </c>
      <c r="D32" s="4">
        <v>7590.27</v>
      </c>
      <c r="E32" s="4">
        <v>139701.20000000001</v>
      </c>
      <c r="F32" s="4">
        <v>132110.93</v>
      </c>
      <c r="G32" s="3"/>
    </row>
    <row r="33" spans="1:7">
      <c r="A33" s="42" t="s">
        <v>196</v>
      </c>
      <c r="B33" s="43">
        <v>7590.27</v>
      </c>
      <c r="C33" s="43">
        <v>0</v>
      </c>
      <c r="D33" s="43">
        <v>7590.27</v>
      </c>
      <c r="E33" s="43">
        <v>139701.20000000001</v>
      </c>
      <c r="F33" s="43">
        <v>132110.93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2942.38</v>
      </c>
      <c r="C36" s="4">
        <v>13175.14</v>
      </c>
      <c r="D36" s="4">
        <v>16117.52</v>
      </c>
      <c r="E36" s="4">
        <v>26166.720000000001</v>
      </c>
      <c r="F36" s="4">
        <v>10049.200000000001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4850.3999999999996</v>
      </c>
      <c r="F37" s="4">
        <v>4850.3999999999996</v>
      </c>
      <c r="G37" s="3"/>
    </row>
    <row r="38" spans="1:7">
      <c r="A38" s="3" t="s">
        <v>201</v>
      </c>
      <c r="B38" s="4">
        <v>2286.15</v>
      </c>
      <c r="C38" s="4">
        <v>680.36</v>
      </c>
      <c r="D38" s="4">
        <v>2966.51</v>
      </c>
      <c r="E38" s="4">
        <v>5730.8</v>
      </c>
      <c r="F38" s="4">
        <v>2764.29</v>
      </c>
      <c r="G38" s="3"/>
    </row>
    <row r="39" spans="1:7">
      <c r="A39" s="42" t="s">
        <v>202</v>
      </c>
      <c r="B39" s="43">
        <v>5228.53</v>
      </c>
      <c r="C39" s="43">
        <v>13855.5</v>
      </c>
      <c r="D39" s="43">
        <v>19084.03</v>
      </c>
      <c r="E39" s="43">
        <v>36747.919999999998</v>
      </c>
      <c r="F39" s="43">
        <v>17663.89</v>
      </c>
      <c r="G39" s="42"/>
    </row>
    <row r="40" spans="1:7">
      <c r="A40" s="3" t="s">
        <v>235</v>
      </c>
      <c r="B40" s="4">
        <v>77316.639999999999</v>
      </c>
      <c r="C40" s="4">
        <v>13886.44</v>
      </c>
      <c r="D40" s="4">
        <v>91203.08</v>
      </c>
      <c r="E40" s="4">
        <v>112518.3</v>
      </c>
      <c r="F40" s="4">
        <v>21315.22</v>
      </c>
      <c r="G40" s="3"/>
    </row>
    <row r="41" spans="1:7">
      <c r="A41" s="42" t="s">
        <v>203</v>
      </c>
      <c r="B41" s="43">
        <v>77316.639999999999</v>
      </c>
      <c r="C41" s="43">
        <v>13886.44</v>
      </c>
      <c r="D41" s="43">
        <v>91203.08</v>
      </c>
      <c r="E41" s="43">
        <v>112518.3</v>
      </c>
      <c r="F41" s="43">
        <v>21315.22</v>
      </c>
      <c r="G41" s="42"/>
    </row>
    <row r="42" spans="1:7">
      <c r="A42" s="42" t="s">
        <v>204</v>
      </c>
      <c r="B42" s="43">
        <v>92276.53</v>
      </c>
      <c r="C42" s="43">
        <v>27741.94</v>
      </c>
      <c r="D42" s="43">
        <v>120018.47</v>
      </c>
      <c r="E42" s="43">
        <v>304489.8</v>
      </c>
      <c r="F42" s="43">
        <v>184471.33</v>
      </c>
      <c r="G42" s="42"/>
    </row>
    <row r="43" spans="1:7">
      <c r="A43" s="3" t="s">
        <v>205</v>
      </c>
      <c r="B43" s="4">
        <v>36597.620000000003</v>
      </c>
      <c r="C43" s="4">
        <v>203.18</v>
      </c>
      <c r="D43" s="4">
        <v>36800.800000000003</v>
      </c>
      <c r="E43" s="4">
        <v>95249.16</v>
      </c>
      <c r="F43" s="4">
        <v>58448.36</v>
      </c>
      <c r="G43" s="3"/>
    </row>
    <row r="44" spans="1:7">
      <c r="A44" s="42" t="s">
        <v>206</v>
      </c>
      <c r="B44" s="43">
        <v>36597.620000000003</v>
      </c>
      <c r="C44" s="43">
        <v>203.18</v>
      </c>
      <c r="D44" s="43">
        <v>36800.800000000003</v>
      </c>
      <c r="E44" s="43">
        <v>95249.16</v>
      </c>
      <c r="F44" s="43">
        <v>58448.36</v>
      </c>
      <c r="G44" s="42"/>
    </row>
    <row r="45" spans="1:7">
      <c r="A45" s="42" t="s">
        <v>207</v>
      </c>
      <c r="B45" s="43">
        <v>36597.620000000003</v>
      </c>
      <c r="C45" s="43">
        <v>203.18</v>
      </c>
      <c r="D45" s="43">
        <v>36800.800000000003</v>
      </c>
      <c r="E45" s="43">
        <v>95249.16</v>
      </c>
      <c r="F45" s="43">
        <v>58448.36</v>
      </c>
      <c r="G45" s="42"/>
    </row>
    <row r="46" spans="1:7">
      <c r="A46" s="3" t="s">
        <v>208</v>
      </c>
      <c r="B46" s="4">
        <v>51630.37</v>
      </c>
      <c r="C46" s="4">
        <v>3231.94</v>
      </c>
      <c r="D46" s="4">
        <v>54862.31</v>
      </c>
      <c r="E46" s="4">
        <v>180916.8</v>
      </c>
      <c r="F46" s="4">
        <v>126054.49</v>
      </c>
      <c r="G46" s="3"/>
    </row>
    <row r="47" spans="1:7">
      <c r="A47" s="42" t="s">
        <v>209</v>
      </c>
      <c r="B47" s="43">
        <v>51630.37</v>
      </c>
      <c r="C47" s="43">
        <v>3231.94</v>
      </c>
      <c r="D47" s="43">
        <v>54862.31</v>
      </c>
      <c r="E47" s="43">
        <v>180916.8</v>
      </c>
      <c r="F47" s="43">
        <v>126054.49</v>
      </c>
      <c r="G47" s="42"/>
    </row>
    <row r="48" spans="1:7">
      <c r="A48" s="42" t="s">
        <v>210</v>
      </c>
      <c r="B48" s="43">
        <v>51630.37</v>
      </c>
      <c r="C48" s="43">
        <v>3231.94</v>
      </c>
      <c r="D48" s="43">
        <v>54862.31</v>
      </c>
      <c r="E48" s="43">
        <v>180916.8</v>
      </c>
      <c r="F48" s="43">
        <v>126054.49</v>
      </c>
      <c r="G48" s="42"/>
    </row>
    <row r="49" spans="1:7">
      <c r="A49" s="3" t="s">
        <v>216</v>
      </c>
      <c r="B49" s="4">
        <v>311576.03999999998</v>
      </c>
      <c r="C49" s="5">
        <v>0</v>
      </c>
      <c r="D49" s="4">
        <v>311576.03999999998</v>
      </c>
      <c r="E49" s="5">
        <v>0</v>
      </c>
      <c r="F49" s="4">
        <v>-311576.03999999998</v>
      </c>
      <c r="G49" s="3"/>
    </row>
    <row r="50" spans="1:7">
      <c r="A50" s="3" t="s">
        <v>211</v>
      </c>
      <c r="B50" s="5">
        <v>0</v>
      </c>
      <c r="C50" s="5">
        <v>0</v>
      </c>
      <c r="D50" s="4">
        <v>0</v>
      </c>
      <c r="E50" s="4">
        <v>623105.88</v>
      </c>
      <c r="F50" s="4">
        <v>623105.88</v>
      </c>
      <c r="G50" s="3"/>
    </row>
    <row r="51" spans="1:7">
      <c r="A51" s="42" t="s">
        <v>212</v>
      </c>
      <c r="B51" s="43">
        <v>311576.03999999998</v>
      </c>
      <c r="C51" s="44">
        <v>0</v>
      </c>
      <c r="D51" s="43">
        <v>311576.03999999998</v>
      </c>
      <c r="E51" s="43">
        <v>623105.88</v>
      </c>
      <c r="F51" s="43">
        <v>311529.84000000003</v>
      </c>
      <c r="G51" s="42"/>
    </row>
    <row r="52" spans="1:7">
      <c r="A52" s="6" t="s">
        <v>213</v>
      </c>
      <c r="B52" s="7">
        <v>761361.58</v>
      </c>
      <c r="C52" s="7">
        <v>77195.62</v>
      </c>
      <c r="D52" s="7">
        <v>838557.2</v>
      </c>
      <c r="E52" s="7">
        <v>2556541.33</v>
      </c>
      <c r="F52" s="7">
        <v>1717984.13</v>
      </c>
      <c r="G52" s="6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167913.36</v>
      </c>
      <c r="F2" s="4">
        <v>167913.36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78485.570000000007</v>
      </c>
      <c r="F3" s="4">
        <v>78485.570000000007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42448.12</v>
      </c>
      <c r="F4" s="4">
        <v>52621.65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231263.04</v>
      </c>
      <c r="F5" s="4">
        <v>231263.04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16766.52</v>
      </c>
      <c r="F6" s="4">
        <v>16766.52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3300.84</v>
      </c>
      <c r="F7" s="4">
        <v>3300.84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3667.56</v>
      </c>
      <c r="F8" s="4">
        <v>3667.56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62700.959999999999</v>
      </c>
      <c r="F9" s="4">
        <v>62700.959999999999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23067.81</v>
      </c>
      <c r="F10" s="4">
        <v>23067.81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629613.78</v>
      </c>
      <c r="F11" s="43">
        <v>639787.31000000006</v>
      </c>
      <c r="G11" s="42"/>
    </row>
    <row r="12" spans="1:7">
      <c r="A12" s="3" t="s">
        <v>176</v>
      </c>
      <c r="B12" s="5">
        <v>0</v>
      </c>
      <c r="C12" s="5">
        <v>0</v>
      </c>
      <c r="D12" s="4">
        <v>0</v>
      </c>
      <c r="E12" s="4">
        <v>162.76</v>
      </c>
      <c r="F12" s="4">
        <v>162.76</v>
      </c>
      <c r="G12" s="3"/>
    </row>
    <row r="13" spans="1:7">
      <c r="A13" s="42" t="s">
        <v>177</v>
      </c>
      <c r="B13" s="44">
        <v>0</v>
      </c>
      <c r="C13" s="44">
        <v>0</v>
      </c>
      <c r="D13" s="43">
        <v>0</v>
      </c>
      <c r="E13" s="43">
        <v>162.76</v>
      </c>
      <c r="F13" s="43">
        <v>162.76</v>
      </c>
      <c r="G13" s="42"/>
    </row>
    <row r="14" spans="1:7">
      <c r="A14" s="42" t="s">
        <v>178</v>
      </c>
      <c r="B14" s="43">
        <v>-10173.530000000001</v>
      </c>
      <c r="C14" s="44">
        <v>0</v>
      </c>
      <c r="D14" s="43">
        <v>-10173.530000000001</v>
      </c>
      <c r="E14" s="43">
        <v>629776.54</v>
      </c>
      <c r="F14" s="43">
        <v>639950.06999999995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5">
        <v>0</v>
      </c>
      <c r="C18" s="5">
        <v>0</v>
      </c>
      <c r="D18" s="4">
        <v>0</v>
      </c>
      <c r="E18" s="4">
        <v>0.64</v>
      </c>
      <c r="F18" s="4">
        <v>0.64</v>
      </c>
      <c r="G18" s="3"/>
    </row>
    <row r="19" spans="1:7">
      <c r="A19" s="42" t="s">
        <v>183</v>
      </c>
      <c r="B19" s="44">
        <v>0</v>
      </c>
      <c r="C19" s="44">
        <v>0</v>
      </c>
      <c r="D19" s="43">
        <v>0</v>
      </c>
      <c r="E19" s="43">
        <v>0.64</v>
      </c>
      <c r="F19" s="43">
        <v>0.64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5000.8</v>
      </c>
      <c r="F20" s="4">
        <v>5000.8</v>
      </c>
      <c r="G20" s="3"/>
    </row>
    <row r="21" spans="1:7">
      <c r="A21" s="3" t="s">
        <v>185</v>
      </c>
      <c r="B21" s="4">
        <v>284.57</v>
      </c>
      <c r="C21" s="4">
        <v>0</v>
      </c>
      <c r="D21" s="4">
        <v>284.57</v>
      </c>
      <c r="E21" s="4">
        <v>30289.52</v>
      </c>
      <c r="F21" s="4">
        <v>30004.95</v>
      </c>
      <c r="G21" s="3"/>
    </row>
    <row r="22" spans="1:7">
      <c r="A22" s="42" t="s">
        <v>186</v>
      </c>
      <c r="B22" s="43">
        <v>284.57</v>
      </c>
      <c r="C22" s="43">
        <v>0</v>
      </c>
      <c r="D22" s="43">
        <v>284.57</v>
      </c>
      <c r="E22" s="43">
        <v>35290.32</v>
      </c>
      <c r="F22" s="43">
        <v>35005.75</v>
      </c>
      <c r="G22" s="42"/>
    </row>
    <row r="23" spans="1:7">
      <c r="A23" s="42" t="s">
        <v>187</v>
      </c>
      <c r="B23" s="43">
        <v>284.57</v>
      </c>
      <c r="C23" s="43">
        <v>0</v>
      </c>
      <c r="D23" s="43">
        <v>284.57</v>
      </c>
      <c r="E23" s="43">
        <v>35290.959999999999</v>
      </c>
      <c r="F23" s="43">
        <v>35006.39</v>
      </c>
      <c r="G23" s="42"/>
    </row>
    <row r="24" spans="1:7">
      <c r="A24" s="3" t="s">
        <v>188</v>
      </c>
      <c r="B24" s="5">
        <v>0</v>
      </c>
      <c r="C24" s="5">
        <v>0</v>
      </c>
      <c r="D24" s="4">
        <v>0</v>
      </c>
      <c r="E24" s="4">
        <v>10000.799999999999</v>
      </c>
      <c r="F24" s="4">
        <v>10000.799999999999</v>
      </c>
      <c r="G24" s="3"/>
    </row>
    <row r="25" spans="1:7">
      <c r="A25" s="42" t="s">
        <v>189</v>
      </c>
      <c r="B25" s="44">
        <v>0</v>
      </c>
      <c r="C25" s="44">
        <v>0</v>
      </c>
      <c r="D25" s="43">
        <v>0</v>
      </c>
      <c r="E25" s="43">
        <v>10000.799999999999</v>
      </c>
      <c r="F25" s="43">
        <v>10000.799999999999</v>
      </c>
      <c r="G25" s="42"/>
    </row>
    <row r="26" spans="1:7">
      <c r="A26" s="3" t="s">
        <v>190</v>
      </c>
      <c r="B26" s="5">
        <v>0</v>
      </c>
      <c r="C26" s="5">
        <v>0</v>
      </c>
      <c r="D26" s="4">
        <v>0</v>
      </c>
      <c r="E26" s="4">
        <v>10000</v>
      </c>
      <c r="F26" s="4">
        <v>10000</v>
      </c>
      <c r="G26" s="3"/>
    </row>
    <row r="27" spans="1:7">
      <c r="A27" s="3" t="s">
        <v>191</v>
      </c>
      <c r="B27" s="5">
        <v>0</v>
      </c>
      <c r="C27" s="4">
        <v>0</v>
      </c>
      <c r="D27" s="4">
        <v>0</v>
      </c>
      <c r="E27" s="4">
        <v>501.12</v>
      </c>
      <c r="F27" s="4">
        <v>501.12</v>
      </c>
      <c r="G27" s="3"/>
    </row>
    <row r="28" spans="1:7">
      <c r="A28" s="42" t="s">
        <v>192</v>
      </c>
      <c r="B28" s="44">
        <v>0</v>
      </c>
      <c r="C28" s="43">
        <v>0</v>
      </c>
      <c r="D28" s="43">
        <v>0</v>
      </c>
      <c r="E28" s="43">
        <v>10501.12</v>
      </c>
      <c r="F28" s="43">
        <v>10501.12</v>
      </c>
      <c r="G28" s="42"/>
    </row>
    <row r="29" spans="1:7">
      <c r="A29" s="42" t="s">
        <v>193</v>
      </c>
      <c r="B29" s="44">
        <v>0</v>
      </c>
      <c r="C29" s="43">
        <v>0</v>
      </c>
      <c r="D29" s="43">
        <v>0</v>
      </c>
      <c r="E29" s="43">
        <v>20501.919999999998</v>
      </c>
      <c r="F29" s="43">
        <v>20501.919999999998</v>
      </c>
      <c r="G29" s="42"/>
    </row>
    <row r="30" spans="1:7">
      <c r="A30" s="3" t="s">
        <v>234</v>
      </c>
      <c r="B30" s="5">
        <v>0</v>
      </c>
      <c r="C30" s="5">
        <v>0</v>
      </c>
      <c r="D30" s="4">
        <v>0</v>
      </c>
      <c r="E30" s="4">
        <v>3097.01</v>
      </c>
      <c r="F30" s="4">
        <v>3097.01</v>
      </c>
      <c r="G30" s="3"/>
    </row>
    <row r="31" spans="1:7">
      <c r="A31" s="42" t="s">
        <v>194</v>
      </c>
      <c r="B31" s="44">
        <v>0</v>
      </c>
      <c r="C31" s="44">
        <v>0</v>
      </c>
      <c r="D31" s="43">
        <v>0</v>
      </c>
      <c r="E31" s="43">
        <v>3097.01</v>
      </c>
      <c r="F31" s="43">
        <v>3097.01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13999.2</v>
      </c>
      <c r="F32" s="4">
        <v>13999.2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13999.2</v>
      </c>
      <c r="F33" s="43">
        <v>13999.2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5">
        <v>0</v>
      </c>
      <c r="C36" s="5">
        <v>0</v>
      </c>
      <c r="D36" s="4">
        <v>0</v>
      </c>
      <c r="E36" s="4">
        <v>0.72</v>
      </c>
      <c r="F36" s="4">
        <v>0.72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4">
        <v>0</v>
      </c>
      <c r="C39" s="44">
        <v>0</v>
      </c>
      <c r="D39" s="43">
        <v>0</v>
      </c>
      <c r="E39" s="43">
        <v>1999.92</v>
      </c>
      <c r="F39" s="43">
        <v>1999.92</v>
      </c>
      <c r="G39" s="42"/>
    </row>
    <row r="40" spans="1:7">
      <c r="A40" s="3" t="s">
        <v>235</v>
      </c>
      <c r="B40" s="5">
        <v>0</v>
      </c>
      <c r="C40" s="5">
        <v>0</v>
      </c>
      <c r="D40" s="4">
        <v>0</v>
      </c>
      <c r="E40" s="4">
        <v>0.3</v>
      </c>
      <c r="F40" s="4">
        <v>0.3</v>
      </c>
      <c r="G40" s="3"/>
    </row>
    <row r="41" spans="1:7">
      <c r="A41" s="42" t="s">
        <v>203</v>
      </c>
      <c r="B41" s="44">
        <v>0</v>
      </c>
      <c r="C41" s="44">
        <v>0</v>
      </c>
      <c r="D41" s="43">
        <v>0</v>
      </c>
      <c r="E41" s="43">
        <v>0.3</v>
      </c>
      <c r="F41" s="43">
        <v>0.3</v>
      </c>
      <c r="G41" s="42"/>
    </row>
    <row r="42" spans="1:7">
      <c r="A42" s="42" t="s">
        <v>204</v>
      </c>
      <c r="B42" s="44">
        <v>0</v>
      </c>
      <c r="C42" s="44">
        <v>0</v>
      </c>
      <c r="D42" s="43">
        <v>0</v>
      </c>
      <c r="E42" s="43">
        <v>29021.8</v>
      </c>
      <c r="F42" s="43">
        <v>29021.8</v>
      </c>
      <c r="G42" s="42"/>
    </row>
    <row r="43" spans="1:7">
      <c r="A43" s="3" t="s">
        <v>205</v>
      </c>
      <c r="B43" s="4">
        <v>3971.84</v>
      </c>
      <c r="C43" s="4">
        <v>0.97</v>
      </c>
      <c r="D43" s="4">
        <v>3972.81</v>
      </c>
      <c r="E43" s="4">
        <v>95249.16</v>
      </c>
      <c r="F43" s="4">
        <v>91276.35</v>
      </c>
      <c r="G43" s="3"/>
    </row>
    <row r="44" spans="1:7">
      <c r="A44" s="42" t="s">
        <v>206</v>
      </c>
      <c r="B44" s="43">
        <v>3971.84</v>
      </c>
      <c r="C44" s="43">
        <v>0.97</v>
      </c>
      <c r="D44" s="43">
        <v>3972.81</v>
      </c>
      <c r="E44" s="43">
        <v>95249.16</v>
      </c>
      <c r="F44" s="43">
        <v>91276.35</v>
      </c>
      <c r="G44" s="42"/>
    </row>
    <row r="45" spans="1:7">
      <c r="A45" s="42" t="s">
        <v>207</v>
      </c>
      <c r="B45" s="43">
        <v>3971.84</v>
      </c>
      <c r="C45" s="43">
        <v>0.97</v>
      </c>
      <c r="D45" s="43">
        <v>3972.81</v>
      </c>
      <c r="E45" s="43">
        <v>95249.16</v>
      </c>
      <c r="F45" s="43">
        <v>91276.35</v>
      </c>
      <c r="G45" s="42"/>
    </row>
    <row r="46" spans="1:7">
      <c r="A46" s="3" t="s">
        <v>208</v>
      </c>
      <c r="B46" s="5">
        <v>0</v>
      </c>
      <c r="C46" s="5">
        <v>0</v>
      </c>
      <c r="D46" s="4">
        <v>0</v>
      </c>
      <c r="E46" s="4">
        <v>130839.6</v>
      </c>
      <c r="F46" s="4">
        <v>130839.6</v>
      </c>
      <c r="G46" s="3"/>
    </row>
    <row r="47" spans="1:7">
      <c r="A47" s="42" t="s">
        <v>209</v>
      </c>
      <c r="B47" s="44">
        <v>0</v>
      </c>
      <c r="C47" s="44">
        <v>0</v>
      </c>
      <c r="D47" s="43">
        <v>0</v>
      </c>
      <c r="E47" s="43">
        <v>130839.6</v>
      </c>
      <c r="F47" s="43">
        <v>130839.6</v>
      </c>
      <c r="G47" s="42"/>
    </row>
    <row r="48" spans="1:7">
      <c r="A48" s="42" t="s">
        <v>210</v>
      </c>
      <c r="B48" s="44">
        <v>0</v>
      </c>
      <c r="C48" s="44">
        <v>0</v>
      </c>
      <c r="D48" s="43">
        <v>0</v>
      </c>
      <c r="E48" s="43">
        <v>130839.6</v>
      </c>
      <c r="F48" s="43">
        <v>130839.6</v>
      </c>
      <c r="G48" s="42"/>
    </row>
    <row r="49" spans="1:7">
      <c r="A49" s="3" t="s">
        <v>211</v>
      </c>
      <c r="B49" s="5">
        <v>0</v>
      </c>
      <c r="C49" s="5">
        <v>0</v>
      </c>
      <c r="D49" s="4">
        <v>0</v>
      </c>
      <c r="E49" s="4">
        <v>381280.92</v>
      </c>
      <c r="F49" s="4">
        <v>381280.92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381280.92</v>
      </c>
      <c r="F50" s="43">
        <v>381280.92</v>
      </c>
      <c r="G50" s="42"/>
    </row>
    <row r="51" spans="1:7">
      <c r="A51" s="6" t="s">
        <v>213</v>
      </c>
      <c r="B51" s="7">
        <v>-5917.12</v>
      </c>
      <c r="C51" s="7">
        <v>0.97</v>
      </c>
      <c r="D51" s="7">
        <v>-5916.15</v>
      </c>
      <c r="E51" s="7">
        <v>1321960.8999999999</v>
      </c>
      <c r="F51" s="7">
        <v>1327877.05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sqref="A1:F51"/>
    </sheetView>
  </sheetViews>
  <sheetFormatPr defaultRowHeight="14.5"/>
  <cols>
    <col min="1" max="1" width="32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  <col min="7" max="7" width="3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5">
        <v>0</v>
      </c>
      <c r="C2" s="5">
        <v>0</v>
      </c>
      <c r="D2" s="4">
        <v>0</v>
      </c>
      <c r="E2" s="4">
        <v>139732.56</v>
      </c>
      <c r="F2" s="4">
        <v>139732.56</v>
      </c>
      <c r="G2" s="3"/>
    </row>
    <row r="3" spans="1:7">
      <c r="A3" s="3" t="s">
        <v>165</v>
      </c>
      <c r="B3" s="4">
        <v>0</v>
      </c>
      <c r="C3" s="5">
        <v>0</v>
      </c>
      <c r="D3" s="4">
        <v>0</v>
      </c>
      <c r="E3" s="4">
        <v>62771.1</v>
      </c>
      <c r="F3" s="4">
        <v>62771.1</v>
      </c>
      <c r="G3" s="3"/>
    </row>
    <row r="4" spans="1:7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34117.379999999997</v>
      </c>
      <c r="F4" s="4">
        <v>44290.91</v>
      </c>
      <c r="G4" s="3"/>
    </row>
    <row r="5" spans="1:7">
      <c r="A5" s="3" t="s">
        <v>167</v>
      </c>
      <c r="B5" s="5">
        <v>0</v>
      </c>
      <c r="C5" s="5">
        <v>0</v>
      </c>
      <c r="D5" s="4">
        <v>0</v>
      </c>
      <c r="E5" s="4">
        <v>183867.24</v>
      </c>
      <c r="F5" s="4">
        <v>183867.24</v>
      </c>
      <c r="G5" s="3"/>
    </row>
    <row r="6" spans="1:7">
      <c r="A6" s="3" t="s">
        <v>168</v>
      </c>
      <c r="B6" s="5">
        <v>0</v>
      </c>
      <c r="C6" s="5">
        <v>0</v>
      </c>
      <c r="D6" s="4">
        <v>0</v>
      </c>
      <c r="E6" s="4">
        <v>13845.36</v>
      </c>
      <c r="F6" s="4">
        <v>13845.36</v>
      </c>
      <c r="G6" s="3"/>
    </row>
    <row r="7" spans="1:7">
      <c r="A7" s="3" t="s">
        <v>169</v>
      </c>
      <c r="B7" s="5">
        <v>0</v>
      </c>
      <c r="C7" s="5">
        <v>0</v>
      </c>
      <c r="D7" s="4">
        <v>0</v>
      </c>
      <c r="E7" s="4">
        <v>2986.56</v>
      </c>
      <c r="F7" s="4">
        <v>2986.56</v>
      </c>
      <c r="G7" s="3"/>
    </row>
    <row r="8" spans="1:7">
      <c r="A8" s="3" t="s">
        <v>170</v>
      </c>
      <c r="B8" s="5">
        <v>0</v>
      </c>
      <c r="C8" s="5">
        <v>0</v>
      </c>
      <c r="D8" s="4">
        <v>0</v>
      </c>
      <c r="E8" s="4">
        <v>3318.36</v>
      </c>
      <c r="F8" s="4">
        <v>3318.36</v>
      </c>
      <c r="G8" s="3"/>
    </row>
    <row r="9" spans="1:7">
      <c r="A9" s="3" t="s">
        <v>171</v>
      </c>
      <c r="B9" s="4">
        <v>0</v>
      </c>
      <c r="C9" s="5">
        <v>0</v>
      </c>
      <c r="D9" s="4">
        <v>0</v>
      </c>
      <c r="E9" s="4">
        <v>53854.2</v>
      </c>
      <c r="F9" s="4">
        <v>53854.2</v>
      </c>
      <c r="G9" s="3"/>
    </row>
    <row r="10" spans="1:7">
      <c r="A10" s="3" t="s">
        <v>172</v>
      </c>
      <c r="B10" s="4">
        <v>0</v>
      </c>
      <c r="C10" s="5">
        <v>0</v>
      </c>
      <c r="D10" s="4">
        <v>0</v>
      </c>
      <c r="E10" s="4">
        <v>21320.65</v>
      </c>
      <c r="F10" s="4">
        <v>21320.65</v>
      </c>
      <c r="G10" s="3"/>
    </row>
    <row r="11" spans="1:7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515813.41</v>
      </c>
      <c r="F11" s="43">
        <v>525986.93999999994</v>
      </c>
      <c r="G11" s="42"/>
    </row>
    <row r="12" spans="1:7">
      <c r="A12" s="3" t="s">
        <v>176</v>
      </c>
      <c r="B12" s="4">
        <v>9740.65</v>
      </c>
      <c r="C12" s="4">
        <v>904.61</v>
      </c>
      <c r="D12" s="4">
        <v>10645.26</v>
      </c>
      <c r="E12" s="4">
        <v>17162.759999999998</v>
      </c>
      <c r="F12" s="4">
        <v>6517.5</v>
      </c>
      <c r="G12" s="3"/>
    </row>
    <row r="13" spans="1:7">
      <c r="A13" s="42" t="s">
        <v>177</v>
      </c>
      <c r="B13" s="43">
        <v>9740.65</v>
      </c>
      <c r="C13" s="43">
        <v>904.61</v>
      </c>
      <c r="D13" s="43">
        <v>10645.26</v>
      </c>
      <c r="E13" s="43">
        <v>17162.759999999998</v>
      </c>
      <c r="F13" s="43">
        <v>6517.5</v>
      </c>
      <c r="G13" s="42"/>
    </row>
    <row r="14" spans="1:7">
      <c r="A14" s="42" t="s">
        <v>178</v>
      </c>
      <c r="B14" s="43">
        <v>-432.88</v>
      </c>
      <c r="C14" s="43">
        <v>904.61</v>
      </c>
      <c r="D14" s="43">
        <v>471.73</v>
      </c>
      <c r="E14" s="43">
        <v>532976.17000000004</v>
      </c>
      <c r="F14" s="43">
        <v>532504.43999999994</v>
      </c>
      <c r="G14" s="42"/>
    </row>
    <row r="15" spans="1:7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>
      <c r="A18" s="3" t="s">
        <v>182</v>
      </c>
      <c r="B18" s="4">
        <v>5330.61</v>
      </c>
      <c r="C18" s="4">
        <v>4662.88</v>
      </c>
      <c r="D18" s="4">
        <v>9993.49</v>
      </c>
      <c r="E18" s="4">
        <v>12880.64</v>
      </c>
      <c r="F18" s="4">
        <v>2887.15</v>
      </c>
      <c r="G18" s="3"/>
    </row>
    <row r="19" spans="1:7">
      <c r="A19" s="42" t="s">
        <v>183</v>
      </c>
      <c r="B19" s="43">
        <v>5330.61</v>
      </c>
      <c r="C19" s="43">
        <v>4662.88</v>
      </c>
      <c r="D19" s="43">
        <v>9993.49</v>
      </c>
      <c r="E19" s="43">
        <v>12880.64</v>
      </c>
      <c r="F19" s="43">
        <v>2887.15</v>
      </c>
      <c r="G19" s="42"/>
    </row>
    <row r="20" spans="1:7">
      <c r="A20" s="3" t="s">
        <v>184</v>
      </c>
      <c r="B20" s="5">
        <v>0</v>
      </c>
      <c r="C20" s="5">
        <v>0</v>
      </c>
      <c r="D20" s="4">
        <v>0</v>
      </c>
      <c r="E20" s="4">
        <v>4999.8</v>
      </c>
      <c r="F20" s="4">
        <v>4999.8</v>
      </c>
      <c r="G20" s="3"/>
    </row>
    <row r="21" spans="1:7">
      <c r="A21" s="3" t="s">
        <v>185</v>
      </c>
      <c r="B21" s="4">
        <v>8859.89</v>
      </c>
      <c r="C21" s="4">
        <v>0</v>
      </c>
      <c r="D21" s="4">
        <v>8859.89</v>
      </c>
      <c r="E21" s="4">
        <v>38864.519999999997</v>
      </c>
      <c r="F21" s="4">
        <v>30004.63</v>
      </c>
      <c r="G21" s="3"/>
    </row>
    <row r="22" spans="1:7">
      <c r="A22" s="42" t="s">
        <v>186</v>
      </c>
      <c r="B22" s="43">
        <v>8859.89</v>
      </c>
      <c r="C22" s="43">
        <v>0</v>
      </c>
      <c r="D22" s="43">
        <v>8859.89</v>
      </c>
      <c r="E22" s="43">
        <v>43864.32</v>
      </c>
      <c r="F22" s="43">
        <v>35004.43</v>
      </c>
      <c r="G22" s="42"/>
    </row>
    <row r="23" spans="1:7">
      <c r="A23" s="42" t="s">
        <v>187</v>
      </c>
      <c r="B23" s="43">
        <v>14190.5</v>
      </c>
      <c r="C23" s="43">
        <v>4662.88</v>
      </c>
      <c r="D23" s="43">
        <v>18853.38</v>
      </c>
      <c r="E23" s="43">
        <v>56744.959999999999</v>
      </c>
      <c r="F23" s="43">
        <v>37891.58</v>
      </c>
      <c r="G23" s="42"/>
    </row>
    <row r="24" spans="1:7">
      <c r="A24" s="3" t="s">
        <v>188</v>
      </c>
      <c r="B24" s="4">
        <v>2813.69</v>
      </c>
      <c r="C24" s="4">
        <v>0</v>
      </c>
      <c r="D24" s="4">
        <v>2813.69</v>
      </c>
      <c r="E24" s="4">
        <v>9999.7999999999993</v>
      </c>
      <c r="F24" s="4">
        <v>7186.11</v>
      </c>
      <c r="G24" s="3"/>
    </row>
    <row r="25" spans="1:7">
      <c r="A25" s="42" t="s">
        <v>189</v>
      </c>
      <c r="B25" s="43">
        <v>2813.69</v>
      </c>
      <c r="C25" s="43">
        <v>0</v>
      </c>
      <c r="D25" s="43">
        <v>2813.69</v>
      </c>
      <c r="E25" s="43">
        <v>9999.7999999999993</v>
      </c>
      <c r="F25" s="43">
        <v>7186.11</v>
      </c>
      <c r="G25" s="42"/>
    </row>
    <row r="26" spans="1:7">
      <c r="A26" s="3" t="s">
        <v>190</v>
      </c>
      <c r="B26" s="5">
        <v>0</v>
      </c>
      <c r="C26" s="4">
        <v>24507.919999999998</v>
      </c>
      <c r="D26" s="4">
        <v>24507.919999999998</v>
      </c>
      <c r="E26" s="4">
        <v>30000</v>
      </c>
      <c r="F26" s="4">
        <v>5492.08</v>
      </c>
      <c r="G26" s="3"/>
    </row>
    <row r="27" spans="1:7">
      <c r="A27" s="3" t="s">
        <v>191</v>
      </c>
      <c r="B27" s="4">
        <v>11571.52</v>
      </c>
      <c r="C27" s="4">
        <v>1592.03</v>
      </c>
      <c r="D27" s="4">
        <v>13163.55</v>
      </c>
      <c r="E27" s="4">
        <v>22277.119999999999</v>
      </c>
      <c r="F27" s="4">
        <v>9113.57</v>
      </c>
      <c r="G27" s="3"/>
    </row>
    <row r="28" spans="1:7">
      <c r="A28" s="42" t="s">
        <v>192</v>
      </c>
      <c r="B28" s="43">
        <v>11571.52</v>
      </c>
      <c r="C28" s="43">
        <v>26099.95</v>
      </c>
      <c r="D28" s="43">
        <v>37671.47</v>
      </c>
      <c r="E28" s="43">
        <v>52277.120000000003</v>
      </c>
      <c r="F28" s="43">
        <v>14605.65</v>
      </c>
      <c r="G28" s="42"/>
    </row>
    <row r="29" spans="1:7">
      <c r="A29" s="42" t="s">
        <v>193</v>
      </c>
      <c r="B29" s="43">
        <v>14385.21</v>
      </c>
      <c r="C29" s="43">
        <v>26099.95</v>
      </c>
      <c r="D29" s="43">
        <v>40485.160000000003</v>
      </c>
      <c r="E29" s="43">
        <v>62276.92</v>
      </c>
      <c r="F29" s="43">
        <v>21791.759999999998</v>
      </c>
      <c r="G29" s="42"/>
    </row>
    <row r="30" spans="1:7">
      <c r="A30" s="3" t="s">
        <v>234</v>
      </c>
      <c r="B30" s="4">
        <v>1978.34</v>
      </c>
      <c r="C30" s="4">
        <v>0</v>
      </c>
      <c r="D30" s="4">
        <v>1978.34</v>
      </c>
      <c r="E30" s="4">
        <v>5597.01</v>
      </c>
      <c r="F30" s="4">
        <v>3618.67</v>
      </c>
      <c r="G30" s="3"/>
    </row>
    <row r="31" spans="1:7">
      <c r="A31" s="42" t="s">
        <v>194</v>
      </c>
      <c r="B31" s="43">
        <v>1978.34</v>
      </c>
      <c r="C31" s="43">
        <v>0</v>
      </c>
      <c r="D31" s="43">
        <v>1978.34</v>
      </c>
      <c r="E31" s="43">
        <v>5597.01</v>
      </c>
      <c r="F31" s="43">
        <v>3618.67</v>
      </c>
      <c r="G31" s="42"/>
    </row>
    <row r="32" spans="1:7">
      <c r="A32" s="3" t="s">
        <v>195</v>
      </c>
      <c r="B32" s="5">
        <v>0</v>
      </c>
      <c r="C32" s="5">
        <v>0</v>
      </c>
      <c r="D32" s="4">
        <v>0</v>
      </c>
      <c r="E32" s="4">
        <v>29999.200000000001</v>
      </c>
      <c r="F32" s="4">
        <v>29999.200000000001</v>
      </c>
      <c r="G32" s="3"/>
    </row>
    <row r="33" spans="1:7">
      <c r="A33" s="42" t="s">
        <v>196</v>
      </c>
      <c r="B33" s="44">
        <v>0</v>
      </c>
      <c r="C33" s="44">
        <v>0</v>
      </c>
      <c r="D33" s="43">
        <v>0</v>
      </c>
      <c r="E33" s="43">
        <v>29999.200000000001</v>
      </c>
      <c r="F33" s="43">
        <v>29999.200000000001</v>
      </c>
      <c r="G33" s="42"/>
    </row>
    <row r="34" spans="1:7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>
      <c r="A36" s="3" t="s">
        <v>199</v>
      </c>
      <c r="B36" s="4">
        <v>1027.24</v>
      </c>
      <c r="C36" s="4">
        <v>7153.39</v>
      </c>
      <c r="D36" s="4">
        <v>8180.63</v>
      </c>
      <c r="E36" s="4">
        <v>13074.72</v>
      </c>
      <c r="F36" s="4">
        <v>4894.09</v>
      </c>
      <c r="G36" s="3"/>
    </row>
    <row r="37" spans="1:7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>
      <c r="A39" s="42" t="s">
        <v>202</v>
      </c>
      <c r="B39" s="43">
        <v>1027.24</v>
      </c>
      <c r="C39" s="43">
        <v>7153.39</v>
      </c>
      <c r="D39" s="43">
        <v>8180.63</v>
      </c>
      <c r="E39" s="43">
        <v>15073.92</v>
      </c>
      <c r="F39" s="43">
        <v>6893.29</v>
      </c>
      <c r="G39" s="42"/>
    </row>
    <row r="40" spans="1:7">
      <c r="A40" s="3" t="s">
        <v>235</v>
      </c>
      <c r="B40" s="4">
        <v>37052.43</v>
      </c>
      <c r="C40" s="4">
        <v>50186.86</v>
      </c>
      <c r="D40" s="4">
        <v>87239.29</v>
      </c>
      <c r="E40" s="4">
        <v>112518.3</v>
      </c>
      <c r="F40" s="4">
        <v>25279.01</v>
      </c>
      <c r="G40" s="3"/>
    </row>
    <row r="41" spans="1:7">
      <c r="A41" s="42" t="s">
        <v>203</v>
      </c>
      <c r="B41" s="43">
        <v>37052.43</v>
      </c>
      <c r="C41" s="43">
        <v>50186.86</v>
      </c>
      <c r="D41" s="43">
        <v>87239.29</v>
      </c>
      <c r="E41" s="43">
        <v>112518.3</v>
      </c>
      <c r="F41" s="43">
        <v>25279.01</v>
      </c>
      <c r="G41" s="42"/>
    </row>
    <row r="42" spans="1:7">
      <c r="A42" s="42" t="s">
        <v>204</v>
      </c>
      <c r="B42" s="43">
        <v>40058.01</v>
      </c>
      <c r="C42" s="43">
        <v>57340.25</v>
      </c>
      <c r="D42" s="43">
        <v>97398.26</v>
      </c>
      <c r="E42" s="43">
        <v>173113.8</v>
      </c>
      <c r="F42" s="43">
        <v>75715.539999999994</v>
      </c>
      <c r="G42" s="42"/>
    </row>
    <row r="43" spans="1:7">
      <c r="A43" s="3" t="s">
        <v>205</v>
      </c>
      <c r="B43" s="5">
        <v>0</v>
      </c>
      <c r="C43" s="5">
        <v>0</v>
      </c>
      <c r="D43" s="4">
        <v>0</v>
      </c>
      <c r="E43" s="4">
        <v>55249.16</v>
      </c>
      <c r="F43" s="4">
        <v>55249.16</v>
      </c>
      <c r="G43" s="3"/>
    </row>
    <row r="44" spans="1:7">
      <c r="A44" s="42" t="s">
        <v>206</v>
      </c>
      <c r="B44" s="44">
        <v>0</v>
      </c>
      <c r="C44" s="44">
        <v>0</v>
      </c>
      <c r="D44" s="43">
        <v>0</v>
      </c>
      <c r="E44" s="43">
        <v>55249.16</v>
      </c>
      <c r="F44" s="43">
        <v>55249.16</v>
      </c>
      <c r="G44" s="42"/>
    </row>
    <row r="45" spans="1:7">
      <c r="A45" s="42" t="s">
        <v>207</v>
      </c>
      <c r="B45" s="44">
        <v>0</v>
      </c>
      <c r="C45" s="44">
        <v>0</v>
      </c>
      <c r="D45" s="43">
        <v>0</v>
      </c>
      <c r="E45" s="43">
        <v>55249.16</v>
      </c>
      <c r="F45" s="43">
        <v>55249.16</v>
      </c>
      <c r="G45" s="42"/>
    </row>
    <row r="46" spans="1:7">
      <c r="A46" s="3" t="s">
        <v>208</v>
      </c>
      <c r="B46" s="4">
        <v>77045.42</v>
      </c>
      <c r="C46" s="4">
        <v>0</v>
      </c>
      <c r="D46" s="4">
        <v>77045.42</v>
      </c>
      <c r="E46" s="4">
        <v>195084</v>
      </c>
      <c r="F46" s="4">
        <v>118038.58</v>
      </c>
      <c r="G46" s="3"/>
    </row>
    <row r="47" spans="1:7">
      <c r="A47" s="42" t="s">
        <v>209</v>
      </c>
      <c r="B47" s="43">
        <v>77045.42</v>
      </c>
      <c r="C47" s="43">
        <v>0</v>
      </c>
      <c r="D47" s="43">
        <v>77045.42</v>
      </c>
      <c r="E47" s="43">
        <v>195084</v>
      </c>
      <c r="F47" s="43">
        <v>118038.58</v>
      </c>
      <c r="G47" s="42"/>
    </row>
    <row r="48" spans="1:7">
      <c r="A48" s="42" t="s">
        <v>210</v>
      </c>
      <c r="B48" s="43">
        <v>77045.42</v>
      </c>
      <c r="C48" s="43">
        <v>0</v>
      </c>
      <c r="D48" s="43">
        <v>77045.42</v>
      </c>
      <c r="E48" s="43">
        <v>195084</v>
      </c>
      <c r="F48" s="43">
        <v>118038.58</v>
      </c>
      <c r="G48" s="42"/>
    </row>
    <row r="49" spans="1:7">
      <c r="A49" s="3" t="s">
        <v>233</v>
      </c>
      <c r="B49" s="5">
        <v>0</v>
      </c>
      <c r="C49" s="5">
        <v>0</v>
      </c>
      <c r="D49" s="4">
        <v>0</v>
      </c>
      <c r="E49" s="4">
        <v>9999.9599999999991</v>
      </c>
      <c r="F49" s="4">
        <v>9999.9599999999991</v>
      </c>
      <c r="G49" s="3"/>
    </row>
    <row r="50" spans="1:7">
      <c r="A50" s="42" t="s">
        <v>212</v>
      </c>
      <c r="B50" s="44">
        <v>0</v>
      </c>
      <c r="C50" s="44">
        <v>0</v>
      </c>
      <c r="D50" s="43">
        <v>0</v>
      </c>
      <c r="E50" s="43">
        <v>9999.9599999999991</v>
      </c>
      <c r="F50" s="43">
        <v>9999.9599999999991</v>
      </c>
      <c r="G50" s="42"/>
    </row>
    <row r="51" spans="1:7">
      <c r="A51" s="6" t="s">
        <v>213</v>
      </c>
      <c r="B51" s="7">
        <v>145246.26</v>
      </c>
      <c r="C51" s="7">
        <v>89007.69</v>
      </c>
      <c r="D51" s="7">
        <v>234253.95</v>
      </c>
      <c r="E51" s="7">
        <v>1085444.97</v>
      </c>
      <c r="F51" s="7">
        <v>851191.02</v>
      </c>
      <c r="G51" s="6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9"/>
  <sheetViews>
    <sheetView workbookViewId="0">
      <selection activeCell="K21" sqref="K21"/>
    </sheetView>
  </sheetViews>
  <sheetFormatPr defaultRowHeight="14.5"/>
  <cols>
    <col min="1" max="1" width="30.453125" bestFit="1" customWidth="1"/>
    <col min="2" max="2" width="9.81640625" bestFit="1" customWidth="1"/>
    <col min="3" max="3" width="13.7265625" bestFit="1" customWidth="1"/>
    <col min="4" max="4" width="9.81640625" bestFit="1" customWidth="1"/>
    <col min="5" max="6" width="10.816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166</v>
      </c>
      <c r="B2" s="4">
        <v>-10173.530000000001</v>
      </c>
      <c r="C2" s="5">
        <v>0</v>
      </c>
      <c r="D2" s="4">
        <v>-10173.530000000001</v>
      </c>
      <c r="E2" s="5">
        <v>0</v>
      </c>
      <c r="F2" s="4">
        <v>10173.530000000001</v>
      </c>
      <c r="G2" s="3"/>
    </row>
    <row r="3" spans="1:7">
      <c r="A3" s="42" t="s">
        <v>173</v>
      </c>
      <c r="B3" s="43">
        <v>-10173.530000000001</v>
      </c>
      <c r="C3" s="44">
        <v>0</v>
      </c>
      <c r="D3" s="43">
        <v>-10173.530000000001</v>
      </c>
      <c r="E3" s="44">
        <v>0</v>
      </c>
      <c r="F3" s="43">
        <v>10173.530000000001</v>
      </c>
      <c r="G3" s="42"/>
    </row>
    <row r="4" spans="1:7">
      <c r="A4" s="3" t="s">
        <v>176</v>
      </c>
      <c r="B4" s="4">
        <v>1527.73</v>
      </c>
      <c r="C4" s="4">
        <v>1473.01</v>
      </c>
      <c r="D4" s="4">
        <v>3000.74</v>
      </c>
      <c r="E4" s="4">
        <v>3000.8</v>
      </c>
      <c r="F4" s="4">
        <v>0.06</v>
      </c>
      <c r="G4" s="3"/>
    </row>
    <row r="5" spans="1:7">
      <c r="A5" s="42" t="s">
        <v>177</v>
      </c>
      <c r="B5" s="43">
        <v>1527.73</v>
      </c>
      <c r="C5" s="43">
        <v>1473.01</v>
      </c>
      <c r="D5" s="43">
        <v>3000.74</v>
      </c>
      <c r="E5" s="43">
        <v>3000.8</v>
      </c>
      <c r="F5" s="43">
        <v>0.06</v>
      </c>
      <c r="G5" s="42"/>
    </row>
    <row r="6" spans="1:7">
      <c r="A6" s="42" t="s">
        <v>178</v>
      </c>
      <c r="B6" s="43">
        <v>-8645.7999999999993</v>
      </c>
      <c r="C6" s="43">
        <v>1473.01</v>
      </c>
      <c r="D6" s="43">
        <v>-7172.79</v>
      </c>
      <c r="E6" s="43">
        <v>3000.8</v>
      </c>
      <c r="F6" s="43">
        <v>10173.59</v>
      </c>
      <c r="G6" s="42"/>
    </row>
    <row r="7" spans="1:7">
      <c r="A7" s="3" t="s">
        <v>182</v>
      </c>
      <c r="B7" s="5">
        <v>0</v>
      </c>
      <c r="C7" s="5">
        <v>0</v>
      </c>
      <c r="D7" s="4">
        <v>0</v>
      </c>
      <c r="E7" s="4">
        <v>0.26</v>
      </c>
      <c r="F7" s="4">
        <v>0.26</v>
      </c>
      <c r="G7" s="3"/>
    </row>
    <row r="8" spans="1:7">
      <c r="A8" s="42" t="s">
        <v>183</v>
      </c>
      <c r="B8" s="44">
        <v>0</v>
      </c>
      <c r="C8" s="44">
        <v>0</v>
      </c>
      <c r="D8" s="43">
        <v>0</v>
      </c>
      <c r="E8" s="43">
        <v>0.26</v>
      </c>
      <c r="F8" s="43">
        <v>0.26</v>
      </c>
      <c r="G8" s="42"/>
    </row>
    <row r="9" spans="1:7">
      <c r="A9" s="3" t="s">
        <v>184</v>
      </c>
      <c r="B9" s="5">
        <v>0</v>
      </c>
      <c r="C9" s="5">
        <v>0</v>
      </c>
      <c r="D9" s="4">
        <v>0</v>
      </c>
      <c r="E9" s="4">
        <v>3499.2</v>
      </c>
      <c r="F9" s="4">
        <v>3499.2</v>
      </c>
      <c r="G9" s="3"/>
    </row>
    <row r="10" spans="1:7">
      <c r="A10" s="3" t="s">
        <v>185</v>
      </c>
      <c r="B10" s="4">
        <v>284.57</v>
      </c>
      <c r="C10" s="4">
        <v>0</v>
      </c>
      <c r="D10" s="4">
        <v>284.57</v>
      </c>
      <c r="E10" s="4">
        <v>5289.36</v>
      </c>
      <c r="F10" s="4">
        <v>5004.79</v>
      </c>
      <c r="G10" s="3"/>
    </row>
    <row r="11" spans="1:7">
      <c r="A11" s="42" t="s">
        <v>186</v>
      </c>
      <c r="B11" s="43">
        <v>284.57</v>
      </c>
      <c r="C11" s="43">
        <v>0</v>
      </c>
      <c r="D11" s="43">
        <v>284.57</v>
      </c>
      <c r="E11" s="43">
        <v>8788.56</v>
      </c>
      <c r="F11" s="43">
        <v>8503.99</v>
      </c>
      <c r="G11" s="42"/>
    </row>
    <row r="12" spans="1:7">
      <c r="A12" s="42" t="s">
        <v>187</v>
      </c>
      <c r="B12" s="43">
        <v>284.57</v>
      </c>
      <c r="C12" s="43">
        <v>0</v>
      </c>
      <c r="D12" s="43">
        <v>284.57</v>
      </c>
      <c r="E12" s="43">
        <v>8788.82</v>
      </c>
      <c r="F12" s="43">
        <v>8504.25</v>
      </c>
      <c r="G12" s="42"/>
    </row>
    <row r="13" spans="1:7">
      <c r="A13" s="3" t="s">
        <v>188</v>
      </c>
      <c r="B13" s="5">
        <v>0</v>
      </c>
      <c r="C13" s="5">
        <v>0</v>
      </c>
      <c r="D13" s="4">
        <v>0</v>
      </c>
      <c r="E13" s="4">
        <v>1999.2</v>
      </c>
      <c r="F13" s="4">
        <v>1999.2</v>
      </c>
      <c r="G13" s="3"/>
    </row>
    <row r="14" spans="1:7">
      <c r="A14" s="42" t="s">
        <v>189</v>
      </c>
      <c r="B14" s="44">
        <v>0</v>
      </c>
      <c r="C14" s="44">
        <v>0</v>
      </c>
      <c r="D14" s="43">
        <v>0</v>
      </c>
      <c r="E14" s="43">
        <v>1999.2</v>
      </c>
      <c r="F14" s="43">
        <v>1999.2</v>
      </c>
      <c r="G14" s="42"/>
    </row>
    <row r="15" spans="1:7">
      <c r="A15" s="3" t="s">
        <v>190</v>
      </c>
      <c r="B15" s="5">
        <v>0</v>
      </c>
      <c r="C15" s="5">
        <v>0</v>
      </c>
      <c r="D15" s="4">
        <v>0</v>
      </c>
      <c r="E15" s="4">
        <v>4999.3999999999996</v>
      </c>
      <c r="F15" s="4">
        <v>4999.3999999999996</v>
      </c>
      <c r="G15" s="3"/>
    </row>
    <row r="16" spans="1:7">
      <c r="A16" s="3" t="s">
        <v>191</v>
      </c>
      <c r="B16" s="4">
        <v>11571.52</v>
      </c>
      <c r="C16" s="4">
        <v>3842.97</v>
      </c>
      <c r="D16" s="4">
        <v>15414.49</v>
      </c>
      <c r="E16" s="4">
        <v>22277.119999999999</v>
      </c>
      <c r="F16" s="4">
        <v>6862.63</v>
      </c>
      <c r="G16" s="3"/>
    </row>
    <row r="17" spans="1:7">
      <c r="A17" s="42" t="s">
        <v>192</v>
      </c>
      <c r="B17" s="43">
        <v>11571.52</v>
      </c>
      <c r="C17" s="43">
        <v>3842.97</v>
      </c>
      <c r="D17" s="43">
        <v>15414.49</v>
      </c>
      <c r="E17" s="43">
        <v>27276.52</v>
      </c>
      <c r="F17" s="43">
        <v>11862.03</v>
      </c>
      <c r="G17" s="42"/>
    </row>
    <row r="18" spans="1:7">
      <c r="A18" s="42" t="s">
        <v>193</v>
      </c>
      <c r="B18" s="43">
        <v>11571.52</v>
      </c>
      <c r="C18" s="43">
        <v>3842.97</v>
      </c>
      <c r="D18" s="43">
        <v>15414.49</v>
      </c>
      <c r="E18" s="43">
        <v>29275.72</v>
      </c>
      <c r="F18" s="43">
        <v>13861.23</v>
      </c>
      <c r="G18" s="42"/>
    </row>
    <row r="19" spans="1:7">
      <c r="A19" s="3" t="s">
        <v>234</v>
      </c>
      <c r="B19" s="5">
        <v>0</v>
      </c>
      <c r="C19" s="5">
        <v>0</v>
      </c>
      <c r="D19" s="4">
        <v>0</v>
      </c>
      <c r="E19" s="4">
        <v>1865.67</v>
      </c>
      <c r="F19" s="4">
        <v>1865.67</v>
      </c>
      <c r="G19" s="3"/>
    </row>
    <row r="20" spans="1:7">
      <c r="A20" s="42" t="s">
        <v>194</v>
      </c>
      <c r="B20" s="44">
        <v>0</v>
      </c>
      <c r="C20" s="44">
        <v>0</v>
      </c>
      <c r="D20" s="43">
        <v>0</v>
      </c>
      <c r="E20" s="43">
        <v>1865.67</v>
      </c>
      <c r="F20" s="43">
        <v>1865.67</v>
      </c>
      <c r="G20" s="42"/>
    </row>
    <row r="21" spans="1:7">
      <c r="A21" s="3" t="s">
        <v>195</v>
      </c>
      <c r="B21" s="5">
        <v>0</v>
      </c>
      <c r="C21" s="5">
        <v>0</v>
      </c>
      <c r="D21" s="4">
        <v>0</v>
      </c>
      <c r="E21" s="4">
        <v>4999.6000000000004</v>
      </c>
      <c r="F21" s="4">
        <v>4999.6000000000004</v>
      </c>
      <c r="G21" s="3"/>
    </row>
    <row r="22" spans="1:7">
      <c r="A22" s="42" t="s">
        <v>196</v>
      </c>
      <c r="B22" s="44">
        <v>0</v>
      </c>
      <c r="C22" s="44">
        <v>0</v>
      </c>
      <c r="D22" s="43">
        <v>0</v>
      </c>
      <c r="E22" s="43">
        <v>4999.6000000000004</v>
      </c>
      <c r="F22" s="43">
        <v>4999.6000000000004</v>
      </c>
      <c r="G22" s="42"/>
    </row>
    <row r="23" spans="1:7">
      <c r="A23" s="3" t="s">
        <v>197</v>
      </c>
      <c r="B23" s="5">
        <v>0</v>
      </c>
      <c r="C23" s="5">
        <v>0</v>
      </c>
      <c r="D23" s="4">
        <v>0</v>
      </c>
      <c r="E23" s="4">
        <v>9925.3700000000008</v>
      </c>
      <c r="F23" s="4">
        <v>9925.3700000000008</v>
      </c>
      <c r="G23" s="3"/>
    </row>
    <row r="24" spans="1:7">
      <c r="A24" s="42" t="s">
        <v>198</v>
      </c>
      <c r="B24" s="44">
        <v>0</v>
      </c>
      <c r="C24" s="44">
        <v>0</v>
      </c>
      <c r="D24" s="43">
        <v>0</v>
      </c>
      <c r="E24" s="43">
        <v>9925.3700000000008</v>
      </c>
      <c r="F24" s="43">
        <v>9925.3700000000008</v>
      </c>
      <c r="G24" s="42"/>
    </row>
    <row r="25" spans="1:7">
      <c r="A25" s="3" t="s">
        <v>199</v>
      </c>
      <c r="B25" s="5">
        <v>0</v>
      </c>
      <c r="C25" s="5">
        <v>0</v>
      </c>
      <c r="D25" s="4">
        <v>0</v>
      </c>
      <c r="E25" s="4">
        <v>0.24</v>
      </c>
      <c r="F25" s="4">
        <v>0.24</v>
      </c>
      <c r="G25" s="3"/>
    </row>
    <row r="26" spans="1:7">
      <c r="A26" s="3" t="s">
        <v>200</v>
      </c>
      <c r="B26" s="5">
        <v>0</v>
      </c>
      <c r="C26" s="5">
        <v>0</v>
      </c>
      <c r="D26" s="4">
        <v>0</v>
      </c>
      <c r="E26" s="4">
        <v>1213.2</v>
      </c>
      <c r="F26" s="4">
        <v>1213.2</v>
      </c>
      <c r="G26" s="3"/>
    </row>
    <row r="27" spans="1:7">
      <c r="A27" s="3" t="s">
        <v>201</v>
      </c>
      <c r="B27" s="5">
        <v>0</v>
      </c>
      <c r="C27" s="5">
        <v>0</v>
      </c>
      <c r="D27" s="4">
        <v>0</v>
      </c>
      <c r="E27" s="4">
        <v>932.4</v>
      </c>
      <c r="F27" s="4">
        <v>932.4</v>
      </c>
      <c r="G27" s="3"/>
    </row>
    <row r="28" spans="1:7">
      <c r="A28" s="42" t="s">
        <v>202</v>
      </c>
      <c r="B28" s="44">
        <v>0</v>
      </c>
      <c r="C28" s="44">
        <v>0</v>
      </c>
      <c r="D28" s="43">
        <v>0</v>
      </c>
      <c r="E28" s="43">
        <v>2145.84</v>
      </c>
      <c r="F28" s="43">
        <v>2145.84</v>
      </c>
      <c r="G28" s="42"/>
    </row>
    <row r="29" spans="1:7">
      <c r="A29" s="3" t="s">
        <v>235</v>
      </c>
      <c r="B29" s="5">
        <v>0</v>
      </c>
      <c r="C29" s="5">
        <v>0</v>
      </c>
      <c r="D29" s="4">
        <v>0</v>
      </c>
      <c r="E29" s="4">
        <v>0.8</v>
      </c>
      <c r="F29" s="4">
        <v>0.8</v>
      </c>
      <c r="G29" s="3"/>
    </row>
    <row r="30" spans="1:7">
      <c r="A30" s="42" t="s">
        <v>203</v>
      </c>
      <c r="B30" s="44">
        <v>0</v>
      </c>
      <c r="C30" s="44">
        <v>0</v>
      </c>
      <c r="D30" s="43">
        <v>0</v>
      </c>
      <c r="E30" s="43">
        <v>0.8</v>
      </c>
      <c r="F30" s="43">
        <v>0.8</v>
      </c>
      <c r="G30" s="42"/>
    </row>
    <row r="31" spans="1:7">
      <c r="A31" s="42" t="s">
        <v>204</v>
      </c>
      <c r="B31" s="44">
        <v>0</v>
      </c>
      <c r="C31" s="44">
        <v>0</v>
      </c>
      <c r="D31" s="43">
        <v>0</v>
      </c>
      <c r="E31" s="43">
        <v>18937.28</v>
      </c>
      <c r="F31" s="43">
        <v>18937.28</v>
      </c>
      <c r="G31" s="42"/>
    </row>
    <row r="32" spans="1:7">
      <c r="A32" s="6" t="s">
        <v>213</v>
      </c>
      <c r="B32" s="7">
        <v>3210.29</v>
      </c>
      <c r="C32" s="7">
        <v>5315.98</v>
      </c>
      <c r="D32" s="7">
        <v>8526.27</v>
      </c>
      <c r="E32" s="7">
        <v>60002.62</v>
      </c>
      <c r="F32" s="7">
        <v>51476.35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>
      <c r="A58" s="8"/>
      <c r="B58" s="8"/>
      <c r="C58" s="8"/>
      <c r="D58" s="8"/>
      <c r="E58" s="8"/>
      <c r="F58" s="8"/>
      <c r="G58" s="8"/>
    </row>
    <row r="59" spans="1:7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K3:X62"/>
  <sheetViews>
    <sheetView showGridLines="0" topLeftCell="A42" zoomScale="70" zoomScaleNormal="70" workbookViewId="0">
      <selection activeCell="L62" sqref="L62"/>
    </sheetView>
  </sheetViews>
  <sheetFormatPr defaultRowHeight="14.5"/>
  <cols>
    <col min="12" max="12" width="13.26953125" bestFit="1" customWidth="1"/>
    <col min="16" max="16" width="13.26953125" bestFit="1" customWidth="1"/>
    <col min="19" max="19" width="14.54296875" bestFit="1" customWidth="1"/>
    <col min="20" max="20" width="15.54296875" bestFit="1" customWidth="1"/>
    <col min="21" max="21" width="12.7265625" bestFit="1" customWidth="1"/>
    <col min="22" max="22" width="11.54296875" bestFit="1" customWidth="1"/>
    <col min="23" max="23" width="14.1796875" customWidth="1"/>
  </cols>
  <sheetData>
    <row r="3" spans="20:20">
      <c r="T3" s="12">
        <v>42584</v>
      </c>
    </row>
    <row r="31" spans="11:17">
      <c r="K31" t="s">
        <v>32</v>
      </c>
      <c r="L31" s="10">
        <f>'Summary MySAP'!Z11</f>
        <v>4273362.9899999993</v>
      </c>
      <c r="M31" s="11">
        <f>L31/$L$34</f>
        <v>0.458879115246773</v>
      </c>
      <c r="O31" t="s">
        <v>46</v>
      </c>
      <c r="P31" s="9">
        <f>'Summary ABO Docking'!G36</f>
        <v>2335629.3499999996</v>
      </c>
      <c r="Q31" s="11">
        <f>P31/$P$34</f>
        <v>0.3688029922627506</v>
      </c>
    </row>
    <row r="32" spans="11:17">
      <c r="K32" t="s">
        <v>33</v>
      </c>
      <c r="L32" s="10">
        <f>'Summary MySAP'!Z22</f>
        <v>2502362</v>
      </c>
      <c r="M32" s="11">
        <f>L32/$L$34</f>
        <v>0.26870679211529974</v>
      </c>
      <c r="O32" t="s">
        <v>47</v>
      </c>
      <c r="P32" s="10">
        <f>'Summary ABO Docking'!F36</f>
        <v>2787914.96</v>
      </c>
      <c r="Q32" s="11">
        <f>P32/$P$34</f>
        <v>0.44022026843518081</v>
      </c>
    </row>
    <row r="33" spans="11:17">
      <c r="K33" t="s">
        <v>43</v>
      </c>
      <c r="L33" s="10">
        <f>'Summary MySAP'!Z44</f>
        <v>2536886.65</v>
      </c>
      <c r="M33" s="11">
        <f>L33/$L$34</f>
        <v>0.27241409263792732</v>
      </c>
      <c r="O33" t="s">
        <v>45</v>
      </c>
      <c r="P33" s="10">
        <f>'Summary ABO Docking'!D36-'Summary ABO Docking'!F36-'Summary ABO Docking'!G36</f>
        <v>1209455.6900000004</v>
      </c>
      <c r="Q33" s="11">
        <f>P33/$P$34</f>
        <v>0.1909767393020686</v>
      </c>
    </row>
    <row r="34" spans="11:17">
      <c r="L34" s="10">
        <f>SUM(L31:L33)</f>
        <v>9312611.6399999987</v>
      </c>
      <c r="P34" s="10">
        <f>SUM(P31:P33)</f>
        <v>6333000</v>
      </c>
    </row>
    <row r="52" spans="19:24" ht="15.5">
      <c r="S52" s="53"/>
      <c r="T52" s="116"/>
      <c r="U52" s="116"/>
      <c r="V52" s="116"/>
      <c r="W52" s="53"/>
      <c r="X52" s="53"/>
    </row>
    <row r="53" spans="19:24" ht="15.5">
      <c r="S53" s="53" t="s">
        <v>44</v>
      </c>
      <c r="T53" s="54">
        <v>1</v>
      </c>
      <c r="U53" s="54">
        <v>2</v>
      </c>
      <c r="V53" s="54">
        <v>3</v>
      </c>
      <c r="W53" s="54">
        <v>4</v>
      </c>
      <c r="X53" s="53"/>
    </row>
    <row r="54" spans="19:24" ht="15.5">
      <c r="S54" s="53" t="s">
        <v>1</v>
      </c>
      <c r="T54" s="55">
        <f>T57/SUM($T$57:$T$59)</f>
        <v>0.32377705827083381</v>
      </c>
      <c r="U54" s="55">
        <f>U57/SUM($U$57:$U$59)</f>
        <v>0.57592685572347369</v>
      </c>
      <c r="V54" s="55">
        <f>V57/SUM($V$57:$V$59)</f>
        <v>0.47707885984962517</v>
      </c>
      <c r="W54" s="55">
        <f>W57/SUM($W$57:$W$59)</f>
        <v>0.51386716865203164</v>
      </c>
      <c r="X54" s="53"/>
    </row>
    <row r="55" spans="19:24" ht="15.5">
      <c r="S55" s="53" t="s">
        <v>2</v>
      </c>
      <c r="T55" s="55">
        <f>T58/SUM($T$57:$T$59)</f>
        <v>0.33875864730237421</v>
      </c>
      <c r="U55" s="55">
        <f>U58/SUM($U$57:$U$59)</f>
        <v>0.25966392772825525</v>
      </c>
      <c r="V55" s="55">
        <f>V58/SUM($V$57:$V$59)</f>
        <v>0.2524571445738012</v>
      </c>
      <c r="W55" s="55">
        <f>W58/SUM($W$57:$W$59)</f>
        <v>0.29183777150116491</v>
      </c>
      <c r="X55" s="53"/>
    </row>
    <row r="56" spans="19:24" ht="15.5">
      <c r="S56" s="53" t="s">
        <v>5</v>
      </c>
      <c r="T56" s="59">
        <f>T59/SUM($T$57:$T$59)</f>
        <v>0.33746429442679193</v>
      </c>
      <c r="U56" s="59">
        <f>U59/SUM($U$57:$U$59)</f>
        <v>0.16440921654827101</v>
      </c>
      <c r="V56" s="59">
        <f>V59/SUM($V$57:$V$59)</f>
        <v>0.27046399557657363</v>
      </c>
      <c r="W56" s="59">
        <f>W59/SUM($W$57:$W$59)</f>
        <v>0.1942950598468034</v>
      </c>
      <c r="X56" s="53"/>
    </row>
    <row r="57" spans="19:24" ht="15.5">
      <c r="S57" s="53"/>
      <c r="T57" s="56">
        <f>SUMIF('Summary MySAP'!$B$2:$T$2,Graph!T$53,'Summary MySAP'!$B$11:$T$11)/1000</f>
        <v>595.02204000000006</v>
      </c>
      <c r="U57" s="56">
        <f>SUMIF('Summary MySAP'!$B$2:$T$2,Graph!U$53,'Summary MySAP'!$B$11:$T$11)/1000</f>
        <v>1433.50065</v>
      </c>
      <c r="V57" s="56">
        <f>SUMIF('Summary MySAP'!$B$2:$T$2,Graph!V$53,'Summary MySAP'!$B$11:$T$11)/1000</f>
        <v>1068.4500899999998</v>
      </c>
      <c r="W57" s="56">
        <f>SUMIF('Summary MySAP'!$B$2:$T$2,Graph!W$53,'Summary MySAP'!$B$11:$T$11)/1000</f>
        <v>1176.39021</v>
      </c>
      <c r="X57" s="53"/>
    </row>
    <row r="58" spans="19:24" ht="15.5">
      <c r="S58" s="53"/>
      <c r="T58" s="56">
        <f>SUMIF('Summary MySAP'!$B$2:$T$2,Graph!T$53,'Summary MySAP'!$B$22:$T$22)/1000</f>
        <v>622.55448999999999</v>
      </c>
      <c r="U58" s="56">
        <f>SUMIF('Summary MySAP'!$B$2:$T$2,Graph!U$53,'Summary MySAP'!$B$22:$T$22)/1000</f>
        <v>646.31194999999991</v>
      </c>
      <c r="V58" s="56">
        <f>SUMIF('Summary MySAP'!$B$2:$T$2,Graph!V$53,'Summary MySAP'!$B$22:$T$22)/1000</f>
        <v>565.39469999999994</v>
      </c>
      <c r="W58" s="56">
        <f>SUMIF('Summary MySAP'!$B$2:$T$2,Graph!W$53,'Summary MySAP'!$B$22:$T$22)/1000</f>
        <v>668.10086000000001</v>
      </c>
      <c r="X58" s="53"/>
    </row>
    <row r="59" spans="19:24" ht="15.5">
      <c r="S59" s="53"/>
      <c r="T59" s="56">
        <f>SUMIF('Summary MySAP'!$B$2:$T$2,Graph!T$53,'Summary MySAP'!$B$44:$T$44)/1000</f>
        <v>620.17579000000001</v>
      </c>
      <c r="U59" s="56">
        <f>SUMIF('Summary MySAP'!$B$2:$T$2,Graph!U$53,'Summary MySAP'!$B$44:$T$44)/1000</f>
        <v>409.21987999999999</v>
      </c>
      <c r="V59" s="56">
        <f>SUMIF('Summary MySAP'!$B$2:$T$2,Graph!V$53,'Summary MySAP'!$B$44:$T$44)/1000</f>
        <v>605.72225000000003</v>
      </c>
      <c r="W59" s="56">
        <f>SUMIF('Summary MySAP'!$B$2:$T$2,Graph!W$53,'Summary MySAP'!$B$44:$T$44)/1000</f>
        <v>444.79744999999997</v>
      </c>
      <c r="X59" s="53"/>
    </row>
    <row r="61" spans="19:24">
      <c r="T61" s="9"/>
    </row>
    <row r="62" spans="19:24">
      <c r="T62" s="10"/>
    </row>
  </sheetData>
  <mergeCells count="1"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I59"/>
  <sheetViews>
    <sheetView workbookViewId="0">
      <selection activeCell="I21" sqref="I21"/>
    </sheetView>
  </sheetViews>
  <sheetFormatPr defaultColWidth="9.1796875" defaultRowHeight="14.5"/>
  <cols>
    <col min="1" max="1" width="32.1796875" style="21" bestFit="1" customWidth="1"/>
    <col min="2" max="2" width="10.81640625" style="21" bestFit="1" customWidth="1"/>
    <col min="3" max="3" width="13.7265625" style="21" bestFit="1" customWidth="1"/>
    <col min="4" max="4" width="10.7265625" style="21" bestFit="1" customWidth="1"/>
    <col min="5" max="5" width="12.26953125" style="21" bestFit="1" customWidth="1"/>
    <col min="6" max="6" width="12.453125" style="21" bestFit="1" customWidth="1"/>
    <col min="7" max="7" width="32.1796875" style="21" bestFit="1" customWidth="1"/>
    <col min="8" max="16384" width="9.1796875" style="2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9">
      <c r="A2" s="3" t="s">
        <v>164</v>
      </c>
      <c r="B2" s="4">
        <v>138771.74</v>
      </c>
      <c r="C2" s="5">
        <v>0</v>
      </c>
      <c r="D2" s="4">
        <v>138771.74</v>
      </c>
      <c r="E2" s="4">
        <v>237432.12</v>
      </c>
      <c r="F2" s="4">
        <v>98660.38</v>
      </c>
      <c r="G2" s="3"/>
    </row>
    <row r="3" spans="1:9">
      <c r="A3" s="3" t="s">
        <v>165</v>
      </c>
      <c r="B3" s="4">
        <v>129589.25</v>
      </c>
      <c r="C3" s="5">
        <v>0</v>
      </c>
      <c r="D3" s="4">
        <v>129589.25</v>
      </c>
      <c r="E3" s="4">
        <v>250310.82</v>
      </c>
      <c r="F3" s="4">
        <v>120721.57</v>
      </c>
      <c r="G3" s="3"/>
    </row>
    <row r="4" spans="1:9">
      <c r="A4" s="3" t="s">
        <v>166</v>
      </c>
      <c r="B4" s="4">
        <v>36020.99</v>
      </c>
      <c r="C4" s="5">
        <v>0</v>
      </c>
      <c r="D4" s="4">
        <v>36020.99</v>
      </c>
      <c r="E4" s="4">
        <v>59178.02</v>
      </c>
      <c r="F4" s="4">
        <v>23157.03</v>
      </c>
      <c r="G4" s="3"/>
    </row>
    <row r="5" spans="1:9">
      <c r="A5" s="3" t="s">
        <v>167</v>
      </c>
      <c r="B5" s="4">
        <v>53821.35</v>
      </c>
      <c r="C5" s="5">
        <v>0</v>
      </c>
      <c r="D5" s="4">
        <v>53821.35</v>
      </c>
      <c r="E5" s="4">
        <v>208454.52</v>
      </c>
      <c r="F5" s="4">
        <v>154633.17000000001</v>
      </c>
      <c r="G5" s="3"/>
    </row>
    <row r="6" spans="1:9">
      <c r="A6" s="3" t="s">
        <v>168</v>
      </c>
      <c r="B6" s="4">
        <v>1279.3399999999999</v>
      </c>
      <c r="C6" s="5">
        <v>0</v>
      </c>
      <c r="D6" s="4">
        <v>1279.3399999999999</v>
      </c>
      <c r="E6" s="4">
        <v>13050.48</v>
      </c>
      <c r="F6" s="4">
        <v>11771.14</v>
      </c>
      <c r="G6" s="3"/>
    </row>
    <row r="7" spans="1:9">
      <c r="A7" s="3" t="s">
        <v>169</v>
      </c>
      <c r="B7" s="4">
        <v>10287.91</v>
      </c>
      <c r="C7" s="5">
        <v>0</v>
      </c>
      <c r="D7" s="4">
        <v>10287.91</v>
      </c>
      <c r="E7" s="4">
        <v>11359.8</v>
      </c>
      <c r="F7" s="4">
        <v>1071.8900000000001</v>
      </c>
      <c r="G7" s="3"/>
    </row>
    <row r="8" spans="1:9">
      <c r="A8" s="3" t="s">
        <v>170</v>
      </c>
      <c r="B8" s="4">
        <v>5375.41</v>
      </c>
      <c r="C8" s="5">
        <v>0</v>
      </c>
      <c r="D8" s="4">
        <v>5375.41</v>
      </c>
      <c r="E8" s="4">
        <v>10818.72</v>
      </c>
      <c r="F8" s="4">
        <v>5443.31</v>
      </c>
      <c r="G8" s="3"/>
    </row>
    <row r="9" spans="1:9">
      <c r="A9" s="3" t="s">
        <v>171</v>
      </c>
      <c r="B9" s="4">
        <v>33715.74</v>
      </c>
      <c r="C9" s="5">
        <v>0</v>
      </c>
      <c r="D9" s="4">
        <v>33715.74</v>
      </c>
      <c r="E9" s="4">
        <v>207733.32</v>
      </c>
      <c r="F9" s="4">
        <v>174017.58</v>
      </c>
      <c r="G9" s="3"/>
    </row>
    <row r="10" spans="1:9">
      <c r="A10" s="3" t="s">
        <v>172</v>
      </c>
      <c r="B10" s="4">
        <v>12154.97</v>
      </c>
      <c r="C10" s="5">
        <v>0</v>
      </c>
      <c r="D10" s="4">
        <v>12154.97</v>
      </c>
      <c r="E10" s="4">
        <v>70066.34</v>
      </c>
      <c r="F10" s="4">
        <v>57911.37</v>
      </c>
      <c r="G10" s="3"/>
    </row>
    <row r="11" spans="1:9">
      <c r="A11" s="42" t="s">
        <v>173</v>
      </c>
      <c r="B11" s="43">
        <v>421016.7</v>
      </c>
      <c r="C11" s="44">
        <v>0</v>
      </c>
      <c r="D11" s="43">
        <v>421016.7</v>
      </c>
      <c r="E11" s="43">
        <v>1068404.1399999999</v>
      </c>
      <c r="F11" s="43">
        <v>647387.43999999994</v>
      </c>
      <c r="G11" s="42"/>
    </row>
    <row r="12" spans="1:9">
      <c r="A12" s="3" t="s">
        <v>236</v>
      </c>
      <c r="B12" s="4">
        <v>111672.33</v>
      </c>
      <c r="C12" s="5">
        <v>0</v>
      </c>
      <c r="D12" s="4">
        <v>111672.33</v>
      </c>
      <c r="E12" s="5">
        <v>0</v>
      </c>
      <c r="F12" s="4">
        <v>-111672.33</v>
      </c>
      <c r="G12" s="3"/>
      <c r="I12" s="22"/>
    </row>
    <row r="13" spans="1:9">
      <c r="A13" s="3" t="s">
        <v>174</v>
      </c>
      <c r="B13" s="4">
        <v>3000.01</v>
      </c>
      <c r="C13" s="5">
        <v>0</v>
      </c>
      <c r="D13" s="4">
        <v>3000.01</v>
      </c>
      <c r="E13" s="5">
        <v>0</v>
      </c>
      <c r="F13" s="4">
        <v>-3000.01</v>
      </c>
      <c r="G13" s="3"/>
    </row>
    <row r="14" spans="1:9">
      <c r="A14" s="42" t="s">
        <v>175</v>
      </c>
      <c r="B14" s="43">
        <v>114672.34</v>
      </c>
      <c r="C14" s="44">
        <v>0</v>
      </c>
      <c r="D14" s="43">
        <v>114672.34</v>
      </c>
      <c r="E14" s="44">
        <v>0</v>
      </c>
      <c r="F14" s="43">
        <v>-114672.34</v>
      </c>
      <c r="G14" s="42"/>
    </row>
    <row r="15" spans="1:9">
      <c r="A15" s="3" t="s">
        <v>214</v>
      </c>
      <c r="B15" s="4">
        <v>1160.58</v>
      </c>
      <c r="C15" s="5">
        <v>0</v>
      </c>
      <c r="D15" s="4">
        <v>1160.58</v>
      </c>
      <c r="E15" s="5">
        <v>0</v>
      </c>
      <c r="F15" s="4">
        <v>-1160.58</v>
      </c>
      <c r="G15" s="3"/>
    </row>
    <row r="16" spans="1:9">
      <c r="A16" s="42" t="s">
        <v>215</v>
      </c>
      <c r="B16" s="43">
        <v>1160.58</v>
      </c>
      <c r="C16" s="44">
        <v>0</v>
      </c>
      <c r="D16" s="43">
        <v>1160.58</v>
      </c>
      <c r="E16" s="44">
        <v>0</v>
      </c>
      <c r="F16" s="43">
        <v>-1160.58</v>
      </c>
      <c r="G16" s="42"/>
    </row>
    <row r="17" spans="1:7">
      <c r="A17" s="3" t="s">
        <v>176</v>
      </c>
      <c r="B17" s="4">
        <v>57608.959999999999</v>
      </c>
      <c r="C17" s="4">
        <v>0</v>
      </c>
      <c r="D17" s="4">
        <v>57608.959999999999</v>
      </c>
      <c r="E17" s="4">
        <v>137588.76</v>
      </c>
      <c r="F17" s="4">
        <v>79979.8</v>
      </c>
      <c r="G17" s="3"/>
    </row>
    <row r="18" spans="1:7">
      <c r="A18" s="42" t="s">
        <v>177</v>
      </c>
      <c r="B18" s="43">
        <v>57608.959999999999</v>
      </c>
      <c r="C18" s="43">
        <v>0</v>
      </c>
      <c r="D18" s="43">
        <v>57608.959999999999</v>
      </c>
      <c r="E18" s="43">
        <v>137588.76</v>
      </c>
      <c r="F18" s="43">
        <v>79979.8</v>
      </c>
      <c r="G18" s="42"/>
    </row>
    <row r="19" spans="1:7">
      <c r="A19" s="42" t="s">
        <v>178</v>
      </c>
      <c r="B19" s="43">
        <v>594458.57999999996</v>
      </c>
      <c r="C19" s="43">
        <v>0</v>
      </c>
      <c r="D19" s="43">
        <v>594458.57999999996</v>
      </c>
      <c r="E19" s="43">
        <v>1205992.8999999999</v>
      </c>
      <c r="F19" s="43">
        <v>611534.31999999995</v>
      </c>
      <c r="G19" s="42"/>
    </row>
    <row r="20" spans="1:7">
      <c r="A20" s="3" t="s">
        <v>218</v>
      </c>
      <c r="B20" s="5">
        <v>0</v>
      </c>
      <c r="C20" s="4">
        <v>0</v>
      </c>
      <c r="D20" s="4">
        <v>0</v>
      </c>
      <c r="E20" s="5">
        <v>0</v>
      </c>
      <c r="F20" s="4">
        <v>0</v>
      </c>
      <c r="G20" s="3"/>
    </row>
    <row r="21" spans="1:7">
      <c r="A21" s="42" t="s">
        <v>219</v>
      </c>
      <c r="B21" s="44">
        <v>0</v>
      </c>
      <c r="C21" s="43">
        <v>0</v>
      </c>
      <c r="D21" s="43">
        <v>0</v>
      </c>
      <c r="E21" s="44">
        <v>0</v>
      </c>
      <c r="F21" s="43">
        <v>0</v>
      </c>
      <c r="G21" s="42"/>
    </row>
    <row r="22" spans="1:7">
      <c r="A22" s="3" t="s">
        <v>220</v>
      </c>
      <c r="B22" s="5">
        <v>0</v>
      </c>
      <c r="C22" s="5">
        <v>0</v>
      </c>
      <c r="D22" s="4">
        <v>0</v>
      </c>
      <c r="E22" s="4">
        <v>29850.720000000001</v>
      </c>
      <c r="F22" s="4">
        <v>29850.720000000001</v>
      </c>
      <c r="G22" s="3"/>
    </row>
    <row r="23" spans="1:7">
      <c r="A23" s="42" t="s">
        <v>194</v>
      </c>
      <c r="B23" s="44">
        <v>0</v>
      </c>
      <c r="C23" s="44">
        <v>0</v>
      </c>
      <c r="D23" s="43">
        <v>0</v>
      </c>
      <c r="E23" s="43">
        <v>29850.720000000001</v>
      </c>
      <c r="F23" s="43">
        <v>29850.720000000001</v>
      </c>
      <c r="G23" s="42"/>
    </row>
    <row r="24" spans="1:7">
      <c r="A24" s="3" t="s">
        <v>195</v>
      </c>
      <c r="B24" s="4">
        <v>2507.13</v>
      </c>
      <c r="C24" s="4">
        <v>0</v>
      </c>
      <c r="D24" s="4">
        <v>2507.13</v>
      </c>
      <c r="E24" s="5">
        <v>0</v>
      </c>
      <c r="F24" s="4">
        <v>-2507.13</v>
      </c>
      <c r="G24" s="3"/>
    </row>
    <row r="25" spans="1:7">
      <c r="A25" s="42" t="s">
        <v>196</v>
      </c>
      <c r="B25" s="43">
        <v>2507.13</v>
      </c>
      <c r="C25" s="43">
        <v>0</v>
      </c>
      <c r="D25" s="43">
        <v>2507.13</v>
      </c>
      <c r="E25" s="44">
        <v>0</v>
      </c>
      <c r="F25" s="43">
        <v>-2507.13</v>
      </c>
      <c r="G25" s="42"/>
    </row>
    <row r="26" spans="1:7">
      <c r="A26" s="3" t="s">
        <v>199</v>
      </c>
      <c r="B26" s="4">
        <v>34160.239999999998</v>
      </c>
      <c r="C26" s="4">
        <v>44.45</v>
      </c>
      <c r="D26" s="4">
        <v>34204.69</v>
      </c>
      <c r="E26" s="4">
        <v>242537.28</v>
      </c>
      <c r="F26" s="4">
        <v>208332.59</v>
      </c>
      <c r="G26" s="3"/>
    </row>
    <row r="27" spans="1:7">
      <c r="A27" s="42" t="s">
        <v>202</v>
      </c>
      <c r="B27" s="43">
        <v>34160.239999999998</v>
      </c>
      <c r="C27" s="43">
        <v>44.45</v>
      </c>
      <c r="D27" s="43">
        <v>34204.69</v>
      </c>
      <c r="E27" s="43">
        <v>242537.28</v>
      </c>
      <c r="F27" s="43">
        <v>208332.59</v>
      </c>
      <c r="G27" s="42"/>
    </row>
    <row r="28" spans="1:7">
      <c r="A28" s="42" t="s">
        <v>204</v>
      </c>
      <c r="B28" s="43">
        <v>36667.370000000003</v>
      </c>
      <c r="C28" s="43">
        <v>44.45</v>
      </c>
      <c r="D28" s="43">
        <v>36711.82</v>
      </c>
      <c r="E28" s="43">
        <v>272388</v>
      </c>
      <c r="F28" s="43">
        <v>235676.18</v>
      </c>
      <c r="G28" s="42"/>
    </row>
    <row r="29" spans="1:7">
      <c r="A29" s="3" t="s">
        <v>221</v>
      </c>
      <c r="B29" s="5">
        <v>0</v>
      </c>
      <c r="C29" s="4">
        <v>0</v>
      </c>
      <c r="D29" s="4">
        <v>0</v>
      </c>
      <c r="E29" s="4">
        <v>22388.04</v>
      </c>
      <c r="F29" s="4">
        <v>22388.04</v>
      </c>
      <c r="G29" s="3"/>
    </row>
    <row r="30" spans="1:7">
      <c r="A30" s="42" t="s">
        <v>222</v>
      </c>
      <c r="B30" s="44">
        <v>0</v>
      </c>
      <c r="C30" s="43">
        <v>0</v>
      </c>
      <c r="D30" s="43">
        <v>0</v>
      </c>
      <c r="E30" s="43">
        <v>22388.04</v>
      </c>
      <c r="F30" s="43">
        <v>22388.04</v>
      </c>
      <c r="G30" s="42"/>
    </row>
    <row r="31" spans="1:7">
      <c r="A31" s="42" t="s">
        <v>223</v>
      </c>
      <c r="B31" s="44">
        <v>0</v>
      </c>
      <c r="C31" s="43">
        <v>0</v>
      </c>
      <c r="D31" s="43">
        <v>0</v>
      </c>
      <c r="E31" s="43">
        <v>22388.04</v>
      </c>
      <c r="F31" s="43">
        <v>22388.04</v>
      </c>
      <c r="G31" s="42"/>
    </row>
    <row r="32" spans="1:7">
      <c r="A32" s="6" t="s">
        <v>213</v>
      </c>
      <c r="B32" s="7">
        <v>631125.94999999995</v>
      </c>
      <c r="C32" s="7">
        <v>44.45</v>
      </c>
      <c r="D32" s="7">
        <v>631170.4</v>
      </c>
      <c r="E32" s="7">
        <v>1500768.94</v>
      </c>
      <c r="F32" s="7">
        <v>869598.54</v>
      </c>
      <c r="G32" s="6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</row>
    <row r="58" spans="1:7">
      <c r="A58" s="8"/>
      <c r="B58" s="8"/>
      <c r="C58" s="8"/>
      <c r="D58" s="8"/>
      <c r="E58" s="8"/>
      <c r="F58" s="8"/>
    </row>
    <row r="59" spans="1:7">
      <c r="A59" s="8"/>
      <c r="B59" s="8"/>
      <c r="C59" s="8"/>
      <c r="D59" s="8"/>
      <c r="E59" s="8"/>
      <c r="F59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5"/>
  <sheetViews>
    <sheetView showGridLines="0" workbookViewId="0">
      <selection activeCell="B2" sqref="B2"/>
    </sheetView>
  </sheetViews>
  <sheetFormatPr defaultColWidth="9.1796875" defaultRowHeight="13"/>
  <cols>
    <col min="1" max="1" width="3" style="45" bestFit="1" customWidth="1"/>
    <col min="2" max="2" width="14.26953125" style="45" customWidth="1"/>
    <col min="3" max="3" width="6.453125" style="45" bestFit="1" customWidth="1"/>
    <col min="4" max="4" width="11.1796875" style="48" customWidth="1"/>
    <col min="5" max="5" width="9.1796875" style="45"/>
    <col min="6" max="6" width="12.54296875" style="45" customWidth="1"/>
    <col min="7" max="7" width="31.54296875" style="45" customWidth="1"/>
    <col min="8" max="16384" width="9.1796875" style="45"/>
  </cols>
  <sheetData>
    <row r="1" spans="1:10">
      <c r="B1" s="40" t="s">
        <v>148</v>
      </c>
      <c r="C1" s="40" t="s">
        <v>44</v>
      </c>
      <c r="D1" s="41" t="s">
        <v>147</v>
      </c>
    </row>
    <row r="2" spans="1:10">
      <c r="A2" s="45">
        <v>1</v>
      </c>
      <c r="B2" s="45" t="s">
        <v>13</v>
      </c>
      <c r="C2" s="46">
        <v>3</v>
      </c>
      <c r="D2" s="47" t="s">
        <v>124</v>
      </c>
      <c r="F2" s="45">
        <v>6001013210</v>
      </c>
      <c r="G2" s="45" t="s">
        <v>152</v>
      </c>
      <c r="H2" s="45" t="s">
        <v>153</v>
      </c>
      <c r="I2" s="46"/>
      <c r="J2" s="46"/>
    </row>
    <row r="3" spans="1:10">
      <c r="A3" s="45">
        <v>2</v>
      </c>
      <c r="B3" s="45" t="s">
        <v>14</v>
      </c>
      <c r="C3" s="46">
        <v>4</v>
      </c>
      <c r="D3" s="47" t="s">
        <v>125</v>
      </c>
      <c r="F3" s="45">
        <v>6001014170</v>
      </c>
      <c r="G3" s="45" t="s">
        <v>154</v>
      </c>
      <c r="H3" s="45" t="s">
        <v>155</v>
      </c>
      <c r="I3" s="47"/>
      <c r="J3" s="46"/>
    </row>
    <row r="4" spans="1:10">
      <c r="A4" s="45">
        <v>3</v>
      </c>
      <c r="B4" s="45" t="s">
        <v>15</v>
      </c>
      <c r="C4" s="46">
        <v>2</v>
      </c>
      <c r="D4" s="47" t="s">
        <v>126</v>
      </c>
      <c r="F4" s="45">
        <v>6001013130</v>
      </c>
      <c r="G4" s="45" t="s">
        <v>156</v>
      </c>
      <c r="H4" s="45" t="s">
        <v>153</v>
      </c>
      <c r="I4" s="47"/>
      <c r="J4" s="46"/>
    </row>
    <row r="5" spans="1:10">
      <c r="A5" s="45">
        <v>4</v>
      </c>
      <c r="B5" s="45" t="s">
        <v>16</v>
      </c>
      <c r="C5" s="46">
        <v>4</v>
      </c>
      <c r="D5" s="47" t="s">
        <v>134</v>
      </c>
      <c r="F5" s="45">
        <v>6001011110</v>
      </c>
      <c r="G5" s="45" t="s">
        <v>157</v>
      </c>
      <c r="H5" s="45" t="s">
        <v>155</v>
      </c>
      <c r="I5" s="47"/>
      <c r="J5" s="46"/>
    </row>
    <row r="6" spans="1:10">
      <c r="A6" s="45">
        <v>5</v>
      </c>
      <c r="B6" s="45" t="s">
        <v>17</v>
      </c>
      <c r="C6" s="46">
        <v>3</v>
      </c>
      <c r="D6" s="47" t="s">
        <v>133</v>
      </c>
      <c r="F6" s="45">
        <v>6001013120</v>
      </c>
      <c r="G6" s="45" t="s">
        <v>158</v>
      </c>
      <c r="H6" s="45" t="s">
        <v>153</v>
      </c>
      <c r="I6" s="47"/>
      <c r="J6" s="46"/>
    </row>
    <row r="7" spans="1:10">
      <c r="A7" s="45">
        <v>6</v>
      </c>
      <c r="B7" s="46" t="s">
        <v>18</v>
      </c>
      <c r="C7" s="46">
        <v>4</v>
      </c>
      <c r="D7" s="47" t="s">
        <v>127</v>
      </c>
      <c r="F7" s="45">
        <v>6001020100</v>
      </c>
      <c r="G7" s="45" t="s">
        <v>159</v>
      </c>
      <c r="H7" s="45" t="s">
        <v>155</v>
      </c>
      <c r="I7" s="47"/>
      <c r="J7" s="46"/>
    </row>
    <row r="8" spans="1:10">
      <c r="A8" s="45">
        <v>7</v>
      </c>
      <c r="B8" s="46" t="s">
        <v>19</v>
      </c>
      <c r="C8" s="46">
        <v>2</v>
      </c>
      <c r="D8" s="47" t="s">
        <v>128</v>
      </c>
      <c r="F8" s="45">
        <v>6001022190</v>
      </c>
      <c r="G8" s="45" t="s">
        <v>160</v>
      </c>
      <c r="H8" s="45" t="s">
        <v>155</v>
      </c>
      <c r="I8" s="47"/>
      <c r="J8" s="46"/>
    </row>
    <row r="9" spans="1:10">
      <c r="A9" s="45">
        <v>8</v>
      </c>
      <c r="B9" s="46" t="s">
        <v>20</v>
      </c>
      <c r="C9" s="46">
        <v>2</v>
      </c>
      <c r="D9" s="47" t="s">
        <v>129</v>
      </c>
      <c r="F9" s="45">
        <v>6001010190</v>
      </c>
      <c r="G9" s="45" t="s">
        <v>161</v>
      </c>
      <c r="H9" s="45" t="s">
        <v>155</v>
      </c>
      <c r="I9" s="47"/>
      <c r="J9" s="46"/>
    </row>
    <row r="10" spans="1:10">
      <c r="A10" s="45">
        <v>9</v>
      </c>
      <c r="B10" s="46" t="s">
        <v>21</v>
      </c>
      <c r="C10" s="46">
        <v>3</v>
      </c>
      <c r="D10" s="47" t="s">
        <v>130</v>
      </c>
      <c r="F10" s="45">
        <v>6001008100</v>
      </c>
      <c r="G10" s="45" t="s">
        <v>162</v>
      </c>
      <c r="H10" s="45" t="s">
        <v>155</v>
      </c>
      <c r="I10" s="47"/>
      <c r="J10" s="46"/>
    </row>
    <row r="11" spans="1:10">
      <c r="A11" s="45">
        <v>10</v>
      </c>
      <c r="B11" s="46" t="s">
        <v>22</v>
      </c>
      <c r="C11" s="46">
        <v>1</v>
      </c>
      <c r="D11" s="47" t="s">
        <v>131</v>
      </c>
      <c r="F11" s="45">
        <v>6001016140</v>
      </c>
      <c r="G11" s="45" t="s">
        <v>163</v>
      </c>
      <c r="I11" s="47"/>
      <c r="J11" s="46"/>
    </row>
    <row r="12" spans="1:10">
      <c r="A12" s="45">
        <v>11</v>
      </c>
      <c r="B12" s="46" t="s">
        <v>23</v>
      </c>
      <c r="C12" s="46">
        <v>1</v>
      </c>
      <c r="D12" s="47" t="s">
        <v>132</v>
      </c>
      <c r="F12" s="46"/>
      <c r="G12" s="46"/>
      <c r="H12" s="47"/>
      <c r="I12" s="46"/>
      <c r="J12" s="46"/>
    </row>
    <row r="13" spans="1:10">
      <c r="A13" s="45">
        <v>12</v>
      </c>
      <c r="B13" s="46" t="s">
        <v>24</v>
      </c>
      <c r="C13" s="46">
        <v>3</v>
      </c>
      <c r="D13" s="47" t="s">
        <v>136</v>
      </c>
      <c r="F13" s="46"/>
      <c r="G13" s="46"/>
      <c r="H13" s="47"/>
      <c r="I13" s="47"/>
      <c r="J13" s="46"/>
    </row>
    <row r="14" spans="1:10">
      <c r="A14" s="45">
        <v>13</v>
      </c>
      <c r="B14" s="46" t="s">
        <v>25</v>
      </c>
      <c r="C14" s="46">
        <v>4</v>
      </c>
      <c r="D14" s="47" t="s">
        <v>137</v>
      </c>
      <c r="F14" s="46" t="s">
        <v>238</v>
      </c>
      <c r="G14" s="46"/>
      <c r="H14" s="47"/>
      <c r="I14" s="47"/>
      <c r="J14" s="46"/>
    </row>
    <row r="15" spans="1:10">
      <c r="A15" s="45">
        <v>14</v>
      </c>
      <c r="B15" s="45" t="s">
        <v>26</v>
      </c>
      <c r="C15" s="46">
        <v>2</v>
      </c>
      <c r="D15" s="47" t="s">
        <v>138</v>
      </c>
      <c r="F15" s="46"/>
      <c r="G15" s="46"/>
      <c r="H15" s="47"/>
      <c r="I15" s="47"/>
      <c r="J15" s="46"/>
    </row>
    <row r="16" spans="1:10">
      <c r="A16" s="45">
        <v>15</v>
      </c>
      <c r="B16" s="45" t="s">
        <v>27</v>
      </c>
      <c r="C16" s="46">
        <v>3</v>
      </c>
      <c r="D16" s="47" t="s">
        <v>139</v>
      </c>
      <c r="F16" s="46"/>
      <c r="G16" s="46"/>
      <c r="H16" s="47"/>
      <c r="I16" s="47"/>
      <c r="J16" s="46"/>
    </row>
    <row r="17" spans="1:10">
      <c r="A17" s="45">
        <v>16</v>
      </c>
      <c r="B17" s="45" t="s">
        <v>28</v>
      </c>
      <c r="C17" s="46">
        <v>1</v>
      </c>
      <c r="D17" s="47" t="s">
        <v>140</v>
      </c>
      <c r="F17" s="46"/>
      <c r="G17" s="46"/>
      <c r="H17" s="47"/>
      <c r="I17" s="47"/>
      <c r="J17" s="46"/>
    </row>
    <row r="18" spans="1:10">
      <c r="A18" s="45">
        <v>17</v>
      </c>
      <c r="B18" s="45" t="s">
        <v>29</v>
      </c>
      <c r="C18" s="46">
        <v>4</v>
      </c>
      <c r="D18" s="47" t="s">
        <v>135</v>
      </c>
      <c r="F18" s="46"/>
      <c r="G18" s="46"/>
      <c r="H18" s="47"/>
      <c r="I18" s="47"/>
      <c r="J18" s="46"/>
    </row>
    <row r="19" spans="1:10">
      <c r="A19" s="45">
        <v>18</v>
      </c>
      <c r="B19" s="45" t="s">
        <v>30</v>
      </c>
      <c r="C19" s="46">
        <v>1</v>
      </c>
      <c r="D19" s="47" t="s">
        <v>142</v>
      </c>
      <c r="F19" s="46"/>
      <c r="G19" s="46"/>
      <c r="H19" s="47"/>
      <c r="I19" s="47"/>
      <c r="J19" s="46"/>
    </row>
    <row r="20" spans="1:10">
      <c r="A20" s="45">
        <v>19</v>
      </c>
      <c r="B20" s="45" t="s">
        <v>31</v>
      </c>
      <c r="C20" s="46">
        <v>2</v>
      </c>
      <c r="D20" s="47" t="s">
        <v>141</v>
      </c>
      <c r="F20" s="46"/>
      <c r="G20" s="46"/>
      <c r="H20" s="47"/>
      <c r="I20" s="47"/>
      <c r="J20" s="46"/>
    </row>
    <row r="21" spans="1:10">
      <c r="A21" s="45">
        <v>20</v>
      </c>
      <c r="B21" s="45" t="s">
        <v>145</v>
      </c>
      <c r="C21" s="46">
        <v>1</v>
      </c>
      <c r="D21" s="48" t="s">
        <v>146</v>
      </c>
      <c r="F21" s="46"/>
      <c r="G21" s="46"/>
      <c r="H21" s="46"/>
      <c r="I21" s="46"/>
      <c r="J21" s="46"/>
    </row>
    <row r="22" spans="1:10">
      <c r="A22" s="45">
        <v>21</v>
      </c>
      <c r="B22" s="45" t="s">
        <v>149</v>
      </c>
      <c r="C22" s="46">
        <v>2</v>
      </c>
      <c r="D22" s="48" t="s">
        <v>230</v>
      </c>
      <c r="F22" s="46"/>
      <c r="G22" s="46"/>
      <c r="H22" s="46"/>
      <c r="I22" s="46"/>
      <c r="J22" s="46"/>
    </row>
    <row r="23" spans="1:10">
      <c r="A23" s="45">
        <v>22</v>
      </c>
      <c r="B23" s="45" t="s">
        <v>150</v>
      </c>
      <c r="C23" s="45">
        <v>3</v>
      </c>
      <c r="D23" s="48" t="s">
        <v>231</v>
      </c>
      <c r="F23" s="46"/>
      <c r="G23" s="46"/>
      <c r="H23" s="46"/>
      <c r="I23" s="46"/>
      <c r="J23" s="46"/>
    </row>
    <row r="24" spans="1:10">
      <c r="A24" s="45">
        <v>23</v>
      </c>
      <c r="B24" s="45" t="s">
        <v>151</v>
      </c>
      <c r="C24" s="45">
        <v>4</v>
      </c>
      <c r="D24" s="48" t="s">
        <v>232</v>
      </c>
    </row>
    <row r="25" spans="1:10">
      <c r="A25" s="45">
        <v>24</v>
      </c>
      <c r="B25" s="45" t="s">
        <v>143</v>
      </c>
      <c r="C25" s="46">
        <v>0</v>
      </c>
      <c r="D25" s="47" t="s">
        <v>144</v>
      </c>
      <c r="F25" s="46"/>
      <c r="G25" s="46"/>
      <c r="H25" s="47"/>
      <c r="I25" s="47"/>
      <c r="J25" s="46"/>
    </row>
  </sheetData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C112"/>
  <sheetViews>
    <sheetView workbookViewId="0"/>
  </sheetViews>
  <sheetFormatPr defaultColWidth="9.1796875" defaultRowHeight="13"/>
  <cols>
    <col min="1" max="1" width="18" style="50" customWidth="1"/>
    <col min="2" max="2" width="24.54296875" style="50" customWidth="1"/>
    <col min="3" max="3" width="16.453125" style="52" bestFit="1" customWidth="1"/>
    <col min="4" max="16384" width="9.1796875" style="50"/>
  </cols>
  <sheetData>
    <row r="1" spans="1:3">
      <c r="A1" s="49" t="s">
        <v>13</v>
      </c>
      <c r="B1" s="49" t="s">
        <v>35</v>
      </c>
      <c r="C1" s="51">
        <v>187499880</v>
      </c>
    </row>
    <row r="2" spans="1:3">
      <c r="A2" s="49" t="s">
        <v>13</v>
      </c>
      <c r="B2" s="49" t="s">
        <v>36</v>
      </c>
      <c r="C2" s="51">
        <v>1216710924</v>
      </c>
    </row>
    <row r="3" spans="1:3">
      <c r="A3" s="49" t="s">
        <v>13</v>
      </c>
      <c r="B3" s="49" t="s">
        <v>37</v>
      </c>
      <c r="C3" s="51">
        <v>1726651884</v>
      </c>
    </row>
    <row r="4" spans="1:3">
      <c r="A4" s="49" t="s">
        <v>13</v>
      </c>
      <c r="B4" s="49" t="s">
        <v>38</v>
      </c>
      <c r="C4" s="51">
        <v>49999968</v>
      </c>
    </row>
    <row r="5" spans="1:3">
      <c r="A5" s="49" t="s">
        <v>13</v>
      </c>
      <c r="B5" s="49" t="s">
        <v>39</v>
      </c>
      <c r="C5" s="51">
        <v>64998624</v>
      </c>
    </row>
    <row r="6" spans="1:3">
      <c r="A6" s="49" t="s">
        <v>14</v>
      </c>
      <c r="B6" s="49" t="s">
        <v>36</v>
      </c>
      <c r="C6" s="51">
        <v>2428358078</v>
      </c>
    </row>
    <row r="7" spans="1:3">
      <c r="A7" s="49" t="s">
        <v>14</v>
      </c>
      <c r="B7" s="49" t="s">
        <v>35</v>
      </c>
      <c r="C7" s="51">
        <v>406249740</v>
      </c>
    </row>
    <row r="8" spans="1:3">
      <c r="A8" s="49" t="s">
        <v>14</v>
      </c>
      <c r="B8" s="49" t="s">
        <v>40</v>
      </c>
      <c r="C8" s="51">
        <v>10327912392</v>
      </c>
    </row>
    <row r="9" spans="1:3">
      <c r="A9" s="49" t="s">
        <v>14</v>
      </c>
      <c r="B9" s="49" t="s">
        <v>37</v>
      </c>
      <c r="C9" s="51">
        <v>1955563200</v>
      </c>
    </row>
    <row r="10" spans="1:3">
      <c r="A10" s="49" t="s">
        <v>14</v>
      </c>
      <c r="B10" s="49" t="s">
        <v>38</v>
      </c>
      <c r="C10" s="51">
        <v>49999968</v>
      </c>
    </row>
    <row r="11" spans="1:3">
      <c r="A11" s="49" t="s">
        <v>14</v>
      </c>
      <c r="B11" s="49" t="s">
        <v>39</v>
      </c>
      <c r="C11" s="51">
        <v>64998624</v>
      </c>
    </row>
    <row r="12" spans="1:3">
      <c r="A12" s="49" t="s">
        <v>41</v>
      </c>
      <c r="B12" s="49" t="s">
        <v>35</v>
      </c>
      <c r="C12" s="51">
        <v>406249740</v>
      </c>
    </row>
    <row r="13" spans="1:3">
      <c r="A13" s="49" t="s">
        <v>41</v>
      </c>
      <c r="B13" s="49" t="s">
        <v>40</v>
      </c>
      <c r="C13" s="51">
        <v>3723254556</v>
      </c>
    </row>
    <row r="14" spans="1:3">
      <c r="A14" s="49" t="s">
        <v>41</v>
      </c>
      <c r="B14" s="49" t="s">
        <v>36</v>
      </c>
      <c r="C14" s="51">
        <v>2563771878</v>
      </c>
    </row>
    <row r="15" spans="1:3">
      <c r="A15" s="49" t="s">
        <v>41</v>
      </c>
      <c r="B15" s="49" t="s">
        <v>37</v>
      </c>
      <c r="C15" s="51">
        <v>1955563200</v>
      </c>
    </row>
    <row r="16" spans="1:3">
      <c r="A16" s="49" t="s">
        <v>41</v>
      </c>
      <c r="B16" s="49" t="s">
        <v>38</v>
      </c>
      <c r="C16" s="51">
        <v>49999968</v>
      </c>
    </row>
    <row r="17" spans="1:3">
      <c r="A17" s="49" t="s">
        <v>41</v>
      </c>
      <c r="B17" s="49" t="s">
        <v>39</v>
      </c>
      <c r="C17" s="51">
        <v>64998624</v>
      </c>
    </row>
    <row r="18" spans="1:3">
      <c r="A18" s="49" t="s">
        <v>16</v>
      </c>
      <c r="B18" s="49" t="s">
        <v>35</v>
      </c>
      <c r="C18" s="51">
        <v>406249740</v>
      </c>
    </row>
    <row r="19" spans="1:3">
      <c r="A19" s="49" t="s">
        <v>16</v>
      </c>
      <c r="B19" s="49" t="s">
        <v>40</v>
      </c>
      <c r="C19" s="51">
        <v>3723254556</v>
      </c>
    </row>
    <row r="20" spans="1:3">
      <c r="A20" s="49" t="s">
        <v>16</v>
      </c>
      <c r="B20" s="49" t="s">
        <v>36</v>
      </c>
      <c r="C20" s="51">
        <v>2428358078</v>
      </c>
    </row>
    <row r="21" spans="1:3">
      <c r="A21" s="49" t="s">
        <v>16</v>
      </c>
      <c r="B21" s="49" t="s">
        <v>37</v>
      </c>
      <c r="C21" s="51">
        <v>1286561760</v>
      </c>
    </row>
    <row r="22" spans="1:3">
      <c r="A22" s="49" t="s">
        <v>16</v>
      </c>
      <c r="B22" s="49" t="s">
        <v>38</v>
      </c>
      <c r="C22" s="51">
        <v>49999968</v>
      </c>
    </row>
    <row r="23" spans="1:3">
      <c r="A23" s="49" t="s">
        <v>16</v>
      </c>
      <c r="B23" s="49" t="s">
        <v>39</v>
      </c>
      <c r="C23" s="51">
        <v>64998624</v>
      </c>
    </row>
    <row r="24" spans="1:3">
      <c r="A24" s="49" t="s">
        <v>17</v>
      </c>
      <c r="B24" s="49" t="s">
        <v>35</v>
      </c>
      <c r="C24" s="51">
        <v>406249740</v>
      </c>
    </row>
    <row r="25" spans="1:3">
      <c r="A25" s="49" t="s">
        <v>17</v>
      </c>
      <c r="B25" s="49" t="s">
        <v>40</v>
      </c>
      <c r="C25" s="51">
        <v>3723269568</v>
      </c>
    </row>
    <row r="26" spans="1:3">
      <c r="A26" s="49" t="s">
        <v>17</v>
      </c>
      <c r="B26" s="49" t="s">
        <v>36</v>
      </c>
      <c r="C26" s="51">
        <v>2428358078</v>
      </c>
    </row>
    <row r="27" spans="1:3">
      <c r="A27" s="49" t="s">
        <v>17</v>
      </c>
      <c r="B27" s="49" t="s">
        <v>37</v>
      </c>
      <c r="C27" s="51">
        <v>1795561968</v>
      </c>
    </row>
    <row r="28" spans="1:3">
      <c r="A28" s="49" t="s">
        <v>17</v>
      </c>
      <c r="B28" s="49" t="s">
        <v>38</v>
      </c>
      <c r="C28" s="51">
        <v>49999968</v>
      </c>
    </row>
    <row r="29" spans="1:3">
      <c r="A29" s="49" t="s">
        <v>17</v>
      </c>
      <c r="B29" s="49" t="s">
        <v>39</v>
      </c>
      <c r="C29" s="51">
        <v>64998624</v>
      </c>
    </row>
    <row r="30" spans="1:3">
      <c r="A30" s="49" t="s">
        <v>29</v>
      </c>
      <c r="B30" s="49" t="s">
        <v>35</v>
      </c>
      <c r="C30" s="51">
        <v>249999840</v>
      </c>
    </row>
    <row r="31" spans="1:3">
      <c r="A31" s="49" t="s">
        <v>29</v>
      </c>
      <c r="B31" s="49" t="s">
        <v>40</v>
      </c>
      <c r="C31" s="51">
        <v>2605634508</v>
      </c>
    </row>
    <row r="32" spans="1:3">
      <c r="A32" s="49" t="s">
        <v>29</v>
      </c>
      <c r="B32" s="49" t="s">
        <v>36</v>
      </c>
      <c r="C32" s="51">
        <v>1209896588</v>
      </c>
    </row>
    <row r="33" spans="1:3">
      <c r="A33" s="49" t="s">
        <v>29</v>
      </c>
      <c r="B33" s="49" t="s">
        <v>37</v>
      </c>
      <c r="C33" s="51">
        <v>1641398736</v>
      </c>
    </row>
    <row r="34" spans="1:3">
      <c r="A34" s="49" t="s">
        <v>29</v>
      </c>
      <c r="B34" s="49" t="s">
        <v>38</v>
      </c>
      <c r="C34" s="51">
        <v>49999968</v>
      </c>
    </row>
    <row r="35" spans="1:3">
      <c r="A35" s="49" t="s">
        <v>29</v>
      </c>
      <c r="B35" s="49" t="s">
        <v>39</v>
      </c>
      <c r="C35" s="51">
        <v>209999532</v>
      </c>
    </row>
    <row r="36" spans="1:3">
      <c r="A36" s="49" t="s">
        <v>30</v>
      </c>
      <c r="B36" s="49" t="s">
        <v>35</v>
      </c>
      <c r="C36" s="51">
        <v>249999840</v>
      </c>
    </row>
    <row r="37" spans="1:3">
      <c r="A37" s="49" t="s">
        <v>30</v>
      </c>
      <c r="B37" s="49" t="s">
        <v>40</v>
      </c>
      <c r="C37" s="51">
        <v>2727645372</v>
      </c>
    </row>
    <row r="38" spans="1:3">
      <c r="A38" s="49" t="s">
        <v>30</v>
      </c>
      <c r="B38" s="49" t="s">
        <v>36</v>
      </c>
      <c r="C38" s="51">
        <v>1318281560</v>
      </c>
    </row>
    <row r="39" spans="1:3">
      <c r="A39" s="49" t="s">
        <v>30</v>
      </c>
      <c r="B39" s="49" t="s">
        <v>37</v>
      </c>
      <c r="C39" s="51">
        <v>764199204</v>
      </c>
    </row>
    <row r="40" spans="1:3">
      <c r="A40" s="49" t="s">
        <v>30</v>
      </c>
      <c r="B40" s="49" t="s">
        <v>38</v>
      </c>
      <c r="C40" s="51">
        <v>49999968</v>
      </c>
    </row>
    <row r="41" spans="1:3">
      <c r="A41" s="49" t="s">
        <v>30</v>
      </c>
      <c r="B41" s="49" t="s">
        <v>39</v>
      </c>
      <c r="C41" s="51">
        <v>129998916</v>
      </c>
    </row>
    <row r="42" spans="1:3">
      <c r="A42" s="49" t="s">
        <v>18</v>
      </c>
      <c r="B42" s="49" t="s">
        <v>35</v>
      </c>
      <c r="C42" s="51">
        <v>231249852</v>
      </c>
    </row>
    <row r="43" spans="1:3">
      <c r="A43" s="49" t="s">
        <v>18</v>
      </c>
      <c r="B43" s="49" t="s">
        <v>40</v>
      </c>
      <c r="C43" s="51">
        <v>5357247372</v>
      </c>
    </row>
    <row r="44" spans="1:3">
      <c r="A44" s="49" t="s">
        <v>18</v>
      </c>
      <c r="B44" s="49" t="s">
        <v>36</v>
      </c>
      <c r="C44" s="51">
        <v>1252744172</v>
      </c>
    </row>
    <row r="45" spans="1:3">
      <c r="A45" s="49" t="s">
        <v>18</v>
      </c>
      <c r="B45" s="49" t="s">
        <v>37</v>
      </c>
      <c r="C45" s="51">
        <v>1690799892</v>
      </c>
    </row>
    <row r="46" spans="1:3">
      <c r="A46" s="49" t="s">
        <v>18</v>
      </c>
      <c r="B46" s="49" t="s">
        <v>38</v>
      </c>
      <c r="C46" s="51">
        <v>49999968</v>
      </c>
    </row>
    <row r="47" spans="1:3">
      <c r="A47" s="49" t="s">
        <v>18</v>
      </c>
      <c r="B47" s="49" t="s">
        <v>39</v>
      </c>
      <c r="C47" s="51">
        <v>64998624</v>
      </c>
    </row>
    <row r="48" spans="1:3">
      <c r="A48" s="49" t="s">
        <v>19</v>
      </c>
      <c r="B48" s="49" t="s">
        <v>35</v>
      </c>
      <c r="C48" s="51">
        <v>231249852</v>
      </c>
    </row>
    <row r="49" spans="1:3">
      <c r="A49" s="49" t="s">
        <v>19</v>
      </c>
      <c r="B49" s="49" t="s">
        <v>40</v>
      </c>
      <c r="C49" s="51">
        <v>5233089792</v>
      </c>
    </row>
    <row r="50" spans="1:3">
      <c r="A50" s="49" t="s">
        <v>19</v>
      </c>
      <c r="B50" s="49" t="s">
        <v>36</v>
      </c>
      <c r="C50" s="51">
        <v>1252744172</v>
      </c>
    </row>
    <row r="51" spans="1:3">
      <c r="A51" s="49" t="s">
        <v>19</v>
      </c>
      <c r="B51" s="49" t="s">
        <v>37</v>
      </c>
      <c r="C51" s="51">
        <v>1395198600</v>
      </c>
    </row>
    <row r="52" spans="1:3">
      <c r="A52" s="49" t="s">
        <v>19</v>
      </c>
      <c r="B52" s="49" t="s">
        <v>38</v>
      </c>
      <c r="C52" s="51">
        <v>49999968</v>
      </c>
    </row>
    <row r="53" spans="1:3">
      <c r="A53" s="49" t="s">
        <v>19</v>
      </c>
      <c r="B53" s="49" t="s">
        <v>39</v>
      </c>
      <c r="C53" s="51">
        <v>144999240</v>
      </c>
    </row>
    <row r="54" spans="1:3">
      <c r="A54" s="49" t="s">
        <v>20</v>
      </c>
      <c r="B54" s="49" t="s">
        <v>35</v>
      </c>
      <c r="C54" s="51">
        <v>231249852</v>
      </c>
    </row>
    <row r="55" spans="1:3">
      <c r="A55" s="49" t="s">
        <v>20</v>
      </c>
      <c r="B55" s="49" t="s">
        <v>40</v>
      </c>
      <c r="C55" s="51">
        <v>5631930276</v>
      </c>
    </row>
    <row r="56" spans="1:3">
      <c r="A56" s="49" t="s">
        <v>20</v>
      </c>
      <c r="B56" s="49" t="s">
        <v>36</v>
      </c>
      <c r="C56" s="51">
        <v>1307018112</v>
      </c>
    </row>
    <row r="57" spans="1:3">
      <c r="A57" s="49" t="s">
        <v>20</v>
      </c>
      <c r="B57" s="49" t="s">
        <v>37</v>
      </c>
      <c r="C57" s="51">
        <v>1281199140</v>
      </c>
    </row>
    <row r="58" spans="1:3">
      <c r="A58" s="49" t="s">
        <v>20</v>
      </c>
      <c r="B58" s="49" t="s">
        <v>38</v>
      </c>
      <c r="C58" s="51">
        <v>49999968</v>
      </c>
    </row>
    <row r="59" spans="1:3">
      <c r="A59" s="49" t="s">
        <v>20</v>
      </c>
      <c r="B59" s="49" t="s">
        <v>39</v>
      </c>
      <c r="C59" s="51">
        <v>144999240</v>
      </c>
    </row>
    <row r="60" spans="1:3">
      <c r="A60" s="49" t="s">
        <v>21</v>
      </c>
      <c r="B60" s="49" t="s">
        <v>40</v>
      </c>
      <c r="C60" s="51">
        <v>2526679728</v>
      </c>
    </row>
    <row r="61" spans="1:3">
      <c r="A61" s="49" t="s">
        <v>21</v>
      </c>
      <c r="B61" s="49" t="s">
        <v>36</v>
      </c>
      <c r="C61" s="51">
        <v>1307018112</v>
      </c>
    </row>
    <row r="62" spans="1:3">
      <c r="A62" s="49" t="s">
        <v>21</v>
      </c>
      <c r="B62" s="49" t="s">
        <v>37</v>
      </c>
      <c r="C62" s="51">
        <v>1690799892</v>
      </c>
    </row>
    <row r="63" spans="1:3">
      <c r="A63" s="49" t="s">
        <v>21</v>
      </c>
      <c r="B63" s="49" t="s">
        <v>38</v>
      </c>
      <c r="C63" s="51">
        <v>49999968</v>
      </c>
    </row>
    <row r="64" spans="1:3">
      <c r="A64" s="49" t="s">
        <v>21</v>
      </c>
      <c r="B64" s="49" t="s">
        <v>39</v>
      </c>
      <c r="C64" s="51">
        <v>64998624</v>
      </c>
    </row>
    <row r="65" spans="1:3">
      <c r="A65" s="49" t="s">
        <v>22</v>
      </c>
      <c r="B65" s="49" t="s">
        <v>35</v>
      </c>
      <c r="C65" s="51">
        <v>231249852</v>
      </c>
    </row>
    <row r="66" spans="1:3">
      <c r="A66" s="49" t="s">
        <v>22</v>
      </c>
      <c r="B66" s="49" t="s">
        <v>40</v>
      </c>
      <c r="C66" s="51">
        <v>2223444000</v>
      </c>
    </row>
    <row r="67" spans="1:3">
      <c r="A67" s="49" t="s">
        <v>22</v>
      </c>
      <c r="B67" s="49" t="s">
        <v>36</v>
      </c>
      <c r="C67" s="51">
        <v>1307018112</v>
      </c>
    </row>
    <row r="68" spans="1:3">
      <c r="A68" s="49" t="s">
        <v>22</v>
      </c>
      <c r="B68" s="49" t="s">
        <v>37</v>
      </c>
      <c r="C68" s="51">
        <v>1425999888</v>
      </c>
    </row>
    <row r="69" spans="1:3">
      <c r="A69" s="49" t="s">
        <v>22</v>
      </c>
      <c r="B69" s="49" t="s">
        <v>38</v>
      </c>
      <c r="C69" s="51">
        <v>49999968</v>
      </c>
    </row>
    <row r="70" spans="1:3">
      <c r="A70" s="49" t="s">
        <v>22</v>
      </c>
      <c r="B70" s="49" t="s">
        <v>39</v>
      </c>
      <c r="C70" s="51">
        <v>64998624</v>
      </c>
    </row>
    <row r="71" spans="1:3">
      <c r="A71" s="49" t="s">
        <v>24</v>
      </c>
      <c r="B71" s="49" t="s">
        <v>38</v>
      </c>
      <c r="C71" s="51">
        <v>49999968</v>
      </c>
    </row>
    <row r="72" spans="1:3">
      <c r="A72" s="49" t="s">
        <v>24</v>
      </c>
      <c r="B72" s="49" t="s">
        <v>39</v>
      </c>
      <c r="C72" s="51">
        <v>64998624</v>
      </c>
    </row>
    <row r="73" spans="1:3">
      <c r="A73" s="49" t="s">
        <v>23</v>
      </c>
      <c r="B73" s="49" t="s">
        <v>35</v>
      </c>
      <c r="C73" s="51">
        <v>231249852</v>
      </c>
    </row>
    <row r="74" spans="1:3">
      <c r="A74" s="49" t="s">
        <v>23</v>
      </c>
      <c r="B74" s="49" t="s">
        <v>38</v>
      </c>
      <c r="C74" s="51">
        <v>49999968</v>
      </c>
    </row>
    <row r="75" spans="1:3">
      <c r="A75" s="49" t="s">
        <v>23</v>
      </c>
      <c r="B75" s="49" t="s">
        <v>39</v>
      </c>
      <c r="C75" s="51">
        <v>64998624</v>
      </c>
    </row>
    <row r="76" spans="1:3">
      <c r="A76" s="49" t="s">
        <v>23</v>
      </c>
      <c r="B76" s="49" t="s">
        <v>40</v>
      </c>
      <c r="C76" s="51">
        <v>1083417708</v>
      </c>
    </row>
    <row r="77" spans="1:3">
      <c r="A77" s="49" t="s">
        <v>23</v>
      </c>
      <c r="B77" s="49" t="s">
        <v>36</v>
      </c>
      <c r="C77" s="51">
        <v>1162287420</v>
      </c>
    </row>
    <row r="78" spans="1:3">
      <c r="A78" s="49" t="s">
        <v>23</v>
      </c>
      <c r="B78" s="49" t="s">
        <v>37</v>
      </c>
      <c r="C78" s="51">
        <v>1568398716</v>
      </c>
    </row>
    <row r="79" spans="1:3">
      <c r="A79" s="49" t="s">
        <v>24</v>
      </c>
      <c r="B79" s="49" t="s">
        <v>35</v>
      </c>
      <c r="C79" s="51">
        <v>231249852</v>
      </c>
    </row>
    <row r="80" spans="1:3">
      <c r="A80" s="49" t="s">
        <v>24</v>
      </c>
      <c r="B80" s="49" t="s">
        <v>40</v>
      </c>
      <c r="C80" s="51">
        <v>1372585524</v>
      </c>
    </row>
    <row r="81" spans="1:3">
      <c r="A81" s="49" t="s">
        <v>24</v>
      </c>
      <c r="B81" s="49" t="s">
        <v>36</v>
      </c>
      <c r="C81" s="51">
        <v>1087000850</v>
      </c>
    </row>
    <row r="82" spans="1:3">
      <c r="A82" s="49" t="s">
        <v>24</v>
      </c>
      <c r="B82" s="49" t="s">
        <v>37</v>
      </c>
      <c r="C82" s="51">
        <v>1882399716</v>
      </c>
    </row>
    <row r="83" spans="1:3">
      <c r="A83" s="49" t="s">
        <v>25</v>
      </c>
      <c r="B83" s="49" t="s">
        <v>35</v>
      </c>
      <c r="C83" s="51">
        <v>231249852</v>
      </c>
    </row>
    <row r="84" spans="1:3">
      <c r="A84" s="49" t="s">
        <v>25</v>
      </c>
      <c r="B84" s="49" t="s">
        <v>40</v>
      </c>
      <c r="C84" s="51">
        <v>1459326528</v>
      </c>
    </row>
    <row r="85" spans="1:3">
      <c r="A85" s="49" t="s">
        <v>25</v>
      </c>
      <c r="B85" s="49" t="s">
        <v>36</v>
      </c>
      <c r="C85" s="51">
        <v>1176307794</v>
      </c>
    </row>
    <row r="86" spans="1:3">
      <c r="A86" s="49" t="s">
        <v>25</v>
      </c>
      <c r="B86" s="49" t="s">
        <v>37</v>
      </c>
      <c r="C86" s="51">
        <v>1781198820</v>
      </c>
    </row>
    <row r="87" spans="1:3">
      <c r="A87" s="49" t="s">
        <v>25</v>
      </c>
      <c r="B87" s="49" t="s">
        <v>38</v>
      </c>
      <c r="C87" s="51">
        <v>49999968</v>
      </c>
    </row>
    <row r="88" spans="1:3">
      <c r="A88" s="49" t="s">
        <v>25</v>
      </c>
      <c r="B88" s="49" t="s">
        <v>39</v>
      </c>
      <c r="C88" s="51">
        <v>129998916</v>
      </c>
    </row>
    <row r="89" spans="1:3">
      <c r="A89" s="49" t="s">
        <v>26</v>
      </c>
      <c r="B89" s="49" t="s">
        <v>35</v>
      </c>
      <c r="C89" s="51">
        <v>231249852</v>
      </c>
    </row>
    <row r="90" spans="1:3">
      <c r="A90" s="49" t="s">
        <v>26</v>
      </c>
      <c r="B90" s="49" t="s">
        <v>40</v>
      </c>
      <c r="C90" s="51">
        <v>2269715988</v>
      </c>
    </row>
    <row r="91" spans="1:3">
      <c r="A91" s="49" t="s">
        <v>26</v>
      </c>
      <c r="B91" s="49" t="s">
        <v>36</v>
      </c>
      <c r="C91" s="51">
        <v>977746016</v>
      </c>
    </row>
    <row r="92" spans="1:3">
      <c r="A92" s="49" t="s">
        <v>26</v>
      </c>
      <c r="B92" s="49" t="s">
        <v>37</v>
      </c>
      <c r="C92" s="51">
        <v>784999164</v>
      </c>
    </row>
    <row r="93" spans="1:3">
      <c r="A93" s="49" t="s">
        <v>26</v>
      </c>
      <c r="B93" s="49" t="s">
        <v>38</v>
      </c>
      <c r="C93" s="51">
        <v>49999968</v>
      </c>
    </row>
    <row r="94" spans="1:3">
      <c r="A94" s="49" t="s">
        <v>26</v>
      </c>
      <c r="B94" s="49" t="s">
        <v>39</v>
      </c>
      <c r="C94" s="51">
        <v>129998916</v>
      </c>
    </row>
    <row r="95" spans="1:3">
      <c r="A95" s="49" t="s">
        <v>27</v>
      </c>
      <c r="B95" s="49" t="s">
        <v>38</v>
      </c>
      <c r="C95" s="51">
        <v>49999968</v>
      </c>
    </row>
    <row r="96" spans="1:3">
      <c r="A96" s="49" t="s">
        <v>27</v>
      </c>
      <c r="B96" s="49" t="s">
        <v>39</v>
      </c>
      <c r="C96" s="51">
        <v>129998916</v>
      </c>
    </row>
    <row r="97" spans="1:3">
      <c r="A97" s="49" t="s">
        <v>27</v>
      </c>
      <c r="B97" s="49" t="s">
        <v>35</v>
      </c>
      <c r="C97" s="51">
        <v>231249852</v>
      </c>
    </row>
    <row r="98" spans="1:3">
      <c r="A98" s="49" t="s">
        <v>27</v>
      </c>
      <c r="B98" s="49" t="s">
        <v>40</v>
      </c>
      <c r="C98" s="51">
        <v>1575549432</v>
      </c>
    </row>
    <row r="99" spans="1:3">
      <c r="A99" s="49" t="s">
        <v>27</v>
      </c>
      <c r="B99" s="49" t="s">
        <v>36</v>
      </c>
      <c r="C99" s="51">
        <v>1012737876</v>
      </c>
    </row>
    <row r="100" spans="1:3">
      <c r="A100" s="49" t="s">
        <v>27</v>
      </c>
      <c r="B100" s="49" t="s">
        <v>37</v>
      </c>
      <c r="C100" s="51">
        <v>1898399172</v>
      </c>
    </row>
    <row r="101" spans="1:3">
      <c r="A101" s="49" t="s">
        <v>28</v>
      </c>
      <c r="B101" s="49" t="s">
        <v>35</v>
      </c>
      <c r="C101" s="51">
        <v>231249852</v>
      </c>
    </row>
    <row r="102" spans="1:3">
      <c r="A102" s="49" t="s">
        <v>28</v>
      </c>
      <c r="B102" s="49" t="s">
        <v>38</v>
      </c>
      <c r="C102" s="51">
        <v>49999968</v>
      </c>
    </row>
    <row r="103" spans="1:3">
      <c r="A103" s="49" t="s">
        <v>28</v>
      </c>
      <c r="B103" s="49" t="s">
        <v>40</v>
      </c>
      <c r="C103" s="51">
        <v>2175070332</v>
      </c>
    </row>
    <row r="104" spans="1:3">
      <c r="A104" s="49" t="s">
        <v>28</v>
      </c>
      <c r="B104" s="49" t="s">
        <v>36</v>
      </c>
      <c r="C104" s="51">
        <v>1090365484</v>
      </c>
    </row>
    <row r="105" spans="1:3">
      <c r="A105" s="49" t="s">
        <v>28</v>
      </c>
      <c r="B105" s="49" t="s">
        <v>37</v>
      </c>
      <c r="C105" s="51">
        <v>865199940</v>
      </c>
    </row>
    <row r="106" spans="1:3">
      <c r="A106" s="49" t="s">
        <v>28</v>
      </c>
      <c r="B106" s="49" t="s">
        <v>39</v>
      </c>
      <c r="C106" s="51">
        <v>209999532</v>
      </c>
    </row>
    <row r="107" spans="1:3">
      <c r="A107" s="49" t="s">
        <v>31</v>
      </c>
      <c r="B107" s="49" t="s">
        <v>35</v>
      </c>
      <c r="C107" s="51">
        <v>249999840</v>
      </c>
    </row>
    <row r="108" spans="1:3">
      <c r="A108" s="49" t="s">
        <v>31</v>
      </c>
      <c r="B108" s="49" t="s">
        <v>40</v>
      </c>
      <c r="C108" s="51">
        <v>3553201956</v>
      </c>
    </row>
    <row r="109" spans="1:3">
      <c r="A109" s="49" t="s">
        <v>31</v>
      </c>
      <c r="B109" s="49" t="s">
        <v>36</v>
      </c>
      <c r="C109" s="51">
        <v>993275096</v>
      </c>
    </row>
    <row r="110" spans="1:3">
      <c r="A110" s="49" t="s">
        <v>31</v>
      </c>
      <c r="B110" s="49" t="s">
        <v>37</v>
      </c>
      <c r="C110" s="51">
        <v>1508355720</v>
      </c>
    </row>
    <row r="111" spans="1:3">
      <c r="A111" s="49" t="s">
        <v>31</v>
      </c>
      <c r="B111" s="49" t="s">
        <v>38</v>
      </c>
      <c r="C111" s="51">
        <v>49999968</v>
      </c>
    </row>
    <row r="112" spans="1:3">
      <c r="A112" s="49" t="s">
        <v>31</v>
      </c>
      <c r="B112" s="49" t="s">
        <v>39</v>
      </c>
      <c r="C112" s="51">
        <v>129998916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V11"/>
  <sheetViews>
    <sheetView showGridLines="0" workbookViewId="0">
      <selection activeCell="C27" sqref="C27"/>
    </sheetView>
  </sheetViews>
  <sheetFormatPr defaultColWidth="9.1796875" defaultRowHeight="13"/>
  <cols>
    <col min="1" max="1" width="23.81640625" style="31" bestFit="1" customWidth="1"/>
    <col min="2" max="2" width="10.1796875" style="31" bestFit="1" customWidth="1"/>
    <col min="3" max="3" width="11" style="31" bestFit="1" customWidth="1"/>
    <col min="4" max="4" width="11.453125" style="31" bestFit="1" customWidth="1"/>
    <col min="5" max="6" width="9.81640625" style="31" bestFit="1" customWidth="1"/>
    <col min="7" max="7" width="10.453125" style="31" bestFit="1" customWidth="1"/>
    <col min="8" max="10" width="10.1796875" style="31" bestFit="1" customWidth="1"/>
    <col min="11" max="20" width="9.81640625" style="31" bestFit="1" customWidth="1"/>
    <col min="21" max="21" width="15" style="31" customWidth="1"/>
    <col min="22" max="22" width="14.453125" style="60" bestFit="1" customWidth="1"/>
    <col min="23" max="16384" width="9.1796875" style="31"/>
  </cols>
  <sheetData>
    <row r="2" spans="1:22">
      <c r="A2" s="30" t="s">
        <v>42</v>
      </c>
      <c r="B2" s="30"/>
      <c r="C2" s="30"/>
    </row>
    <row r="3" spans="1:22">
      <c r="A3" s="32">
        <v>5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4" t="s">
        <v>48</v>
      </c>
      <c r="V3" s="60" t="s">
        <v>34</v>
      </c>
    </row>
    <row r="4" spans="1:22">
      <c r="A4" s="35" t="s">
        <v>6</v>
      </c>
      <c r="B4" s="36">
        <v>13992</v>
      </c>
      <c r="C4" s="36">
        <v>30316.799999999999</v>
      </c>
      <c r="D4" s="36">
        <v>30316.799999999999</v>
      </c>
      <c r="E4" s="36">
        <v>30316.799999999999</v>
      </c>
      <c r="F4" s="36">
        <v>30316.799999999999</v>
      </c>
      <c r="G4" s="36">
        <v>17257.2</v>
      </c>
      <c r="H4" s="36">
        <v>17257.2</v>
      </c>
      <c r="I4" s="36">
        <v>17257.2</v>
      </c>
      <c r="J4" s="36">
        <v>17257.2</v>
      </c>
      <c r="K4" s="36">
        <v>17257.2</v>
      </c>
      <c r="L4" s="36">
        <v>17257.2</v>
      </c>
      <c r="M4" s="36">
        <v>17257.2</v>
      </c>
      <c r="N4" s="36">
        <v>17257.2</v>
      </c>
      <c r="O4" s="36">
        <v>17257.2</v>
      </c>
      <c r="P4" s="36">
        <v>17257.2</v>
      </c>
      <c r="Q4" s="36">
        <v>17257.2</v>
      </c>
      <c r="R4" s="36">
        <v>18656.400000000001</v>
      </c>
      <c r="S4" s="36">
        <v>18656.400000000001</v>
      </c>
      <c r="T4" s="36">
        <v>18656.400000000001</v>
      </c>
      <c r="U4" s="36">
        <v>0</v>
      </c>
      <c r="V4" s="60">
        <v>381057.60000000021</v>
      </c>
    </row>
    <row r="5" spans="1:22">
      <c r="A5" s="35" t="s">
        <v>7</v>
      </c>
      <c r="B5" s="36">
        <v>16059.6</v>
      </c>
      <c r="C5" s="36">
        <v>16059.6</v>
      </c>
      <c r="D5" s="36">
        <v>16059.6</v>
      </c>
      <c r="E5" s="36">
        <v>16059.6</v>
      </c>
      <c r="F5" s="36">
        <v>16059.6</v>
      </c>
      <c r="G5" s="36">
        <v>16059.6</v>
      </c>
      <c r="H5" s="36">
        <v>16059.6</v>
      </c>
      <c r="I5" s="36">
        <v>16059.6</v>
      </c>
      <c r="J5" s="36">
        <v>16059.6</v>
      </c>
      <c r="K5" s="36">
        <v>16059.6</v>
      </c>
      <c r="L5" s="36">
        <v>16059.6</v>
      </c>
      <c r="M5" s="36">
        <v>16059.6</v>
      </c>
      <c r="N5" s="36">
        <v>16059.6</v>
      </c>
      <c r="O5" s="36">
        <v>16059.6</v>
      </c>
      <c r="P5" s="36">
        <v>16059.6</v>
      </c>
      <c r="Q5" s="36">
        <v>16059.6</v>
      </c>
      <c r="R5" s="36">
        <v>16059.6</v>
      </c>
      <c r="S5" s="36">
        <v>16059.6</v>
      </c>
      <c r="T5" s="36">
        <v>16059.6</v>
      </c>
      <c r="U5" s="36">
        <v>0</v>
      </c>
      <c r="V5" s="60">
        <v>305132.40000000002</v>
      </c>
    </row>
    <row r="6" spans="1:22">
      <c r="A6" s="35" t="s">
        <v>8</v>
      </c>
      <c r="B6" s="36">
        <v>249818.16</v>
      </c>
      <c r="C6" s="36">
        <v>281662.44</v>
      </c>
      <c r="D6" s="36">
        <v>300291.96000000002</v>
      </c>
      <c r="E6" s="36">
        <v>306116.03999999998</v>
      </c>
      <c r="F6" s="36">
        <v>222775.8</v>
      </c>
      <c r="G6" s="36">
        <v>213638.64</v>
      </c>
      <c r="H6" s="36">
        <v>311322.84000000003</v>
      </c>
      <c r="I6" s="36">
        <v>316237.44</v>
      </c>
      <c r="J6" s="36">
        <v>424827</v>
      </c>
      <c r="K6" s="36">
        <v>339465.36</v>
      </c>
      <c r="L6" s="36">
        <v>248504.76</v>
      </c>
      <c r="M6" s="36">
        <v>264475.08</v>
      </c>
      <c r="N6" s="36">
        <v>345388.92</v>
      </c>
      <c r="O6" s="36">
        <v>294160.44</v>
      </c>
      <c r="P6" s="36">
        <v>389393.4</v>
      </c>
      <c r="Q6" s="36">
        <v>271438.2</v>
      </c>
      <c r="R6" s="36">
        <v>380990.28</v>
      </c>
      <c r="S6" s="36">
        <v>288717.59999999998</v>
      </c>
      <c r="T6" s="36">
        <v>289608.59999999998</v>
      </c>
      <c r="U6" s="36">
        <v>0</v>
      </c>
      <c r="V6" s="60">
        <v>5738832.96</v>
      </c>
    </row>
    <row r="7" spans="1:22">
      <c r="A7" s="35" t="s">
        <v>9</v>
      </c>
      <c r="B7" s="36">
        <v>110179.2</v>
      </c>
      <c r="C7" s="36">
        <v>195663.6</v>
      </c>
      <c r="D7" s="36">
        <v>195663.6</v>
      </c>
      <c r="E7" s="36">
        <v>195663.6</v>
      </c>
      <c r="F7" s="36">
        <v>195663.6</v>
      </c>
      <c r="G7" s="36">
        <v>116114.4</v>
      </c>
      <c r="H7" s="36">
        <v>107506.8</v>
      </c>
      <c r="I7" s="36">
        <v>107506.8</v>
      </c>
      <c r="J7" s="36">
        <v>107506.8</v>
      </c>
      <c r="K7" s="36">
        <v>107506.8</v>
      </c>
      <c r="L7" s="36">
        <v>85731.6</v>
      </c>
      <c r="M7" s="36">
        <v>77797.2</v>
      </c>
      <c r="N7" s="36">
        <v>75331.199999999997</v>
      </c>
      <c r="O7" s="36">
        <v>65240.4</v>
      </c>
      <c r="P7" s="36">
        <v>73362</v>
      </c>
      <c r="Q7" s="36">
        <v>66220.800000000003</v>
      </c>
      <c r="R7" s="36">
        <v>106285.2</v>
      </c>
      <c r="S7" s="36">
        <v>111846</v>
      </c>
      <c r="T7" s="36">
        <v>97092</v>
      </c>
      <c r="U7" s="36">
        <v>0</v>
      </c>
      <c r="V7" s="60">
        <v>2197881.6</v>
      </c>
    </row>
    <row r="8" spans="1:22">
      <c r="A8" s="35" t="s">
        <v>10</v>
      </c>
      <c r="B8" s="36">
        <v>164456.4</v>
      </c>
      <c r="C8" s="36">
        <v>112424.4</v>
      </c>
      <c r="D8" s="36">
        <v>61899.6</v>
      </c>
      <c r="E8" s="36">
        <v>61574.400000000001</v>
      </c>
      <c r="F8" s="36">
        <v>41323.199999999997</v>
      </c>
      <c r="G8" s="36">
        <v>161289.60000000001</v>
      </c>
      <c r="H8" s="36">
        <v>174987.6</v>
      </c>
      <c r="I8" s="36">
        <v>169821.6</v>
      </c>
      <c r="J8" s="36">
        <v>239979.6</v>
      </c>
      <c r="K8" s="36">
        <v>181318.8</v>
      </c>
      <c r="L8" s="36">
        <v>163462.79999999999</v>
      </c>
      <c r="M8" s="36">
        <v>74962.8</v>
      </c>
      <c r="N8" s="36">
        <v>83220</v>
      </c>
      <c r="O8" s="36">
        <v>74901.600000000006</v>
      </c>
      <c r="P8" s="36">
        <v>87625.2</v>
      </c>
      <c r="Q8" s="36">
        <v>74287.199999999997</v>
      </c>
      <c r="R8" s="36">
        <v>84343.2</v>
      </c>
      <c r="S8" s="36">
        <v>77881.2</v>
      </c>
      <c r="T8" s="36">
        <v>75399.600000000006</v>
      </c>
      <c r="U8" s="36">
        <v>0</v>
      </c>
      <c r="V8" s="60">
        <v>2165158.7999999998</v>
      </c>
    </row>
    <row r="9" spans="1:22">
      <c r="A9" s="35" t="s">
        <v>11</v>
      </c>
      <c r="B9" s="36">
        <v>2612.4</v>
      </c>
      <c r="C9" s="36">
        <v>1903.2</v>
      </c>
      <c r="D9" s="36">
        <v>3283.2</v>
      </c>
      <c r="E9" s="36">
        <v>2276.4</v>
      </c>
      <c r="F9" s="36">
        <v>3283.2</v>
      </c>
      <c r="G9" s="36">
        <v>3060</v>
      </c>
      <c r="H9" s="36">
        <v>3730.8</v>
      </c>
      <c r="I9" s="36">
        <v>4887.6000000000004</v>
      </c>
      <c r="J9" s="36">
        <v>3283.2</v>
      </c>
      <c r="K9" s="36">
        <v>2612.4</v>
      </c>
      <c r="L9" s="36">
        <v>3283.2</v>
      </c>
      <c r="M9" s="36">
        <v>3283.2</v>
      </c>
      <c r="N9" s="36">
        <v>2612.4</v>
      </c>
      <c r="O9" s="36">
        <v>2276.4</v>
      </c>
      <c r="P9" s="36">
        <v>3060</v>
      </c>
      <c r="Q9" s="36">
        <v>3396</v>
      </c>
      <c r="R9" s="36">
        <v>2612.4</v>
      </c>
      <c r="S9" s="36">
        <v>2612.4</v>
      </c>
      <c r="T9" s="36">
        <v>3283.2</v>
      </c>
      <c r="U9" s="36">
        <v>0</v>
      </c>
      <c r="V9" s="60">
        <v>57351.600000000006</v>
      </c>
    </row>
    <row r="10" spans="1:22">
      <c r="A10" s="35" t="s">
        <v>12</v>
      </c>
      <c r="B10" s="36">
        <v>739.2</v>
      </c>
      <c r="C10" s="36">
        <v>1440</v>
      </c>
      <c r="D10" s="36">
        <v>3164.4</v>
      </c>
      <c r="E10" s="36">
        <v>1425.6</v>
      </c>
      <c r="F10" s="36">
        <v>3771.6</v>
      </c>
      <c r="G10" s="36">
        <v>2548.8000000000002</v>
      </c>
      <c r="H10" s="36">
        <v>4059.6</v>
      </c>
      <c r="I10" s="36">
        <v>3147.6</v>
      </c>
      <c r="J10" s="36">
        <v>3807.6</v>
      </c>
      <c r="K10" s="36">
        <v>3813.6</v>
      </c>
      <c r="L10" s="36">
        <v>1512</v>
      </c>
      <c r="M10" s="36">
        <v>914.4</v>
      </c>
      <c r="N10" s="36">
        <v>4053.6</v>
      </c>
      <c r="O10" s="36">
        <v>4188</v>
      </c>
      <c r="P10" s="36">
        <v>2606.4</v>
      </c>
      <c r="Q10" s="36">
        <v>4222.8</v>
      </c>
      <c r="R10" s="36">
        <v>9760.7999999999993</v>
      </c>
      <c r="S10" s="36">
        <v>35252.400000000001</v>
      </c>
      <c r="T10" s="36">
        <v>6078</v>
      </c>
      <c r="U10" s="36">
        <v>0</v>
      </c>
      <c r="V10" s="60">
        <v>96506.4</v>
      </c>
    </row>
    <row r="11" spans="1:22">
      <c r="A11" s="37" t="s">
        <v>34</v>
      </c>
      <c r="B11" s="38">
        <v>557856.96</v>
      </c>
      <c r="C11" s="38">
        <v>639470.04</v>
      </c>
      <c r="D11" s="38">
        <v>610679.16</v>
      </c>
      <c r="E11" s="38">
        <v>613432.44000000006</v>
      </c>
      <c r="F11" s="38">
        <v>513193.80000000005</v>
      </c>
      <c r="G11" s="38">
        <v>529968.24</v>
      </c>
      <c r="H11" s="38">
        <v>634924.44000000006</v>
      </c>
      <c r="I11" s="38">
        <v>634917.84</v>
      </c>
      <c r="J11" s="38">
        <v>812720.99999999988</v>
      </c>
      <c r="K11" s="38">
        <v>668033.76</v>
      </c>
      <c r="L11" s="38">
        <v>535811.15999999992</v>
      </c>
      <c r="M11" s="38">
        <v>454749.48000000004</v>
      </c>
      <c r="N11" s="38">
        <v>543922.91999999993</v>
      </c>
      <c r="O11" s="38">
        <v>474083.64</v>
      </c>
      <c r="P11" s="38">
        <v>589363.80000000005</v>
      </c>
      <c r="Q11" s="38">
        <v>452881.8</v>
      </c>
      <c r="R11" s="38">
        <v>618707.88000000012</v>
      </c>
      <c r="S11" s="38">
        <v>551025.6</v>
      </c>
      <c r="T11" s="38">
        <v>506177.39999999997</v>
      </c>
      <c r="U11" s="38">
        <v>0</v>
      </c>
      <c r="V11" s="60">
        <v>10941921.359999999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1"/>
  <sheetViews>
    <sheetView showGridLines="0" topLeftCell="A50" workbookViewId="0">
      <pane xSplit="1" topLeftCell="B1" activePane="topRight" state="frozen"/>
      <selection activeCell="A26" sqref="A26"/>
      <selection pane="topRight" activeCell="E76" sqref="E76"/>
    </sheetView>
  </sheetViews>
  <sheetFormatPr defaultColWidth="9.1796875" defaultRowHeight="13"/>
  <cols>
    <col min="1" max="1" width="28" style="31" bestFit="1" customWidth="1"/>
    <col min="2" max="3" width="11.26953125" style="31" bestFit="1" customWidth="1"/>
    <col min="4" max="4" width="11.54296875" style="31" bestFit="1" customWidth="1"/>
    <col min="5" max="6" width="11.26953125" style="31" bestFit="1" customWidth="1"/>
    <col min="7" max="7" width="10.1796875" style="31" customWidth="1"/>
    <col min="8" max="9" width="11.26953125" style="31" bestFit="1" customWidth="1"/>
    <col min="10" max="10" width="12" style="31" bestFit="1" customWidth="1"/>
    <col min="11" max="20" width="11.26953125" style="31" bestFit="1" customWidth="1"/>
    <col min="21" max="25" width="11.26953125" style="31" customWidth="1"/>
    <col min="26" max="26" width="18.7265625" style="31" bestFit="1" customWidth="1"/>
    <col min="27" max="27" width="11.54296875" style="31" bestFit="1" customWidth="1"/>
    <col min="28" max="16384" width="9.1796875" style="31"/>
  </cols>
  <sheetData>
    <row r="1" spans="1:26">
      <c r="A1" s="30" t="s">
        <v>32</v>
      </c>
      <c r="B1" s="30"/>
      <c r="C1" s="30"/>
    </row>
    <row r="2" spans="1:26">
      <c r="B2" s="31">
        <f>VLOOKUP(B3,MData!$B$2:$C$20,2,FALSE)</f>
        <v>3</v>
      </c>
      <c r="C2" s="31">
        <f>VLOOKUP(C3,MData!$B$2:$C$20,2,FALSE)</f>
        <v>4</v>
      </c>
      <c r="D2" s="31">
        <f>VLOOKUP(D3,MData!$B$2:$C$20,2,FALSE)</f>
        <v>2</v>
      </c>
      <c r="E2" s="31">
        <f>VLOOKUP(E3,MData!$B$2:$C$20,2,FALSE)</f>
        <v>4</v>
      </c>
      <c r="F2" s="31">
        <f>VLOOKUP(F3,MData!$B$2:$C$20,2,FALSE)</f>
        <v>3</v>
      </c>
      <c r="G2" s="31">
        <f>VLOOKUP(G3,MData!$B$2:$C$20,2,FALSE)</f>
        <v>4</v>
      </c>
      <c r="H2" s="31">
        <f>VLOOKUP(H3,MData!$B$2:$C$20,2,FALSE)</f>
        <v>2</v>
      </c>
      <c r="I2" s="31">
        <f>VLOOKUP(I3,MData!$B$2:$C$20,2,FALSE)</f>
        <v>2</v>
      </c>
      <c r="J2" s="31">
        <f>VLOOKUP(J3,MData!$B$2:$C$20,2,FALSE)</f>
        <v>3</v>
      </c>
      <c r="K2" s="31">
        <f>VLOOKUP(K3,MData!$B$2:$C$20,2,FALSE)</f>
        <v>1</v>
      </c>
      <c r="L2" s="31">
        <f>VLOOKUP(L3,MData!$B$2:$C$20,2,FALSE)</f>
        <v>1</v>
      </c>
      <c r="M2" s="31">
        <f>VLOOKUP(M3,MData!$B$2:$C$20,2,FALSE)</f>
        <v>3</v>
      </c>
      <c r="N2" s="31">
        <f>VLOOKUP(N3,MData!$B$2:$C$20,2,FALSE)</f>
        <v>4</v>
      </c>
      <c r="O2" s="31">
        <f>VLOOKUP(O3,MData!$B$2:$C$20,2,FALSE)</f>
        <v>2</v>
      </c>
      <c r="P2" s="31">
        <f>VLOOKUP(P3,MData!$B$2:$C$20,2,FALSE)</f>
        <v>3</v>
      </c>
      <c r="Q2" s="31">
        <f>VLOOKUP(Q3,MData!$B$2:$C$20,2,FALSE)</f>
        <v>1</v>
      </c>
      <c r="R2" s="31">
        <f>VLOOKUP(R3,MData!$B$2:$C$20,2,FALSE)</f>
        <v>4</v>
      </c>
      <c r="S2" s="31">
        <f>VLOOKUP(S3,MData!$B$2:$C$20,2,FALSE)</f>
        <v>1</v>
      </c>
      <c r="T2" s="31">
        <f>VLOOKUP(T3,MData!$B$2:$C$20,2,FALSE)</f>
        <v>2</v>
      </c>
      <c r="U2" s="31">
        <v>1</v>
      </c>
    </row>
    <row r="3" spans="1:26">
      <c r="A3" s="57">
        <v>2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145</v>
      </c>
      <c r="V3" s="33" t="s">
        <v>149</v>
      </c>
      <c r="W3" s="33" t="s">
        <v>150</v>
      </c>
      <c r="X3" s="33" t="s">
        <v>151</v>
      </c>
      <c r="Y3" s="33" t="s">
        <v>48</v>
      </c>
      <c r="Z3" s="34" t="s">
        <v>34</v>
      </c>
    </row>
    <row r="4" spans="1:26">
      <c r="A4" s="35" t="s">
        <v>188</v>
      </c>
      <c r="B4" s="36">
        <f>SUMIF(Pandan!$A$2:$A$52,$A4,Pandan!$B$2:$B$52)</f>
        <v>11150.77</v>
      </c>
      <c r="C4" s="36">
        <f>SUMIF(Pelita!$A$2:$A$52,$A4,Pelita!$B$2:$B$52)</f>
        <v>0</v>
      </c>
      <c r="D4" s="36">
        <f>SUMIF(P_Tabuhan!$A$2:$A$52,$A4,P_Tabuhan!$B$2:$B$52)</f>
        <v>8837.99</v>
      </c>
      <c r="E4" s="36">
        <f>SUMIF(Pungut!$A$2:$A$52,$A4,Pungut!$B$2:$B$52)</f>
        <v>2035.64</v>
      </c>
      <c r="F4" s="36">
        <f>SUMIF(Pematang!$A$2:$A$52,$A4,Pematang!$B$2:$B$52)</f>
        <v>0</v>
      </c>
      <c r="G4" s="36">
        <f>SUMIF(MangunJaya!$A$2:$A$52,$A4,MangunJaya!$B$2:$B$52)</f>
        <v>1510.11</v>
      </c>
      <c r="H4" s="36">
        <f>SUMIF(Menggala!$A$2:$A$52,$A4,Menggala!$B$2:$B$52)</f>
        <v>1070.99</v>
      </c>
      <c r="I4" s="36">
        <f>SUMIF(Minas!$A$2:$A$52,$A4,Minas!$B$2:$B$52)</f>
        <v>7156.09</v>
      </c>
      <c r="J4" s="36">
        <f>SUMIF(Melahin!$A$2:$A$52,$A4,Melahin!$B$2:$B$52)</f>
        <v>3943.94</v>
      </c>
      <c r="K4" s="36">
        <f>SUMIF(Merbau!$A$2:$A$52,$A4,Merbau!$B$2:$B$52)</f>
        <v>4197.41</v>
      </c>
      <c r="L4" s="36">
        <f>SUMIF(Mundu!$A$2:$A$52,$A4,Mundu!$B$2:$B$52)</f>
        <v>4861.57</v>
      </c>
      <c r="M4" s="36">
        <f>SUMIF(Musi!$A$2:$A$52,$A4,Musi!$B$2:$B$52)</f>
        <v>4620.9799999999996</v>
      </c>
      <c r="N4" s="36">
        <f>SUMIF(Meditran!$A$2:$A$52,$A4,Meditran!$B$2:$B$52)</f>
        <v>0</v>
      </c>
      <c r="O4" s="36">
        <f>SUMIF(Matindok!$A$2:$A$52,$A4,Matindok!$B$2:$B$52)</f>
        <v>7022.31</v>
      </c>
      <c r="P4" s="36">
        <f>SUMIF(Mauhau!$A$2:$A$52,$A4,Mauhau!$B$2:$B$52)</f>
        <v>6505.5</v>
      </c>
      <c r="Q4" s="36">
        <f>SUMIF(Merauke!$A$2:$A$52,$A4,Merauke!$B$2:$B$52)</f>
        <v>0</v>
      </c>
      <c r="R4" s="36">
        <f>SUMIF(Kamojang!$A$2:$A$52,$A4,Kamojang!$B$2:$B$52)</f>
        <v>6726.64</v>
      </c>
      <c r="S4" s="36">
        <f>SUMIF(Kasim!$A$2:$A$52,$A4,Kasim!$B$2:$B$52)</f>
        <v>16005.73</v>
      </c>
      <c r="T4" s="36">
        <f>SUMIF(Kakap!$A$2:$A$52,$A4,Kakap!$B$2:$B$52)</f>
        <v>0</v>
      </c>
      <c r="U4" s="36">
        <f>SUMIF(Parigi!$A$2:$A$52,$A4,Parigi!$B$2:$B$52)</f>
        <v>1894.04</v>
      </c>
      <c r="V4" s="36">
        <f>SUMIF(Pattimura!$A$2:$A$52,$A4,Pattimura!$B$2:$B$52)</f>
        <v>0</v>
      </c>
      <c r="W4" s="36">
        <f>SUMIF(Pasaman!$A$2:$A$52,$A4,Pasaman!$B$2:$B$52)</f>
        <v>2813.69</v>
      </c>
      <c r="X4" s="36">
        <f>SUMIF(Panjang!$A$2:$A$52,$A4,Panjang!$B$2:$B$52)</f>
        <v>0</v>
      </c>
      <c r="Y4" s="36">
        <f>SUMIF(TF_II_Man!$A$2:$A$52,$A4,TF_II_Man!$B$2:$B$52)</f>
        <v>0</v>
      </c>
      <c r="Z4" s="36">
        <f t="shared" ref="Z4:Z10" si="0">SUM(B4:T4)</f>
        <v>85645.67</v>
      </c>
    </row>
    <row r="5" spans="1:26">
      <c r="A5" s="35" t="s">
        <v>184</v>
      </c>
      <c r="B5" s="36">
        <f>SUMIF(Pandan!$A$2:$A$52,$A5,Pandan!$B$2:$B$52)</f>
        <v>6166.26</v>
      </c>
      <c r="C5" s="36">
        <f>SUMIF(Pelita!$A$2:$A$52,$A5,Pelita!$B$2:$B$52)</f>
        <v>2597.34</v>
      </c>
      <c r="D5" s="36">
        <f>SUMIF(P_Tabuhan!$A$2:$A$52,$A5,P_Tabuhan!$B$2:$B$52)</f>
        <v>4041.55</v>
      </c>
      <c r="E5" s="36">
        <f>SUMIF(Pungut!$A$2:$A$52,$A5,Pungut!$B$2:$B$52)</f>
        <v>1203.56</v>
      </c>
      <c r="F5" s="36">
        <f>SUMIF(Pematang!$A$2:$A$52,$A5,Pematang!$B$2:$B$52)</f>
        <v>1313.53</v>
      </c>
      <c r="G5" s="36">
        <f>SUMIF(MangunJaya!$A$2:$A$52,$A5,MangunJaya!$B$2:$B$52)</f>
        <v>2555.84</v>
      </c>
      <c r="H5" s="36">
        <f>SUMIF(Menggala!$A$2:$A$52,$A5,Menggala!$B$2:$B$52)</f>
        <v>1825.83</v>
      </c>
      <c r="I5" s="36">
        <f>SUMIF(Minas!$A$2:$A$52,$A5,Minas!$B$2:$B$52)</f>
        <v>6408.77</v>
      </c>
      <c r="J5" s="36">
        <f>SUMIF(Melahin!$A$2:$A$52,$A5,Melahin!$B$2:$B$52)</f>
        <v>7703.24</v>
      </c>
      <c r="K5" s="36">
        <f>SUMIF(Merbau!$A$2:$A$52,$A5,Merbau!$B$2:$B$52)</f>
        <v>363.29</v>
      </c>
      <c r="L5" s="36">
        <f>SUMIF(Mundu!$A$2:$A$52,$A5,Mundu!$B$2:$B$52)</f>
        <v>5702.31</v>
      </c>
      <c r="M5" s="36">
        <f>SUMIF(Musi!$A$2:$A$52,$A5,Musi!$B$2:$B$52)</f>
        <v>6195.66</v>
      </c>
      <c r="N5" s="36">
        <f>SUMIF(Meditran!$A$2:$A$52,$A5,Meditran!$B$2:$B$52)</f>
        <v>2750.22</v>
      </c>
      <c r="O5" s="36">
        <f>SUMIF(Matindok!$A$2:$A$52,$A5,Matindok!$B$2:$B$52)</f>
        <v>6551.65</v>
      </c>
      <c r="P5" s="36">
        <f>SUMIF(Mauhau!$A$2:$A$52,$A5,Mauhau!$B$2:$B$52)</f>
        <v>1990.78</v>
      </c>
      <c r="Q5" s="36">
        <f>SUMIF(Merauke!$A$2:$A$52,$A5,Merauke!$B$2:$B$52)</f>
        <v>972.33</v>
      </c>
      <c r="R5" s="36">
        <f>SUMIF(Kamojang!$A$2:$A$52,$A5,Kamojang!$B$2:$B$52)</f>
        <v>4077.98</v>
      </c>
      <c r="S5" s="36">
        <f>SUMIF(Kasim!$A$2:$A$52,$A5,Kasim!$B$2:$B$52)</f>
        <v>3632.78</v>
      </c>
      <c r="T5" s="36">
        <f>SUMIF(Kakap!$A$2:$A$52,$A5,Kakap!$B$2:$B$52)</f>
        <v>2883.25</v>
      </c>
      <c r="U5" s="36">
        <f>SUMIF(Parigi!$A$2:$A$52,$A5,Parigi!$B$2:$B$52)</f>
        <v>3167.65</v>
      </c>
      <c r="V5" s="36">
        <f>SUMIF(Pattimura!$A$2:$A$52,$A5,Pattimura!$B$2:$B$52)</f>
        <v>0</v>
      </c>
      <c r="W5" s="36">
        <f>SUMIF(Pasaman!$A$2:$A$52,$A5,Pasaman!$B$2:$B$52)</f>
        <v>0</v>
      </c>
      <c r="X5" s="36">
        <f>SUMIF(Panjang!$A$2:$A$52,$A5,Panjang!$B$2:$B$52)</f>
        <v>0</v>
      </c>
      <c r="Y5" s="36">
        <f>SUMIF(TF_II_Man!$A$2:$A$52,$A5,TF_II_Man!$B$2:$B$52)</f>
        <v>0</v>
      </c>
      <c r="Z5" s="36">
        <f t="shared" si="0"/>
        <v>68936.170000000013</v>
      </c>
    </row>
    <row r="6" spans="1:26">
      <c r="A6" s="35" t="s">
        <v>185</v>
      </c>
      <c r="B6" s="36">
        <f>SUMIF(Pandan!$A$2:$A$52,$A6,Pandan!$B$2:$B$52)</f>
        <v>146233.15</v>
      </c>
      <c r="C6" s="36">
        <f>SUMIF(Pelita!$A$2:$A$52,$A6,Pelita!$B$2:$B$52)</f>
        <v>147150.78</v>
      </c>
      <c r="D6" s="36">
        <f>SUMIF(P_Tabuhan!$A$2:$A$52,$A6,P_Tabuhan!$B$2:$B$52)</f>
        <v>196830.75</v>
      </c>
      <c r="E6" s="36">
        <f>SUMIF(Pungut!$A$2:$A$52,$A6,Pungut!$B$2:$B$52)</f>
        <v>59323.040000000001</v>
      </c>
      <c r="F6" s="36">
        <f>SUMIF(Pematang!$A$2:$A$52,$A6,Pematang!$B$2:$B$52)</f>
        <v>39772.67</v>
      </c>
      <c r="G6" s="36">
        <f>SUMIF(MangunJaya!$A$2:$A$52,$A6,MangunJaya!$B$2:$B$52)</f>
        <v>52091.11</v>
      </c>
      <c r="H6" s="36">
        <f>SUMIF(Menggala!$A$2:$A$52,$A6,Menggala!$B$2:$B$52)</f>
        <v>126214.2</v>
      </c>
      <c r="I6" s="36">
        <f>SUMIF(Minas!$A$2:$A$52,$A6,Minas!$B$2:$B$52)</f>
        <v>164176.87</v>
      </c>
      <c r="J6" s="36">
        <f>SUMIF(Melahin!$A$2:$A$52,$A6,Melahin!$B$2:$B$52)</f>
        <v>169711.56</v>
      </c>
      <c r="K6" s="36">
        <f>SUMIF(Merbau!$A$2:$A$52,$A6,Merbau!$B$2:$B$52)</f>
        <v>87698.79</v>
      </c>
      <c r="L6" s="36">
        <f>SUMIF(Mundu!$A$2:$A$52,$A6,Mundu!$B$2:$B$52)</f>
        <v>120483.05</v>
      </c>
      <c r="M6" s="36">
        <f>SUMIF(Musi!$A$2:$A$52,$A6,Musi!$B$2:$B$52)</f>
        <v>117974.44</v>
      </c>
      <c r="N6" s="36">
        <f>SUMIF(Meditran!$A$2:$A$52,$A6,Meditran!$B$2:$B$52)</f>
        <v>27179.31</v>
      </c>
      <c r="O6" s="36">
        <f>SUMIF(Matindok!$A$2:$A$52,$A6,Matindok!$B$2:$B$52)</f>
        <v>212001.69</v>
      </c>
      <c r="P6" s="36">
        <f>SUMIF(Mauhau!$A$2:$A$52,$A6,Mauhau!$B$2:$B$52)</f>
        <v>106931.23</v>
      </c>
      <c r="Q6" s="36">
        <f>SUMIF(Merauke!$A$2:$A$52,$A6,Merauke!$B$2:$B$52)</f>
        <v>25673.56</v>
      </c>
      <c r="R6" s="36">
        <f>SUMIF(Kamojang!$A$2:$A$52,$A6,Kamojang!$B$2:$B$52)</f>
        <v>399374.24</v>
      </c>
      <c r="S6" s="36">
        <f>SUMIF(Kasim!$A$2:$A$52,$A6,Kasim!$B$2:$B$52)</f>
        <v>102119.2</v>
      </c>
      <c r="T6" s="36">
        <f>SUMIF(Kakap!$A$2:$A$52,$A6,Kakap!$B$2:$B$52)</f>
        <v>137302.45000000001</v>
      </c>
      <c r="U6" s="36">
        <f>SUMIF(Parigi!$A$2:$A$52,$A6,Parigi!$B$2:$B$52)</f>
        <v>34686.35</v>
      </c>
      <c r="V6" s="36">
        <f>SUMIF(Pattimura!$A$2:$A$52,$A6,Pattimura!$B$2:$B$52)</f>
        <v>284.57</v>
      </c>
      <c r="W6" s="36">
        <f>SUMIF(Pasaman!$A$2:$A$52,$A6,Pasaman!$B$2:$B$52)</f>
        <v>8859.89</v>
      </c>
      <c r="X6" s="36">
        <f>SUMIF(Panjang!$A$2:$A$52,$A6,Panjang!$B$2:$B$52)</f>
        <v>284.57</v>
      </c>
      <c r="Y6" s="36">
        <f>SUMIF(TF_II_Man!$A$2:$A$52,$A6,TF_II_Man!$B$2:$B$52)</f>
        <v>0</v>
      </c>
      <c r="Z6" s="36">
        <f t="shared" si="0"/>
        <v>2438242.0900000003</v>
      </c>
    </row>
    <row r="7" spans="1:26">
      <c r="A7" s="35" t="s">
        <v>190</v>
      </c>
      <c r="B7" s="36">
        <f>SUMIF(Pandan!$A$2:$A$52,$A7,Pandan!$B$2:$B$52)</f>
        <v>3823.21</v>
      </c>
      <c r="C7" s="36">
        <f>SUMIF(Pelita!$A$2:$A$52,$A7,Pelita!$B$2:$B$52)</f>
        <v>61271.31</v>
      </c>
      <c r="D7" s="36">
        <f>SUMIF(P_Tabuhan!$A$2:$A$52,$A7,P_Tabuhan!$B$2:$B$52)</f>
        <v>70311.850000000006</v>
      </c>
      <c r="E7" s="36">
        <f>SUMIF(Pungut!$A$2:$A$52,$A7,Pungut!$B$2:$B$52)</f>
        <v>56534.06</v>
      </c>
      <c r="F7" s="36">
        <f>SUMIF(Pematang!$A$2:$A$52,$A7,Pematang!$B$2:$B$52)</f>
        <v>37895.67</v>
      </c>
      <c r="G7" s="36">
        <f>SUMIF(MangunJaya!$A$2:$A$52,$A7,MangunJaya!$B$2:$B$52)</f>
        <v>23068.73</v>
      </c>
      <c r="H7" s="36">
        <f>SUMIF(Menggala!$A$2:$A$52,$A7,Menggala!$B$2:$B$52)</f>
        <v>27121.63</v>
      </c>
      <c r="I7" s="36">
        <f>SUMIF(Minas!$A$2:$A$52,$A7,Minas!$B$2:$B$52)</f>
        <v>21280.12</v>
      </c>
      <c r="J7" s="36">
        <f>SUMIF(Melahin!$A$2:$A$52,$A7,Melahin!$B$2:$B$52)</f>
        <v>38901.15</v>
      </c>
      <c r="K7" s="36">
        <f>SUMIF(Merbau!$A$2:$A$52,$A7,Merbau!$B$2:$B$52)</f>
        <v>10055.950000000001</v>
      </c>
      <c r="L7" s="36">
        <f>SUMIF(Mundu!$A$2:$A$52,$A7,Mundu!$B$2:$B$52)</f>
        <v>14434.03</v>
      </c>
      <c r="M7" s="36">
        <f>SUMIF(Musi!$A$2:$A$52,$A7,Musi!$B$2:$B$52)</f>
        <v>33292.1</v>
      </c>
      <c r="N7" s="36">
        <f>SUMIF(Meditran!$A$2:$A$52,$A7,Meditran!$B$2:$B$52)</f>
        <v>4567.6099999999997</v>
      </c>
      <c r="O7" s="36">
        <f>SUMIF(Matindok!$A$2:$A$52,$A7,Matindok!$B$2:$B$52)</f>
        <v>44640.28</v>
      </c>
      <c r="P7" s="36">
        <f>SUMIF(Mauhau!$A$2:$A$52,$A7,Mauhau!$B$2:$B$52)</f>
        <v>26773.89</v>
      </c>
      <c r="Q7" s="36">
        <f>SUMIF(Merauke!$A$2:$A$52,$A7,Merauke!$B$2:$B$52)</f>
        <v>21748.55</v>
      </c>
      <c r="R7" s="36">
        <f>SUMIF(Kamojang!$A$2:$A$52,$A7,Kamojang!$B$2:$B$52)</f>
        <v>0</v>
      </c>
      <c r="S7" s="36">
        <f>SUMIF(Kasim!$A$2:$A$52,$A7,Kasim!$B$2:$B$52)</f>
        <v>19725.66</v>
      </c>
      <c r="T7" s="36">
        <f>SUMIF(Kakap!$A$2:$A$52,$A7,Kakap!$B$2:$B$52)</f>
        <v>45722</v>
      </c>
      <c r="U7" s="36">
        <f>SUMIF(Parigi!$A$2:$A$52,$A7,Parigi!$B$2:$B$52)</f>
        <v>36775.49</v>
      </c>
      <c r="V7" s="36">
        <f>SUMIF(Pattimura!$A$2:$A$52,$A7,Pattimura!$B$2:$B$52)</f>
        <v>0</v>
      </c>
      <c r="W7" s="36">
        <f>SUMIF(Pasaman!$A$2:$A$52,$A7,Pasaman!$B$2:$B$52)</f>
        <v>0</v>
      </c>
      <c r="X7" s="36">
        <f>SUMIF(Panjang!$A$2:$A$52,$A7,Panjang!$B$2:$B$52)</f>
        <v>0</v>
      </c>
      <c r="Y7" s="36">
        <f>SUMIF(TF_II_Man!$A$2:$A$52,$A7,TF_II_Man!$B$2:$B$52)</f>
        <v>0</v>
      </c>
      <c r="Z7" s="36">
        <f t="shared" si="0"/>
        <v>561167.79999999993</v>
      </c>
    </row>
    <row r="8" spans="1:26">
      <c r="A8" s="35" t="s">
        <v>195</v>
      </c>
      <c r="B8" s="36">
        <f>SUMIF(Pandan!$A$2:$A$52,$A8,Pandan!$B$2:$B$52)</f>
        <v>50109.21</v>
      </c>
      <c r="C8" s="36">
        <f>SUMIF(Pelita!$A$2:$A$52,$A8,Pelita!$B$2:$B$52)</f>
        <v>34276.589999999997</v>
      </c>
      <c r="D8" s="36">
        <f>SUMIF(P_Tabuhan!$A$2:$A$52,$A8,P_Tabuhan!$B$2:$B$52)</f>
        <v>111481.4</v>
      </c>
      <c r="E8" s="36">
        <f>SUMIF(Pungut!$A$2:$A$52,$A8,Pungut!$B$2:$B$52)</f>
        <v>112904.36</v>
      </c>
      <c r="F8" s="36">
        <f>SUMIF(Pematang!$A$2:$A$52,$A8,Pematang!$B$2:$B$52)</f>
        <v>36533.89</v>
      </c>
      <c r="G8" s="36">
        <f>SUMIF(MangunJaya!$A$2:$A$52,$A8,MangunJaya!$B$2:$B$52)</f>
        <v>82312.25</v>
      </c>
      <c r="H8" s="36">
        <f>SUMIF(Menggala!$A$2:$A$52,$A8,Menggala!$B$2:$B$52)</f>
        <v>32490.21</v>
      </c>
      <c r="I8" s="36">
        <f>SUMIF(Minas!$A$2:$A$52,$A8,Minas!$B$2:$B$52)</f>
        <v>54954.99</v>
      </c>
      <c r="J8" s="36">
        <f>SUMIF(Melahin!$A$2:$A$52,$A8,Melahin!$B$2:$B$52)</f>
        <v>159034.57</v>
      </c>
      <c r="K8" s="36">
        <f>SUMIF(Merbau!$A$2:$A$52,$A8,Merbau!$B$2:$B$52)</f>
        <v>43772.56</v>
      </c>
      <c r="L8" s="36">
        <f>SUMIF(Mundu!$A$2:$A$52,$A8,Mundu!$B$2:$B$52)</f>
        <v>33509.01</v>
      </c>
      <c r="M8" s="36">
        <f>SUMIF(Musi!$A$2:$A$52,$A8,Musi!$B$2:$B$52)</f>
        <v>10474.36</v>
      </c>
      <c r="N8" s="36">
        <f>SUMIF(Meditran!$A$2:$A$52,$A8,Meditran!$B$2:$B$52)</f>
        <v>24267.51</v>
      </c>
      <c r="O8" s="36">
        <f>SUMIF(Matindok!$A$2:$A$52,$A8,Matindok!$B$2:$B$52)</f>
        <v>56557.26</v>
      </c>
      <c r="P8" s="36">
        <f>SUMIF(Mauhau!$A$2:$A$52,$A8,Mauhau!$B$2:$B$52)</f>
        <v>12171.91</v>
      </c>
      <c r="Q8" s="36">
        <f>SUMIF(Merauke!$A$2:$A$52,$A8,Merauke!$B$2:$B$52)</f>
        <v>41609.69</v>
      </c>
      <c r="R8" s="36">
        <f>SUMIF(Kamojang!$A$2:$A$52,$A8,Kamojang!$B$2:$B$52)</f>
        <v>13569.11</v>
      </c>
      <c r="S8" s="36">
        <f>SUMIF(Kasim!$A$2:$A$52,$A8,Kasim!$B$2:$B$52)</f>
        <v>25520.15</v>
      </c>
      <c r="T8" s="36">
        <f>SUMIF(Kakap!$A$2:$A$52,$A8,Kakap!$B$2:$B$52)</f>
        <v>69730.509999999995</v>
      </c>
      <c r="U8" s="36">
        <f>SUMIF(Parigi!$A$2:$A$52,$A8,Parigi!$B$2:$B$52)</f>
        <v>7590.27</v>
      </c>
      <c r="V8" s="36">
        <f>SUMIF(Pattimura!$A$2:$A$52,$A8,Pattimura!$B$2:$B$52)</f>
        <v>0</v>
      </c>
      <c r="W8" s="36">
        <f>SUMIF(Pasaman!$A$2:$A$52,$A8,Pasaman!$B$2:$B$52)</f>
        <v>0</v>
      </c>
      <c r="X8" s="36">
        <f>SUMIF(Panjang!$A$2:$A$52,$A8,Panjang!$B$2:$B$52)</f>
        <v>0</v>
      </c>
      <c r="Y8" s="36">
        <f>SUMIF(TF_II_Man!$A$2:$A$52,$A8,TF_II_Man!$B$2:$B$52)</f>
        <v>2507.13</v>
      </c>
      <c r="Z8" s="36">
        <f t="shared" si="0"/>
        <v>1005279.54</v>
      </c>
    </row>
    <row r="9" spans="1:26">
      <c r="A9" s="35" t="s">
        <v>201</v>
      </c>
      <c r="B9" s="36">
        <f>SUMIF(Pandan!$A$2:$A$52,$A9,Pandan!$B$2:$B$52)</f>
        <v>6465.1</v>
      </c>
      <c r="C9" s="36">
        <f>SUMIF(Pelita!$A$2:$A$52,$A9,Pelita!$B$2:$B$52)</f>
        <v>3799.93</v>
      </c>
      <c r="D9" s="36">
        <f>SUMIF(P_Tabuhan!$A$2:$A$52,$A9,P_Tabuhan!$B$2:$B$52)</f>
        <v>3882.82</v>
      </c>
      <c r="E9" s="36">
        <f>SUMIF(Pungut!$A$2:$A$52,$A9,Pungut!$B$2:$B$52)</f>
        <v>4710.96</v>
      </c>
      <c r="F9" s="36">
        <f>SUMIF(Pematang!$A$2:$A$52,$A9,Pematang!$B$2:$B$52)</f>
        <v>486.42</v>
      </c>
      <c r="G9" s="36">
        <f>SUMIF(MangunJaya!$A$2:$A$52,$A9,MangunJaya!$B$2:$B$52)</f>
        <v>4914.2</v>
      </c>
      <c r="H9" s="36">
        <f>SUMIF(Menggala!$A$2:$A$52,$A9,Menggala!$B$2:$B$52)</f>
        <v>2939.59</v>
      </c>
      <c r="I9" s="36">
        <f>SUMIF(Minas!$A$2:$A$52,$A9,Minas!$B$2:$B$52)</f>
        <v>1022.96</v>
      </c>
      <c r="J9" s="36">
        <f>SUMIF(Melahin!$A$2:$A$52,$A9,Melahin!$B$2:$B$52)</f>
        <v>3537.27</v>
      </c>
      <c r="K9" s="36">
        <f>SUMIF(Merbau!$A$2:$A$52,$A9,Merbau!$B$2:$B$52)</f>
        <v>952.28</v>
      </c>
      <c r="L9" s="36">
        <f>SUMIF(Mundu!$A$2:$A$52,$A9,Mundu!$B$2:$B$52)</f>
        <v>3304.78</v>
      </c>
      <c r="M9" s="36">
        <f>SUMIF(Musi!$A$2:$A$52,$A9,Musi!$B$2:$B$52)</f>
        <v>3355.35</v>
      </c>
      <c r="N9" s="36">
        <f>SUMIF(Meditran!$A$2:$A$52,$A9,Meditran!$B$2:$B$52)</f>
        <v>4210.8599999999997</v>
      </c>
      <c r="O9" s="36">
        <f>SUMIF(Matindok!$A$2:$A$52,$A9,Matindok!$B$2:$B$52)</f>
        <v>1944.12</v>
      </c>
      <c r="P9" s="36">
        <f>SUMIF(Mauhau!$A$2:$A$52,$A9,Mauhau!$B$2:$B$52)</f>
        <v>1991.77</v>
      </c>
      <c r="Q9" s="36">
        <f>SUMIF(Merauke!$A$2:$A$52,$A9,Merauke!$B$2:$B$52)</f>
        <v>3009.68</v>
      </c>
      <c r="R9" s="36">
        <f>SUMIF(Kamojang!$A$2:$A$52,$A9,Kamojang!$B$2:$B$52)</f>
        <v>1729.37</v>
      </c>
      <c r="S9" s="36">
        <f>SUMIF(Kasim!$A$2:$A$52,$A9,Kasim!$B$2:$B$52)</f>
        <v>3575.4</v>
      </c>
      <c r="T9" s="36">
        <f>SUMIF(Kakap!$A$2:$A$52,$A9,Kakap!$B$2:$B$52)</f>
        <v>1880.09</v>
      </c>
      <c r="U9" s="36">
        <f>SUMIF(Parigi!$A$2:$A$52,$A9,Parigi!$B$2:$B$52)</f>
        <v>2286.15</v>
      </c>
      <c r="V9" s="36">
        <f>SUMIF(Pattimura!$A$2:$A$52,$A9,Pattimura!$B$2:$B$52)</f>
        <v>0</v>
      </c>
      <c r="W9" s="36">
        <f>SUMIF(Pasaman!$A$2:$A$52,$A9,Pasaman!$B$2:$B$52)</f>
        <v>0</v>
      </c>
      <c r="X9" s="36">
        <f>SUMIF(Panjang!$A$2:$A$52,$A9,Panjang!$B$2:$B$52)</f>
        <v>0</v>
      </c>
      <c r="Y9" s="36">
        <f>SUMIF(TF_II_Man!$A$2:$A$52,$A9,TF_II_Man!$B$2:$B$52)</f>
        <v>0</v>
      </c>
      <c r="Z9" s="36">
        <f t="shared" si="0"/>
        <v>57712.95</v>
      </c>
    </row>
    <row r="10" spans="1:26">
      <c r="A10" s="35" t="s">
        <v>200</v>
      </c>
      <c r="B10" s="36">
        <f>SUMIF(Pandan!$A$2:$A$52,$A10,Pandan!$B$2:$B$52)</f>
        <v>3541.01</v>
      </c>
      <c r="C10" s="36">
        <f>SUMIF(Pelita!$A$2:$A$52,$A10,Pelita!$B$2:$B$52)</f>
        <v>1512.49</v>
      </c>
      <c r="D10" s="36">
        <f>SUMIF(P_Tabuhan!$A$2:$A$52,$A10,P_Tabuhan!$B$2:$B$52)</f>
        <v>1356.27</v>
      </c>
      <c r="E10" s="36">
        <f>SUMIF(Pungut!$A$2:$A$52,$A10,Pungut!$B$2:$B$52)</f>
        <v>16643.87</v>
      </c>
      <c r="F10" s="36">
        <f>SUMIF(Pematang!$A$2:$A$52,$A10,Pematang!$B$2:$B$52)</f>
        <v>0</v>
      </c>
      <c r="G10" s="36">
        <f>SUMIF(MangunJaya!$A$2:$A$52,$A10,MangunJaya!$B$2:$B$52)</f>
        <v>0</v>
      </c>
      <c r="H10" s="36">
        <f>SUMIF(Menggala!$A$2:$A$52,$A10,Menggala!$B$2:$B$52)</f>
        <v>0</v>
      </c>
      <c r="I10" s="36">
        <f>SUMIF(Minas!$A$2:$A$52,$A10,Minas!$B$2:$B$52)</f>
        <v>588.1</v>
      </c>
      <c r="J10" s="36">
        <f>SUMIF(Melahin!$A$2:$A$52,$A10,Melahin!$B$2:$B$52)</f>
        <v>1181.26</v>
      </c>
      <c r="K10" s="36">
        <f>SUMIF(Merbau!$A$2:$A$52,$A10,Merbau!$B$2:$B$52)</f>
        <v>0</v>
      </c>
      <c r="L10" s="36">
        <f>SUMIF(Mundu!$A$2:$A$52,$A10,Mundu!$B$2:$B$52)</f>
        <v>899.66</v>
      </c>
      <c r="M10" s="36">
        <f>SUMIF(Musi!$A$2:$A$52,$A10,Musi!$B$2:$B$52)</f>
        <v>2954.42</v>
      </c>
      <c r="N10" s="36">
        <f>SUMIF(Meditran!$A$2:$A$52,$A10,Meditran!$B$2:$B$52)</f>
        <v>7305.65</v>
      </c>
      <c r="O10" s="36">
        <f>SUMIF(Matindok!$A$2:$A$52,$A10,Matindok!$B$2:$B$52)</f>
        <v>582.67999999999995</v>
      </c>
      <c r="P10" s="36">
        <f>SUMIF(Mauhau!$A$2:$A$52,$A10,Mauhau!$B$2:$B$52)</f>
        <v>5713.82</v>
      </c>
      <c r="Q10" s="36">
        <f>SUMIF(Merauke!$A$2:$A$52,$A10,Merauke!$B$2:$B$52)</f>
        <v>1194.6199999999999</v>
      </c>
      <c r="R10" s="36">
        <f>SUMIF(Kamojang!$A$2:$A$52,$A10,Kamojang!$B$2:$B$52)</f>
        <v>10215.540000000001</v>
      </c>
      <c r="S10" s="36">
        <f>SUMIF(Kasim!$A$2:$A$52,$A10,Kasim!$B$2:$B$52)</f>
        <v>0</v>
      </c>
      <c r="T10" s="36">
        <f>SUMIF(Kakap!$A$2:$A$52,$A10,Kakap!$B$2:$B$52)</f>
        <v>2689.38</v>
      </c>
      <c r="U10" s="36">
        <f>SUMIF(Parigi!$A$2:$A$52,$A10,Parigi!$B$2:$B$52)</f>
        <v>0</v>
      </c>
      <c r="V10" s="36">
        <f>SUMIF(Pattimura!$A$2:$A$52,$A10,Pattimura!$B$2:$B$52)</f>
        <v>0</v>
      </c>
      <c r="W10" s="36">
        <f>SUMIF(Pasaman!$A$2:$A$52,$A10,Pasaman!$B$2:$B$52)</f>
        <v>0</v>
      </c>
      <c r="X10" s="36">
        <f>SUMIF(Panjang!$A$2:$A$52,$A10,Panjang!$B$2:$B$52)</f>
        <v>0</v>
      </c>
      <c r="Y10" s="36">
        <f>SUMIF(TF_II_Man!$A$2:$A$52,$A10,TF_II_Man!$B$2:$B$52)</f>
        <v>0</v>
      </c>
      <c r="Z10" s="36">
        <f t="shared" si="0"/>
        <v>56378.77</v>
      </c>
    </row>
    <row r="11" spans="1:26">
      <c r="A11" s="37" t="s">
        <v>34</v>
      </c>
      <c r="B11" s="38">
        <f>SUM(B4:B10)</f>
        <v>227488.71</v>
      </c>
      <c r="C11" s="38">
        <f t="shared" ref="C11:Z11" si="1">SUM(C4:C10)</f>
        <v>250608.43999999997</v>
      </c>
      <c r="D11" s="38">
        <f t="shared" si="1"/>
        <v>396742.63000000006</v>
      </c>
      <c r="E11" s="38">
        <f t="shared" si="1"/>
        <v>253355.48999999996</v>
      </c>
      <c r="F11" s="38">
        <f t="shared" si="1"/>
        <v>116002.18</v>
      </c>
      <c r="G11" s="38">
        <f t="shared" si="1"/>
        <v>166452.24</v>
      </c>
      <c r="H11" s="38">
        <f t="shared" si="1"/>
        <v>191662.44999999998</v>
      </c>
      <c r="I11" s="38">
        <f t="shared" si="1"/>
        <v>255587.89999999997</v>
      </c>
      <c r="J11" s="38">
        <f t="shared" si="1"/>
        <v>384012.99</v>
      </c>
      <c r="K11" s="38">
        <f t="shared" si="1"/>
        <v>147040.28</v>
      </c>
      <c r="L11" s="38">
        <f t="shared" si="1"/>
        <v>183194.41000000003</v>
      </c>
      <c r="M11" s="38">
        <f t="shared" si="1"/>
        <v>178867.31</v>
      </c>
      <c r="N11" s="38">
        <f t="shared" si="1"/>
        <v>70281.159999999989</v>
      </c>
      <c r="O11" s="38">
        <f t="shared" si="1"/>
        <v>329299.99</v>
      </c>
      <c r="P11" s="38">
        <f t="shared" si="1"/>
        <v>162078.9</v>
      </c>
      <c r="Q11" s="38">
        <f t="shared" si="1"/>
        <v>94208.43</v>
      </c>
      <c r="R11" s="38">
        <f t="shared" si="1"/>
        <v>435692.87999999995</v>
      </c>
      <c r="S11" s="38">
        <f t="shared" si="1"/>
        <v>170578.91999999998</v>
      </c>
      <c r="T11" s="38">
        <f t="shared" si="1"/>
        <v>260207.68000000002</v>
      </c>
      <c r="U11" s="38">
        <f t="shared" ref="U11:X11" si="2">SUM(U4:U10)</f>
        <v>86399.95</v>
      </c>
      <c r="V11" s="38">
        <f t="shared" si="2"/>
        <v>284.57</v>
      </c>
      <c r="W11" s="38">
        <f t="shared" si="2"/>
        <v>11673.58</v>
      </c>
      <c r="X11" s="38">
        <f t="shared" si="2"/>
        <v>284.57</v>
      </c>
      <c r="Y11" s="38">
        <f>SUM(Y4:Y10)</f>
        <v>2507.13</v>
      </c>
      <c r="Z11" s="38">
        <f t="shared" si="1"/>
        <v>4273362.9899999993</v>
      </c>
    </row>
    <row r="13" spans="1:26">
      <c r="A13" s="30" t="s">
        <v>33</v>
      </c>
      <c r="B13" s="30"/>
      <c r="C13" s="30"/>
    </row>
    <row r="14" spans="1:26">
      <c r="A14" s="32">
        <v>3</v>
      </c>
      <c r="B14" s="33" t="s">
        <v>13</v>
      </c>
      <c r="C14" s="33" t="s">
        <v>14</v>
      </c>
      <c r="D14" s="33" t="s">
        <v>15</v>
      </c>
      <c r="E14" s="33" t="s">
        <v>16</v>
      </c>
      <c r="F14" s="33" t="s">
        <v>17</v>
      </c>
      <c r="G14" s="33" t="s">
        <v>18</v>
      </c>
      <c r="H14" s="33" t="s">
        <v>19</v>
      </c>
      <c r="I14" s="33" t="s">
        <v>20</v>
      </c>
      <c r="J14" s="33" t="s">
        <v>21</v>
      </c>
      <c r="K14" s="33" t="s">
        <v>22</v>
      </c>
      <c r="L14" s="33" t="s">
        <v>23</v>
      </c>
      <c r="M14" s="33" t="s">
        <v>24</v>
      </c>
      <c r="N14" s="33" t="s">
        <v>25</v>
      </c>
      <c r="O14" s="33" t="s">
        <v>26</v>
      </c>
      <c r="P14" s="33" t="s">
        <v>27</v>
      </c>
      <c r="Q14" s="33" t="s">
        <v>28</v>
      </c>
      <c r="R14" s="33" t="s">
        <v>29</v>
      </c>
      <c r="S14" s="33" t="s">
        <v>30</v>
      </c>
      <c r="T14" s="33" t="s">
        <v>31</v>
      </c>
      <c r="U14" s="33" t="s">
        <v>145</v>
      </c>
      <c r="V14" s="33" t="s">
        <v>149</v>
      </c>
      <c r="W14" s="33" t="s">
        <v>150</v>
      </c>
      <c r="X14" s="33" t="s">
        <v>151</v>
      </c>
      <c r="Y14" s="33" t="s">
        <v>48</v>
      </c>
      <c r="Z14" s="34" t="s">
        <v>34</v>
      </c>
    </row>
    <row r="15" spans="1:26">
      <c r="A15" s="35" t="s">
        <v>188</v>
      </c>
      <c r="B15" s="36">
        <f>SUMIF(Pandan!$A$2:$A$52,$A15,Pandan!$C$2:$C$52)</f>
        <v>0</v>
      </c>
      <c r="C15" s="36">
        <f>SUMIF(Pelita!$A$2:$A$52,$A15,Pelita!$C$2:$C$52)</f>
        <v>0</v>
      </c>
      <c r="D15" s="36">
        <f>SUMIF(P_Tabuhan!$A$2:$A$52,$A15,P_Tabuhan!$C$2:$C$52)</f>
        <v>0</v>
      </c>
      <c r="E15" s="36">
        <f>SUMIF(Pungut!$A$2:$A$52,$A15,Pungut!$C$2:$C$52)</f>
        <v>4432.8</v>
      </c>
      <c r="F15" s="36">
        <f>SUMIF(Pematang!$A$2:$A$52,$A15,Pematang!$C$2:$C$52)</f>
        <v>0</v>
      </c>
      <c r="G15" s="36">
        <f>SUMIF(MangunJaya!$A$2:$A$52,$A15,MangunJaya!$C$2:$C$52)</f>
        <v>3138.74</v>
      </c>
      <c r="H15" s="36">
        <f>SUMIF(Menggala!$A$2:$A$52,$A15,Menggala!$C$2:$C$52)</f>
        <v>166.18</v>
      </c>
      <c r="I15" s="36">
        <f>SUMIF(Minas!$A$2:$A$52,$A15,Minas!$C$2:$C$52)</f>
        <v>2952.22</v>
      </c>
      <c r="J15" s="36">
        <f>SUMIF(Melahin!$A$2:$A$52,$A15,Melahin!$C$2:$C$52)</f>
        <v>602.14</v>
      </c>
      <c r="K15" s="36">
        <f>SUMIF(Merbau!$A$2:$A$52,$A15,Merbau!$C$2:$C$52)</f>
        <v>2064.48</v>
      </c>
      <c r="L15" s="36">
        <f>SUMIF(Mundu!$A$2:$A$52,$A15,Mundu!$C$2:$C$52)</f>
        <v>0</v>
      </c>
      <c r="M15" s="36">
        <f>SUMIF(Musi!$A$2:$A$52,$A15,Musi!$C$2:$C$52)</f>
        <v>0</v>
      </c>
      <c r="N15" s="36">
        <f>SUMIF(Meditran!$A$2:$A$52,$A15,Meditran!$C$2:$C$52)</f>
        <v>0</v>
      </c>
      <c r="O15" s="36">
        <f>SUMIF(Matindok!$A$2:$A$52,$A15,Matindok!$C$2:$C$52)</f>
        <v>4664.8999999999996</v>
      </c>
      <c r="P15" s="36">
        <f>SUMIF(Mauhau!$A$2:$A$52,$A15,Mauhau!$C$2:$C$52)</f>
        <v>3111.2</v>
      </c>
      <c r="Q15" s="36">
        <f>SUMIF(Merauke!$A$2:$A$52,$A15,Merauke!$C$2:$C$52)</f>
        <v>1043.24</v>
      </c>
      <c r="R15" s="36">
        <f>SUMIF(Kamojang!$A$2:$A$52,$A15,Kamojang!$C$2:$C$52)</f>
        <v>0</v>
      </c>
      <c r="S15" s="36">
        <f>SUMIF(Kasim!$A$2:$A$52,$A15,Kasim!$C$2:$C$52)</f>
        <v>0</v>
      </c>
      <c r="T15" s="36">
        <f>SUMIF(Kakap!$A$2:$A$52,$A15,Kakap!$C$2:$C$52)</f>
        <v>0</v>
      </c>
      <c r="U15" s="36">
        <f>SUMIF(Parigi!$A$2:$A$52,$A15,Parigi!$C$2:$C$52)</f>
        <v>0</v>
      </c>
      <c r="V15" s="36">
        <f>SUMIF(Pattimura!$A$2:$A$52,$A15,Pattimura!$C$2:$C$52)</f>
        <v>0</v>
      </c>
      <c r="W15" s="36">
        <f>SUMIF(Pasaman!$A$2:$A$52,$A15,Pasaman!$C$2:$C$52)</f>
        <v>0</v>
      </c>
      <c r="X15" s="36">
        <f>SUMIF(Panjang!$A$2:$A$52,$A15,Panjang!$C$2:$C$52)</f>
        <v>0</v>
      </c>
      <c r="Y15" s="36">
        <f>SUMIF(TF_II_Man!$A$2:$A$52,$A15,TF_II_Man!$C$2:$C$52)</f>
        <v>0</v>
      </c>
      <c r="Z15" s="36">
        <f t="shared" ref="Z15:Z21" si="3">SUM(B15:T15)</f>
        <v>22175.9</v>
      </c>
    </row>
    <row r="16" spans="1:26">
      <c r="A16" s="35" t="s">
        <v>184</v>
      </c>
      <c r="B16" s="36">
        <f>SUMIF(Pandan!$A$2:$A$52,$A16,Pandan!$C$2:$C$52)</f>
        <v>11160.3</v>
      </c>
      <c r="C16" s="36">
        <f>SUMIF(Pelita!$A$2:$A$52,$A16,Pelita!$C$2:$C$52)</f>
        <v>3594.71</v>
      </c>
      <c r="D16" s="36">
        <f>SUMIF(P_Tabuhan!$A$2:$A$52,$A16,P_Tabuhan!$C$2:$C$52)</f>
        <v>7503</v>
      </c>
      <c r="E16" s="36">
        <f>SUMIF(Pungut!$A$2:$A$52,$A16,Pungut!$C$2:$C$52)</f>
        <v>4806.08</v>
      </c>
      <c r="F16" s="36">
        <f>SUMIF(Pematang!$A$2:$A$52,$A16,Pematang!$C$2:$C$52)</f>
        <v>6096.33</v>
      </c>
      <c r="G16" s="36">
        <f>SUMIF(MangunJaya!$A$2:$A$52,$A16,MangunJaya!$C$2:$C$52)</f>
        <v>10756.87</v>
      </c>
      <c r="H16" s="36">
        <f>SUMIF(Menggala!$A$2:$A$52,$A16,Menggala!$C$2:$C$52)</f>
        <v>11931.81</v>
      </c>
      <c r="I16" s="36">
        <f>SUMIF(Minas!$A$2:$A$52,$A16,Minas!$C$2:$C$52)</f>
        <v>4842.99</v>
      </c>
      <c r="J16" s="36">
        <f>SUMIF(Melahin!$A$2:$A$52,$A16,Melahin!$C$2:$C$52)</f>
        <v>4836.54</v>
      </c>
      <c r="K16" s="36">
        <f>SUMIF(Merbau!$A$2:$A$52,$A16,Merbau!$C$2:$C$52)</f>
        <v>9889.74</v>
      </c>
      <c r="L16" s="36">
        <f>SUMIF(Mundu!$A$2:$A$52,$A16,Mundu!$C$2:$C$52)</f>
        <v>4799.59</v>
      </c>
      <c r="M16" s="36">
        <f>SUMIF(Musi!$A$2:$A$52,$A16,Musi!$C$2:$C$52)</f>
        <v>708.87</v>
      </c>
      <c r="N16" s="36">
        <f>SUMIF(Meditran!$A$2:$A$52,$A16,Meditran!$C$2:$C$52)</f>
        <v>4927.82</v>
      </c>
      <c r="O16" s="36">
        <f>SUMIF(Matindok!$A$2:$A$52,$A16,Matindok!$C$2:$C$52)</f>
        <v>2481.62</v>
      </c>
      <c r="P16" s="36">
        <f>SUMIF(Mauhau!$A$2:$A$52,$A16,Mauhau!$C$2:$C$52)</f>
        <v>2314.46</v>
      </c>
      <c r="Q16" s="36">
        <f>SUMIF(Merauke!$A$2:$A$52,$A16,Merauke!$C$2:$C$52)</f>
        <v>6385.56</v>
      </c>
      <c r="R16" s="36">
        <f>SUMIF(Kamojang!$A$2:$A$52,$A16,Kamojang!$C$2:$C$52)</f>
        <v>5931.36</v>
      </c>
      <c r="S16" s="36">
        <f>SUMIF(Kasim!$A$2:$A$52,$A16,Kasim!$C$2:$C$52)</f>
        <v>4569.68</v>
      </c>
      <c r="T16" s="36">
        <f>SUMIF(Kakap!$A$2:$A$52,$A16,Kakap!$C$2:$C$52)</f>
        <v>4435.8900000000003</v>
      </c>
      <c r="U16" s="36">
        <f>SUMIF(Parigi!$A$2:$A$52,$A16,Parigi!$C$2:$C$52)</f>
        <v>1413.76</v>
      </c>
      <c r="V16" s="36">
        <f>SUMIF(Pattimura!$A$2:$A$52,$A16,Pattimura!$C$2:$C$52)</f>
        <v>0</v>
      </c>
      <c r="W16" s="36">
        <f>SUMIF(Pasaman!$A$2:$A$52,$A16,Pasaman!$C$2:$C$52)</f>
        <v>0</v>
      </c>
      <c r="X16" s="36">
        <f>SUMIF(Panjang!$A$2:$A$52,$A16,Panjang!$C$2:$C$52)</f>
        <v>0</v>
      </c>
      <c r="Y16" s="36">
        <f>SUMIF(TF_II_Man!$A$2:$A$52,$A16,TF_II_Man!$C$2:$C$52)</f>
        <v>0</v>
      </c>
      <c r="Z16" s="36">
        <f t="shared" si="3"/>
        <v>111973.21999999999</v>
      </c>
    </row>
    <row r="17" spans="1:26">
      <c r="A17" s="35" t="s">
        <v>185</v>
      </c>
      <c r="B17" s="36">
        <f>SUMIF(Pandan!$A$2:$A$52,$A17,Pandan!$C$2:$C$52)</f>
        <v>48011.83</v>
      </c>
      <c r="C17" s="36">
        <f>SUMIF(Pelita!$A$2:$A$52,$A17,Pelita!$C$2:$C$52)</f>
        <v>124896.19</v>
      </c>
      <c r="D17" s="36">
        <f>SUMIF(P_Tabuhan!$A$2:$A$52,$A17,P_Tabuhan!$C$2:$C$52)</f>
        <v>60223.71</v>
      </c>
      <c r="E17" s="36">
        <f>SUMIF(Pungut!$A$2:$A$52,$A17,Pungut!$C$2:$C$52)</f>
        <v>20802.169999999998</v>
      </c>
      <c r="F17" s="36">
        <f>SUMIF(Pematang!$A$2:$A$52,$A17,Pematang!$C$2:$C$52)</f>
        <v>217501.75</v>
      </c>
      <c r="G17" s="36">
        <f>SUMIF(MangunJaya!$A$2:$A$52,$A17,MangunJaya!$C$2:$C$52)</f>
        <v>73342.84</v>
      </c>
      <c r="H17" s="36">
        <f>SUMIF(Menggala!$A$2:$A$52,$A17,Menggala!$C$2:$C$52)</f>
        <v>67565.350000000006</v>
      </c>
      <c r="I17" s="36">
        <f>SUMIF(Minas!$A$2:$A$52,$A17,Minas!$C$2:$C$52)</f>
        <v>101206.76</v>
      </c>
      <c r="J17" s="36">
        <f>SUMIF(Melahin!$A$2:$A$52,$A17,Melahin!$C$2:$C$52)</f>
        <v>32497.75</v>
      </c>
      <c r="K17" s="36">
        <f>SUMIF(Merbau!$A$2:$A$52,$A17,Merbau!$C$2:$C$52)</f>
        <v>196893.14</v>
      </c>
      <c r="L17" s="36">
        <f>SUMIF(Mundu!$A$2:$A$52,$A17,Mundu!$C$2:$C$52)</f>
        <v>68027.78</v>
      </c>
      <c r="M17" s="36">
        <f>SUMIF(Musi!$A$2:$A$52,$A17,Musi!$C$2:$C$52)</f>
        <v>3810.38</v>
      </c>
      <c r="N17" s="36">
        <f>SUMIF(Meditran!$A$2:$A$52,$A17,Meditran!$C$2:$C$52)</f>
        <v>20885.88</v>
      </c>
      <c r="O17" s="36">
        <f>SUMIF(Matindok!$A$2:$A$52,$A17,Matindok!$C$2:$C$52)</f>
        <v>55147.03</v>
      </c>
      <c r="P17" s="36">
        <f>SUMIF(Mauhau!$A$2:$A$52,$A17,Mauhau!$C$2:$C$52)</f>
        <v>46251.09</v>
      </c>
      <c r="Q17" s="36">
        <f>SUMIF(Merauke!$A$2:$A$52,$A17,Merauke!$C$2:$C$52)</f>
        <v>136432.74</v>
      </c>
      <c r="R17" s="36">
        <f>SUMIF(Kamojang!$A$2:$A$52,$A17,Kamojang!$C$2:$C$52)</f>
        <v>95935.28</v>
      </c>
      <c r="S17" s="36">
        <f>SUMIF(Kasim!$A$2:$A$52,$A17,Kasim!$C$2:$C$52)</f>
        <v>24318.15</v>
      </c>
      <c r="T17" s="36">
        <f>SUMIF(Kakap!$A$2:$A$52,$A17,Kakap!$C$2:$C$52)</f>
        <v>22135.279999999999</v>
      </c>
      <c r="U17" s="36">
        <f>SUMIF(Parigi!$A$2:$A$52,$A17,Parigi!$C$2:$C$52)</f>
        <v>18439.740000000002</v>
      </c>
      <c r="V17" s="36">
        <f>SUMIF(Pattimura!$A$2:$A$52,$A17,Pattimura!$C$2:$C$52)</f>
        <v>0</v>
      </c>
      <c r="W17" s="36">
        <f>SUMIF(Pasaman!$A$2:$A$52,$A17,Pasaman!$C$2:$C$52)</f>
        <v>0</v>
      </c>
      <c r="X17" s="36">
        <f>SUMIF(Panjang!$A$2:$A$52,$A17,Panjang!$C$2:$C$52)</f>
        <v>0</v>
      </c>
      <c r="Y17" s="36">
        <f>SUMIF(TF_II_Man!$A$2:$A$52,$A17,TF_II_Man!$C$2:$C$52)</f>
        <v>0</v>
      </c>
      <c r="Z17" s="36">
        <f t="shared" si="3"/>
        <v>1415885.1</v>
      </c>
    </row>
    <row r="18" spans="1:26">
      <c r="A18" s="35" t="s">
        <v>190</v>
      </c>
      <c r="B18" s="36">
        <f>SUMIF(Pandan!$A$2:$A$52,$A18,Pandan!$C$2:$C$52)</f>
        <v>21700.41</v>
      </c>
      <c r="C18" s="36">
        <f>SUMIF(Pelita!$A$2:$A$52,$A18,Pelita!$C$2:$C$52)</f>
        <v>29226.43</v>
      </c>
      <c r="D18" s="36">
        <f>SUMIF(P_Tabuhan!$A$2:$A$52,$A18,P_Tabuhan!$C$2:$C$52)</f>
        <v>26140.400000000001</v>
      </c>
      <c r="E18" s="36">
        <f>SUMIF(Pungut!$A$2:$A$52,$A18,Pungut!$C$2:$C$52)</f>
        <v>17438.009999999998</v>
      </c>
      <c r="F18" s="36">
        <f>SUMIF(Pematang!$A$2:$A$52,$A18,Pematang!$C$2:$C$52)</f>
        <v>24555.46</v>
      </c>
      <c r="G18" s="36">
        <f>SUMIF(MangunJaya!$A$2:$A$52,$A18,MangunJaya!$C$2:$C$52)</f>
        <v>8279.85</v>
      </c>
      <c r="H18" s="36">
        <f>SUMIF(Menggala!$A$2:$A$52,$A18,Menggala!$C$2:$C$52)</f>
        <v>14881.24</v>
      </c>
      <c r="I18" s="36">
        <f>SUMIF(Minas!$A$2:$A$52,$A18,Minas!$C$2:$C$52)</f>
        <v>8362.82</v>
      </c>
      <c r="J18" s="36">
        <f>SUMIF(Melahin!$A$2:$A$52,$A18,Melahin!$C$2:$C$52)</f>
        <v>6271.73</v>
      </c>
      <c r="K18" s="36">
        <f>SUMIF(Merbau!$A$2:$A$52,$A18,Merbau!$C$2:$C$52)</f>
        <v>23801.57</v>
      </c>
      <c r="L18" s="36">
        <f>SUMIF(Mundu!$A$2:$A$52,$A18,Mundu!$C$2:$C$52)</f>
        <v>5133.22</v>
      </c>
      <c r="M18" s="36">
        <f>SUMIF(Musi!$A$2:$A$52,$A18,Musi!$C$2:$C$52)</f>
        <v>0</v>
      </c>
      <c r="N18" s="36">
        <f>SUMIF(Meditran!$A$2:$A$52,$A18,Meditran!$C$2:$C$52)</f>
        <v>14187.27</v>
      </c>
      <c r="O18" s="36">
        <f>SUMIF(Matindok!$A$2:$A$52,$A18,Matindok!$C$2:$C$52)</f>
        <v>8192.9599999999991</v>
      </c>
      <c r="P18" s="36">
        <f>SUMIF(Mauhau!$A$2:$A$52,$A18,Mauhau!$C$2:$C$52)</f>
        <v>7110.37</v>
      </c>
      <c r="Q18" s="36">
        <f>SUMIF(Merauke!$A$2:$A$52,$A18,Merauke!$C$2:$C$52)</f>
        <v>0</v>
      </c>
      <c r="R18" s="36">
        <f>SUMIF(Kamojang!$A$2:$A$52,$A18,Kamojang!$C$2:$C$52)</f>
        <v>40540.199999999997</v>
      </c>
      <c r="S18" s="36">
        <f>SUMIF(Kasim!$A$2:$A$52,$A18,Kasim!$C$2:$C$52)</f>
        <v>16102.22</v>
      </c>
      <c r="T18" s="36">
        <f>SUMIF(Kakap!$A$2:$A$52,$A18,Kakap!$C$2:$C$52)</f>
        <v>0</v>
      </c>
      <c r="U18" s="36">
        <f>SUMIF(Parigi!$A$2:$A$52,$A18,Parigi!$C$2:$C$52)</f>
        <v>11559.06</v>
      </c>
      <c r="V18" s="36">
        <f>SUMIF(Pattimura!$A$2:$A$52,$A18,Pattimura!$C$2:$C$52)</f>
        <v>0</v>
      </c>
      <c r="W18" s="36">
        <f>SUMIF(Pasaman!$A$2:$A$52,$A18,Pasaman!$C$2:$C$52)</f>
        <v>24507.919999999998</v>
      </c>
      <c r="X18" s="36">
        <f>SUMIF(Panjang!$A$2:$A$52,$A18,Panjang!$C$2:$C$52)</f>
        <v>0</v>
      </c>
      <c r="Y18" s="36">
        <f>SUMIF(TF_II_Man!$A$2:$A$52,$A18,TF_II_Man!$C$2:$C$52)</f>
        <v>0</v>
      </c>
      <c r="Z18" s="36">
        <f t="shared" si="3"/>
        <v>271924.15999999997</v>
      </c>
    </row>
    <row r="19" spans="1:26">
      <c r="A19" s="35" t="s">
        <v>195</v>
      </c>
      <c r="B19" s="36">
        <f>SUMIF(Pandan!$A$2:$A$52,$A19,Pandan!$C$2:$C$52)</f>
        <v>36654.68</v>
      </c>
      <c r="C19" s="36">
        <f>SUMIF(Pelita!$A$2:$A$52,$A19,Pelita!$C$2:$C$52)</f>
        <v>41403.72</v>
      </c>
      <c r="D19" s="36">
        <f>SUMIF(P_Tabuhan!$A$2:$A$52,$A19,P_Tabuhan!$C$2:$C$52)</f>
        <v>119646.68</v>
      </c>
      <c r="E19" s="36">
        <f>SUMIF(Pungut!$A$2:$A$52,$A19,Pungut!$C$2:$C$52)</f>
        <v>74467.009999999995</v>
      </c>
      <c r="F19" s="36">
        <f>SUMIF(Pematang!$A$2:$A$52,$A19,Pematang!$C$2:$C$52)</f>
        <v>26421.54</v>
      </c>
      <c r="G19" s="36">
        <f>SUMIF(MangunJaya!$A$2:$A$52,$A19,MangunJaya!$C$2:$C$52)</f>
        <v>0</v>
      </c>
      <c r="H19" s="36">
        <f>SUMIF(Menggala!$A$2:$A$52,$A19,Menggala!$C$2:$C$52)</f>
        <v>33468.25</v>
      </c>
      <c r="I19" s="36">
        <f>SUMIF(Minas!$A$2:$A$52,$A19,Minas!$C$2:$C$52)</f>
        <v>12416.89</v>
      </c>
      <c r="J19" s="36">
        <f>SUMIF(Melahin!$A$2:$A$52,$A19,Melahin!$C$2:$C$52)</f>
        <v>23156.55</v>
      </c>
      <c r="K19" s="36">
        <f>SUMIF(Merbau!$A$2:$A$52,$A19,Merbau!$C$2:$C$52)</f>
        <v>63115.32</v>
      </c>
      <c r="L19" s="36">
        <f>SUMIF(Mundu!$A$2:$A$52,$A19,Mundu!$C$2:$C$52)</f>
        <v>26970.77</v>
      </c>
      <c r="M19" s="36">
        <f>SUMIF(Musi!$A$2:$A$52,$A19,Musi!$C$2:$C$52)</f>
        <v>2398.58</v>
      </c>
      <c r="N19" s="36">
        <f>SUMIF(Meditran!$A$2:$A$52,$A19,Meditran!$C$2:$C$52)</f>
        <v>12156.02</v>
      </c>
      <c r="O19" s="36">
        <f>SUMIF(Matindok!$A$2:$A$52,$A19,Matindok!$C$2:$C$52)</f>
        <v>17029.57</v>
      </c>
      <c r="P19" s="36">
        <f>SUMIF(Mauhau!$A$2:$A$52,$A19,Mauhau!$C$2:$C$52)</f>
        <v>23673.54</v>
      </c>
      <c r="Q19" s="36">
        <f>SUMIF(Merauke!$A$2:$A$52,$A19,Merauke!$C$2:$C$52)</f>
        <v>5119.09</v>
      </c>
      <c r="R19" s="36">
        <f>SUMIF(Kamojang!$A$2:$A$52,$A19,Kamojang!$C$2:$C$52)</f>
        <v>42386.23</v>
      </c>
      <c r="S19" s="36">
        <f>SUMIF(Kasim!$A$2:$A$52,$A19,Kasim!$C$2:$C$52)</f>
        <v>19565.89</v>
      </c>
      <c r="T19" s="36">
        <f>SUMIF(Kakap!$A$2:$A$52,$A19,Kakap!$C$2:$C$52)</f>
        <v>34869.699999999997</v>
      </c>
      <c r="U19" s="36">
        <f>SUMIF(Parigi!$A$2:$A$52,$A19,Parigi!$C$2:$C$52)</f>
        <v>0</v>
      </c>
      <c r="V19" s="36">
        <f>SUMIF(Pattimura!$A$2:$A$52,$A19,Pattimura!$C$2:$C$52)</f>
        <v>0</v>
      </c>
      <c r="W19" s="36">
        <f>SUMIF(Pasaman!$A$2:$A$52,$A19,Pasaman!$C$2:$C$52)</f>
        <v>0</v>
      </c>
      <c r="X19" s="36">
        <f>SUMIF(Panjang!$A$2:$A$52,$A19,Panjang!$C$2:$C$52)</f>
        <v>0</v>
      </c>
      <c r="Y19" s="36">
        <f>SUMIF(TF_II_Man!$A$2:$A$52,$A19,TF_II_Man!$C$2:$C$52)</f>
        <v>0</v>
      </c>
      <c r="Z19" s="36">
        <f t="shared" si="3"/>
        <v>614920.03</v>
      </c>
    </row>
    <row r="20" spans="1:26">
      <c r="A20" s="35" t="s">
        <v>201</v>
      </c>
      <c r="B20" s="36">
        <f>SUMIF(Pandan!$A$2:$A$52,$A20,Pandan!$C$2:$C$52)</f>
        <v>5899.05</v>
      </c>
      <c r="C20" s="36">
        <f>SUMIF(Pelita!$A$2:$A$52,$A20,Pelita!$C$2:$C$52)</f>
        <v>2679.1</v>
      </c>
      <c r="D20" s="36">
        <f>SUMIF(P_Tabuhan!$A$2:$A$52,$A20,P_Tabuhan!$C$2:$C$52)</f>
        <v>810.14</v>
      </c>
      <c r="E20" s="36">
        <f>SUMIF(Pungut!$A$2:$A$52,$A20,Pungut!$C$2:$C$52)</f>
        <v>801.48</v>
      </c>
      <c r="F20" s="36">
        <f>SUMIF(Pematang!$A$2:$A$52,$A20,Pematang!$C$2:$C$52)</f>
        <v>1114.93</v>
      </c>
      <c r="G20" s="36">
        <f>SUMIF(MangunJaya!$A$2:$A$52,$A20,MangunJaya!$C$2:$C$52)</f>
        <v>4462.6099999999997</v>
      </c>
      <c r="H20" s="36">
        <f>SUMIF(Menggala!$A$2:$A$52,$A20,Menggala!$C$2:$C$52)</f>
        <v>6414.23</v>
      </c>
      <c r="I20" s="36">
        <f>SUMIF(Minas!$A$2:$A$52,$A20,Minas!$C$2:$C$52)</f>
        <v>810.14</v>
      </c>
      <c r="J20" s="36">
        <f>SUMIF(Melahin!$A$2:$A$52,$A20,Melahin!$C$2:$C$52)</f>
        <v>1761.84</v>
      </c>
      <c r="K20" s="36">
        <f>SUMIF(Merbau!$A$2:$A$52,$A20,Merbau!$C$2:$C$52)</f>
        <v>1328.02</v>
      </c>
      <c r="L20" s="36">
        <f>SUMIF(Mundu!$A$2:$A$52,$A20,Mundu!$C$2:$C$52)</f>
        <v>1164.07</v>
      </c>
      <c r="M20" s="36">
        <f>SUMIF(Musi!$A$2:$A$52,$A20,Musi!$C$2:$C$52)</f>
        <v>3466.68</v>
      </c>
      <c r="N20" s="36">
        <f>SUMIF(Meditran!$A$2:$A$52,$A20,Meditran!$C$2:$C$52)</f>
        <v>294.95</v>
      </c>
      <c r="O20" s="36">
        <f>SUMIF(Matindok!$A$2:$A$52,$A20,Matindok!$C$2:$C$52)</f>
        <v>3915.01</v>
      </c>
      <c r="P20" s="36">
        <f>SUMIF(Mauhau!$A$2:$A$52,$A20,Mauhau!$C$2:$C$52)</f>
        <v>365.74</v>
      </c>
      <c r="Q20" s="36">
        <f>SUMIF(Merauke!$A$2:$A$52,$A20,Merauke!$C$2:$C$52)</f>
        <v>871.09</v>
      </c>
      <c r="R20" s="36">
        <f>SUMIF(Kamojang!$A$2:$A$52,$A20,Kamojang!$C$2:$C$52)</f>
        <v>2457.94</v>
      </c>
      <c r="S20" s="36">
        <f>SUMIF(Kasim!$A$2:$A$52,$A20,Kasim!$C$2:$C$52)</f>
        <v>4959.13</v>
      </c>
      <c r="T20" s="36">
        <f>SUMIF(Kakap!$A$2:$A$52,$A20,Kakap!$C$2:$C$52)</f>
        <v>2457.94</v>
      </c>
      <c r="U20" s="36">
        <f>SUMIF(Parigi!$A$2:$A$52,$A20,Parigi!$C$2:$C$52)</f>
        <v>680.36</v>
      </c>
      <c r="V20" s="36">
        <f>SUMIF(Pattimura!$A$2:$A$52,$A20,Pattimura!$C$2:$C$52)</f>
        <v>0</v>
      </c>
      <c r="W20" s="36">
        <f>SUMIF(Pasaman!$A$2:$A$52,$A20,Pasaman!$C$2:$C$52)</f>
        <v>0</v>
      </c>
      <c r="X20" s="36">
        <f>SUMIF(Panjang!$A$2:$A$52,$A20,Panjang!$C$2:$C$52)</f>
        <v>0</v>
      </c>
      <c r="Y20" s="36">
        <f>SUMIF(TF_II_Man!$A$2:$A$52,$A20,TF_II_Man!$C$2:$C$52)</f>
        <v>0</v>
      </c>
      <c r="Z20" s="36">
        <f t="shared" si="3"/>
        <v>46034.09</v>
      </c>
    </row>
    <row r="21" spans="1:26">
      <c r="A21" s="35" t="s">
        <v>200</v>
      </c>
      <c r="B21" s="36">
        <f>SUMIF(Pandan!$A$2:$A$52,$A21,Pandan!$C$2:$C$52)</f>
        <v>0</v>
      </c>
      <c r="C21" s="36">
        <f>SUMIF(Pelita!$A$2:$A$52,$A21,Pelita!$C$2:$C$52)</f>
        <v>0</v>
      </c>
      <c r="D21" s="36">
        <f>SUMIF(P_Tabuhan!$A$2:$A$52,$A21,P_Tabuhan!$C$2:$C$52)</f>
        <v>5142.26</v>
      </c>
      <c r="E21" s="36">
        <f>SUMIF(Pungut!$A$2:$A$52,$A21,Pungut!$C$2:$C$52)</f>
        <v>0</v>
      </c>
      <c r="F21" s="36">
        <f>SUMIF(Pematang!$A$2:$A$52,$A21,Pematang!$C$2:$C$52)</f>
        <v>3940.96</v>
      </c>
      <c r="G21" s="36">
        <f>SUMIF(MangunJaya!$A$2:$A$52,$A21,MangunJaya!$C$2:$C$52)</f>
        <v>0</v>
      </c>
      <c r="H21" s="36">
        <f>SUMIF(Menggala!$A$2:$A$52,$A21,Menggala!$C$2:$C$52)</f>
        <v>0</v>
      </c>
      <c r="I21" s="36">
        <f>SUMIF(Minas!$A$2:$A$52,$A21,Minas!$C$2:$C$52)</f>
        <v>3634.78</v>
      </c>
      <c r="J21" s="36">
        <f>SUMIF(Melahin!$A$2:$A$52,$A21,Melahin!$C$2:$C$52)</f>
        <v>0</v>
      </c>
      <c r="K21" s="36">
        <f>SUMIF(Merbau!$A$2:$A$52,$A21,Merbau!$C$2:$C$52)</f>
        <v>0</v>
      </c>
      <c r="L21" s="36">
        <f>SUMIF(Mundu!$A$2:$A$52,$A21,Mundu!$C$2:$C$52)</f>
        <v>0</v>
      </c>
      <c r="M21" s="36">
        <f>SUMIF(Musi!$A$2:$A$52,$A21,Musi!$C$2:$C$52)</f>
        <v>0</v>
      </c>
      <c r="N21" s="36">
        <f>SUMIF(Meditran!$A$2:$A$52,$A21,Meditran!$C$2:$C$52)</f>
        <v>3869.3</v>
      </c>
      <c r="O21" s="36">
        <f>SUMIF(Matindok!$A$2:$A$52,$A21,Matindok!$C$2:$C$52)</f>
        <v>0</v>
      </c>
      <c r="P21" s="36">
        <f>SUMIF(Mauhau!$A$2:$A$52,$A21,Mauhau!$C$2:$C$52)</f>
        <v>0</v>
      </c>
      <c r="Q21" s="36">
        <f>SUMIF(Merauke!$A$2:$A$52,$A21,Merauke!$C$2:$C$52)</f>
        <v>0</v>
      </c>
      <c r="R21" s="36">
        <f>SUMIF(Kamojang!$A$2:$A$52,$A21,Kamojang!$C$2:$C$52)</f>
        <v>0</v>
      </c>
      <c r="S21" s="36">
        <f>SUMIF(Kasim!$A$2:$A$52,$A21,Kasim!$C$2:$C$52)</f>
        <v>0</v>
      </c>
      <c r="T21" s="36">
        <f>SUMIF(Kakap!$A$2:$A$52,$A21,Kakap!$C$2:$C$52)</f>
        <v>2862.2</v>
      </c>
      <c r="U21" s="36">
        <f>SUMIF(Parigi!$A$2:$A$52,$A21,Parigi!$C$2:$C$52)</f>
        <v>0</v>
      </c>
      <c r="V21" s="36">
        <f>SUMIF(Pattimura!$A$2:$A$52,$A21,Pattimura!$C$2:$C$52)</f>
        <v>0</v>
      </c>
      <c r="W21" s="36">
        <f>SUMIF(Pasaman!$A$2:$A$52,$A21,Pasaman!$C$2:$C$52)</f>
        <v>0</v>
      </c>
      <c r="X21" s="36">
        <f>SUMIF(Panjang!$A$2:$A$52,$A21,Panjang!$C$2:$C$52)</f>
        <v>0</v>
      </c>
      <c r="Y21" s="36">
        <f>SUMIF(TF_II_Man!$A$2:$A$52,$A21,TF_II_Man!$C$2:$C$52)</f>
        <v>0</v>
      </c>
      <c r="Z21" s="36">
        <f t="shared" si="3"/>
        <v>19449.500000000004</v>
      </c>
    </row>
    <row r="22" spans="1:26">
      <c r="A22" s="37" t="s">
        <v>34</v>
      </c>
      <c r="B22" s="38">
        <f>SUM(B15:B21)</f>
        <v>123426.27</v>
      </c>
      <c r="C22" s="38">
        <f t="shared" ref="C22:Z22" si="4">SUM(C15:C21)</f>
        <v>201800.15000000002</v>
      </c>
      <c r="D22" s="38">
        <f t="shared" si="4"/>
        <v>219466.19</v>
      </c>
      <c r="E22" s="38">
        <f t="shared" si="4"/>
        <v>122747.54999999999</v>
      </c>
      <c r="F22" s="38">
        <f t="shared" si="4"/>
        <v>279630.96999999997</v>
      </c>
      <c r="G22" s="38">
        <f t="shared" si="4"/>
        <v>99980.91</v>
      </c>
      <c r="H22" s="38">
        <f t="shared" si="4"/>
        <v>134427.06000000003</v>
      </c>
      <c r="I22" s="38">
        <f t="shared" si="4"/>
        <v>134226.6</v>
      </c>
      <c r="J22" s="38">
        <f t="shared" si="4"/>
        <v>69126.55</v>
      </c>
      <c r="K22" s="38">
        <f t="shared" si="4"/>
        <v>297092.27</v>
      </c>
      <c r="L22" s="38">
        <f t="shared" si="4"/>
        <v>106095.43000000001</v>
      </c>
      <c r="M22" s="38">
        <f t="shared" si="4"/>
        <v>10384.51</v>
      </c>
      <c r="N22" s="38">
        <f t="shared" si="4"/>
        <v>56321.240000000005</v>
      </c>
      <c r="O22" s="38">
        <f t="shared" si="4"/>
        <v>91431.089999999982</v>
      </c>
      <c r="P22" s="38">
        <f t="shared" si="4"/>
        <v>82826.400000000009</v>
      </c>
      <c r="Q22" s="38">
        <f t="shared" si="4"/>
        <v>149851.71999999997</v>
      </c>
      <c r="R22" s="38">
        <f t="shared" si="4"/>
        <v>187251.01</v>
      </c>
      <c r="S22" s="38">
        <f t="shared" si="4"/>
        <v>69515.070000000007</v>
      </c>
      <c r="T22" s="38">
        <f t="shared" si="4"/>
        <v>66761.009999999995</v>
      </c>
      <c r="U22" s="38">
        <f t="shared" ref="U22:V22" si="5">SUM(U15:U21)</f>
        <v>32092.92</v>
      </c>
      <c r="V22" s="38">
        <f t="shared" si="5"/>
        <v>0</v>
      </c>
      <c r="W22" s="38"/>
      <c r="X22" s="38"/>
      <c r="Y22" s="38">
        <f>SUM(Y15:Y21)</f>
        <v>0</v>
      </c>
      <c r="Z22" s="38">
        <f t="shared" si="4"/>
        <v>2502362</v>
      </c>
    </row>
    <row r="24" spans="1:26">
      <c r="A24" s="30" t="s">
        <v>42</v>
      </c>
      <c r="B24" s="30"/>
      <c r="C24" s="30"/>
    </row>
    <row r="25" spans="1:26">
      <c r="A25" s="32">
        <v>5</v>
      </c>
      <c r="B25" s="33" t="s">
        <v>13</v>
      </c>
      <c r="C25" s="33" t="s">
        <v>14</v>
      </c>
      <c r="D25" s="33" t="s">
        <v>15</v>
      </c>
      <c r="E25" s="33" t="s">
        <v>16</v>
      </c>
      <c r="F25" s="33" t="s">
        <v>17</v>
      </c>
      <c r="G25" s="33" t="s">
        <v>18</v>
      </c>
      <c r="H25" s="33" t="s">
        <v>19</v>
      </c>
      <c r="I25" s="33" t="s">
        <v>20</v>
      </c>
      <c r="J25" s="33" t="s">
        <v>21</v>
      </c>
      <c r="K25" s="33" t="s">
        <v>22</v>
      </c>
      <c r="L25" s="33" t="s">
        <v>23</v>
      </c>
      <c r="M25" s="33" t="s">
        <v>24</v>
      </c>
      <c r="N25" s="33" t="s">
        <v>25</v>
      </c>
      <c r="O25" s="33" t="s">
        <v>26</v>
      </c>
      <c r="P25" s="33" t="s">
        <v>27</v>
      </c>
      <c r="Q25" s="33" t="s">
        <v>28</v>
      </c>
      <c r="R25" s="33" t="s">
        <v>29</v>
      </c>
      <c r="S25" s="33" t="s">
        <v>30</v>
      </c>
      <c r="T25" s="33" t="s">
        <v>31</v>
      </c>
      <c r="U25" s="33" t="s">
        <v>145</v>
      </c>
      <c r="V25" s="33" t="s">
        <v>149</v>
      </c>
      <c r="W25" s="33" t="s">
        <v>150</v>
      </c>
      <c r="X25" s="33" t="s">
        <v>151</v>
      </c>
      <c r="Y25" s="33" t="s">
        <v>48</v>
      </c>
      <c r="Z25" s="34" t="s">
        <v>34</v>
      </c>
    </row>
    <row r="26" spans="1:26">
      <c r="A26" s="35" t="s">
        <v>188</v>
      </c>
      <c r="B26" s="36">
        <f>SUMIF(Pandan!$A$2:$A$52,$A26,Pandan!$E$2:$E$52)</f>
        <v>11492</v>
      </c>
      <c r="C26" s="36">
        <f>SUMIF(Pelita!$A$2:$A$52,$A26,Pelita!$E$2:$E$52)</f>
        <v>22316.799999999999</v>
      </c>
      <c r="D26" s="36">
        <f>SUMIF(P_Tabuhan!$A$2:$A$52,$A26,P_Tabuhan!$E$2:$E$52)</f>
        <v>20316.8</v>
      </c>
      <c r="E26" s="36">
        <f>SUMIF(Pungut!$A$2:$A$52,$A26,Pungut!$E$2:$E$52)</f>
        <v>26316.799999999999</v>
      </c>
      <c r="F26" s="36">
        <f>SUMIF(Pematang!$A$2:$A$52,$A26,Pematang!$E$2:$E$52)</f>
        <v>30316.799999999999</v>
      </c>
      <c r="G26" s="36">
        <f>SUMIF(MangunJaya!$A$2:$A$52,$A26,MangunJaya!$E$2:$E$52)</f>
        <v>17257.2</v>
      </c>
      <c r="H26" s="36">
        <f>SUMIF(Menggala!$A$2:$A$52,$A26,Menggala!$E$2:$E$52)</f>
        <v>17257.2</v>
      </c>
      <c r="I26" s="36">
        <f>SUMIF(Minas!$A$2:$A$52,$A26,Minas!$E$2:$E$52)</f>
        <v>17257.2</v>
      </c>
      <c r="J26" s="36">
        <f>SUMIF(Melahin!$A$2:$A$52,$A26,Melahin!$E$2:$E$52)</f>
        <v>17257.2</v>
      </c>
      <c r="K26" s="36">
        <f>SUMIF(Merbau!$A$2:$A$52,$A26,Merbau!$E$2:$E$52)</f>
        <v>17257.2</v>
      </c>
      <c r="L26" s="36">
        <f>SUMIF(Mundu!$A$2:$A$52,$A26,Mundu!$E$2:$E$52)</f>
        <v>16257.2</v>
      </c>
      <c r="M26" s="36">
        <f>SUMIF(Musi!$A$2:$A$52,$A26,Musi!$E$2:$E$52)</f>
        <v>16057.2</v>
      </c>
      <c r="N26" s="36">
        <f>SUMIF(Meditran!$A$2:$A$52,$A26,Meditran!$E$2:$E$52)</f>
        <v>8757.2000000000007</v>
      </c>
      <c r="O26" s="36">
        <f>SUMIF(Matindok!$A$2:$A$52,$A26,Matindok!$E$2:$E$52)</f>
        <v>17257.2</v>
      </c>
      <c r="P26" s="36">
        <f>SUMIF(Mauhau!$A$2:$A$52,$A26,Mauhau!$E$2:$E$52)</f>
        <v>15457.2</v>
      </c>
      <c r="Q26" s="36">
        <f>SUMIF(Merauke!$A$2:$A$52,$A26,Merauke!$E$2:$E$52)</f>
        <v>17257.2</v>
      </c>
      <c r="R26" s="36">
        <f>SUMIF(Kamojang!$A$2:$A$52,$A26,Kamojang!$E$2:$E$52)</f>
        <v>18656.400000000001</v>
      </c>
      <c r="S26" s="36">
        <f>SUMIF(Kasim!$A$2:$A$52,$A26,Kasim!$E$2:$E$52)</f>
        <v>18656.400000000001</v>
      </c>
      <c r="T26" s="36">
        <f>SUMIF(Kakap!$A$2:$A$52,$A26,Kakap!$E$2:$E$52)</f>
        <v>18656.400000000001</v>
      </c>
      <c r="U26" s="36">
        <f>SUMIF(Parigi!$A$2:$A$52,$A26,Parigi!$E$2:$E$52)</f>
        <v>30316.799999999999</v>
      </c>
      <c r="V26" s="36">
        <f>SUMIF(Pattimura!$A$2:$A$52,$A26,Pattimura!$E$2:$E$52)</f>
        <v>10000.799999999999</v>
      </c>
      <c r="W26" s="36">
        <f>SUMIF(Pasaman!$A$2:$A$52,$A26,Pasaman!$E$2:$E$52)</f>
        <v>9999.7999999999993</v>
      </c>
      <c r="X26" s="36">
        <f>SUMIF(Panjang!$A$2:$A$52,$A26,Panjang!$E$2:$E$52)</f>
        <v>1999.2</v>
      </c>
      <c r="Y26" s="36">
        <f>SUMIF(TF_II_Man!$A$2:$A$52,$A26,TF_II_Man!$E$2:$E$52)</f>
        <v>0</v>
      </c>
      <c r="Z26" s="36">
        <f t="shared" ref="Z26:Z32" si="6">SUM(B26:T26)</f>
        <v>344057.60000000015</v>
      </c>
    </row>
    <row r="27" spans="1:26">
      <c r="A27" s="35" t="s">
        <v>184</v>
      </c>
      <c r="B27" s="36">
        <f>SUMIF(Pandan!$A$2:$A$52,$A27,Pandan!$E$2:$E$52)</f>
        <v>18059.599999999999</v>
      </c>
      <c r="C27" s="36">
        <f>SUMIF(Pelita!$A$2:$A$52,$A27,Pelita!$E$2:$E$52)</f>
        <v>8059.6</v>
      </c>
      <c r="D27" s="36">
        <f>SUMIF(P_Tabuhan!$A$2:$A$52,$A27,P_Tabuhan!$E$2:$E$52)</f>
        <v>36059.599999999999</v>
      </c>
      <c r="E27" s="36">
        <f>SUMIF(Pungut!$A$2:$A$52,$A27,Pungut!$E$2:$E$52)</f>
        <v>8059.6</v>
      </c>
      <c r="F27" s="36">
        <f>SUMIF(Pematang!$A$2:$A$52,$A27,Pematang!$E$2:$E$52)</f>
        <v>16059.6</v>
      </c>
      <c r="G27" s="36">
        <f>SUMIF(MangunJaya!$A$2:$A$52,$A27,MangunJaya!$E$2:$E$52)</f>
        <v>16059.6</v>
      </c>
      <c r="H27" s="36">
        <f>SUMIF(Menggala!$A$2:$A$52,$A27,Menggala!$E$2:$E$52)</f>
        <v>16059.6</v>
      </c>
      <c r="I27" s="36">
        <f>SUMIF(Minas!$A$2:$A$52,$A27,Minas!$E$2:$E$52)</f>
        <v>36059.599999999999</v>
      </c>
      <c r="J27" s="36">
        <f>SUMIF(Melahin!$A$2:$A$52,$A27,Melahin!$E$2:$E$52)</f>
        <v>36059.599999999999</v>
      </c>
      <c r="K27" s="36">
        <f>SUMIF(Merbau!$A$2:$A$52,$A27,Merbau!$E$2:$E$52)</f>
        <v>16059.6</v>
      </c>
      <c r="L27" s="36">
        <f>SUMIF(Mundu!$A$2:$A$52,$A27,Mundu!$E$2:$E$52)</f>
        <v>16059.6</v>
      </c>
      <c r="M27" s="36">
        <f>SUMIF(Musi!$A$2:$A$52,$A27,Musi!$E$2:$E$52)</f>
        <v>16059.6</v>
      </c>
      <c r="N27" s="36">
        <f>SUMIF(Meditran!$A$2:$A$52,$A27,Meditran!$E$2:$E$52)</f>
        <v>14059.6</v>
      </c>
      <c r="O27" s="36">
        <f>SUMIF(Matindok!$A$2:$A$52,$A27,Matindok!$E$2:$E$52)</f>
        <v>36059.599999999999</v>
      </c>
      <c r="P27" s="36">
        <f>SUMIF(Mauhau!$A$2:$A$52,$A27,Mauhau!$E$2:$E$52)</f>
        <v>16059.6</v>
      </c>
      <c r="Q27" s="36">
        <f>SUMIF(Merauke!$A$2:$A$52,$A27,Merauke!$E$2:$E$52)</f>
        <v>16059.6</v>
      </c>
      <c r="R27" s="36">
        <f>SUMIF(Kamojang!$A$2:$A$52,$A27,Kamojang!$E$2:$E$52)</f>
        <v>16059.6</v>
      </c>
      <c r="S27" s="36">
        <f>SUMIF(Kasim!$A$2:$A$52,$A27,Kasim!$E$2:$E$52)</f>
        <v>36059.599999999999</v>
      </c>
      <c r="T27" s="36">
        <f>SUMIF(Kakap!$A$2:$A$52,$A27,Kakap!$E$2:$E$52)</f>
        <v>16059.6</v>
      </c>
      <c r="U27" s="36">
        <f>SUMIF(Parigi!$A$2:$A$52,$A27,Parigi!$E$2:$E$52)</f>
        <v>15940.8</v>
      </c>
      <c r="V27" s="36">
        <f>SUMIF(Pattimura!$A$2:$A$52,$A27,Pattimura!$E$2:$E$52)</f>
        <v>5000.8</v>
      </c>
      <c r="W27" s="36">
        <f>SUMIF(Pasaman!$A$2:$A$52,$A27,Pasaman!$E$2:$E$52)</f>
        <v>4999.8</v>
      </c>
      <c r="X27" s="36">
        <f>SUMIF(Panjang!$A$2:$A$52,$A27,Panjang!$E$2:$E$52)</f>
        <v>3499.2</v>
      </c>
      <c r="Y27" s="36">
        <f>SUMIF(TF_II_Man!$A$2:$A$52,$A27,TF_II_Man!$E$2:$E$52)</f>
        <v>0</v>
      </c>
      <c r="Z27" s="36">
        <f t="shared" si="6"/>
        <v>389132.39999999991</v>
      </c>
    </row>
    <row r="28" spans="1:26">
      <c r="A28" s="35" t="s">
        <v>185</v>
      </c>
      <c r="B28" s="36">
        <f>SUMIF(Pandan!$A$2:$A$52,$A28,Pandan!$E$2:$E$52)</f>
        <v>205500.16</v>
      </c>
      <c r="C28" s="36">
        <f>SUMIF(Pelita!$A$2:$A$52,$A28,Pelita!$E$2:$E$52)</f>
        <v>281662.44</v>
      </c>
      <c r="D28" s="36">
        <f>SUMIF(P_Tabuhan!$A$2:$A$52,$A28,P_Tabuhan!$E$2:$E$52)</f>
        <v>279291.96000000002</v>
      </c>
      <c r="E28" s="36">
        <f>SUMIF(Pungut!$A$2:$A$52,$A28,Pungut!$E$2:$E$52)</f>
        <v>96116.04</v>
      </c>
      <c r="F28" s="36">
        <f>SUMIF(Pematang!$A$2:$A$52,$A28,Pematang!$E$2:$E$52)</f>
        <v>277775.8</v>
      </c>
      <c r="G28" s="36">
        <f>SUMIF(MangunJaya!$A$2:$A$52,$A28,MangunJaya!$E$2:$E$52)</f>
        <v>179425.64</v>
      </c>
      <c r="H28" s="36">
        <f>SUMIF(Menggala!$A$2:$A$52,$A28,Menggala!$E$2:$E$52)</f>
        <v>201322.84</v>
      </c>
      <c r="I28" s="36">
        <f>SUMIF(Minas!$A$2:$A$52,$A28,Minas!$E$2:$E$52)</f>
        <v>276237.44</v>
      </c>
      <c r="J28" s="36">
        <f>SUMIF(Melahin!$A$2:$A$52,$A28,Melahin!$E$2:$E$52)</f>
        <v>224827</v>
      </c>
      <c r="K28" s="36">
        <f>SUMIF(Merbau!$A$2:$A$52,$A28,Merbau!$E$2:$E$52)</f>
        <v>304465.36</v>
      </c>
      <c r="L28" s="36">
        <f>SUMIF(Mundu!$A$2:$A$52,$A28,Mundu!$E$2:$E$52)</f>
        <v>238504.76</v>
      </c>
      <c r="M28" s="36">
        <f>SUMIF(Musi!$A$2:$A$52,$A28,Musi!$E$2:$E$52)</f>
        <v>154475.07999999999</v>
      </c>
      <c r="N28" s="36">
        <f>SUMIF(Meditran!$A$2:$A$52,$A28,Meditran!$E$2:$E$52)</f>
        <v>53388.92</v>
      </c>
      <c r="O28" s="36">
        <f>SUMIF(Matindok!$A$2:$A$52,$A28,Matindok!$E$2:$E$52)</f>
        <v>279160.44</v>
      </c>
      <c r="P28" s="36">
        <f>SUMIF(Mauhau!$A$2:$A$52,$A28,Mauhau!$E$2:$E$52)</f>
        <v>169393.4</v>
      </c>
      <c r="Q28" s="36">
        <f>SUMIF(Merauke!$A$2:$A$52,$A28,Merauke!$E$2:$E$52)</f>
        <v>171438.2</v>
      </c>
      <c r="R28" s="36">
        <f>SUMIF(Kamojang!$A$2:$A$52,$A28,Kamojang!$E$2:$E$52)</f>
        <v>515990.28</v>
      </c>
      <c r="S28" s="36">
        <f>SUMIF(Kasim!$A$2:$A$52,$A28,Kasim!$E$2:$E$52)</f>
        <v>163717.6</v>
      </c>
      <c r="T28" s="36">
        <f>SUMIF(Kakap!$A$2:$A$52,$A28,Kakap!$E$2:$E$52)</f>
        <v>159608.6</v>
      </c>
      <c r="U28" s="36">
        <f>SUMIF(Parigi!$A$2:$A$52,$A28,Parigi!$E$2:$E$52)</f>
        <v>109267.52</v>
      </c>
      <c r="V28" s="36">
        <f>SUMIF(Pattimura!$A$2:$A$52,$A28,Pattimura!$E$2:$E$52)</f>
        <v>30289.52</v>
      </c>
      <c r="W28" s="36">
        <f>SUMIF(Pasaman!$A$2:$A$52,$A28,Pasaman!$E$2:$E$52)</f>
        <v>38864.519999999997</v>
      </c>
      <c r="X28" s="36">
        <f>SUMIF(Panjang!$A$2:$A$52,$A28,Panjang!$E$2:$E$52)</f>
        <v>5289.36</v>
      </c>
      <c r="Y28" s="36">
        <f>SUMIF(TF_II_Man!$A$2:$A$52,$A28,TF_II_Man!$E$2:$E$52)</f>
        <v>0</v>
      </c>
      <c r="Z28" s="36">
        <f t="shared" si="6"/>
        <v>4232301.9600000009</v>
      </c>
    </row>
    <row r="29" spans="1:26">
      <c r="A29" s="35" t="s">
        <v>190</v>
      </c>
      <c r="B29" s="36">
        <f>SUMIF(Pandan!$A$2:$A$52,$A29,Pandan!$E$2:$E$52)</f>
        <v>36679.199999999997</v>
      </c>
      <c r="C29" s="36">
        <f>SUMIF(Pelita!$A$2:$A$52,$A29,Pelita!$E$2:$E$52)</f>
        <v>91663.6</v>
      </c>
      <c r="D29" s="36">
        <f>SUMIF(P_Tabuhan!$A$2:$A$52,$A29,P_Tabuhan!$E$2:$E$52)</f>
        <v>98163.6</v>
      </c>
      <c r="E29" s="36">
        <f>SUMIF(Pungut!$A$2:$A$52,$A29,Pungut!$E$2:$E$52)</f>
        <v>85663.6</v>
      </c>
      <c r="F29" s="36">
        <f>SUMIF(Pematang!$A$2:$A$52,$A29,Pematang!$E$2:$E$52)</f>
        <v>119663.6</v>
      </c>
      <c r="G29" s="36">
        <f>SUMIF(MangunJaya!$A$2:$A$52,$A29,MangunJaya!$E$2:$E$52)</f>
        <v>61114.400000000001</v>
      </c>
      <c r="H29" s="36">
        <f>SUMIF(Menggala!$A$2:$A$52,$A29,Menggala!$E$2:$E$52)</f>
        <v>61506.8</v>
      </c>
      <c r="I29" s="36">
        <f>SUMIF(Minas!$A$2:$A$52,$A29,Minas!$E$2:$E$52)</f>
        <v>44506.8</v>
      </c>
      <c r="J29" s="36">
        <f>SUMIF(Melahin!$A$2:$A$52,$A29,Melahin!$E$2:$E$52)</f>
        <v>54506.8</v>
      </c>
      <c r="K29" s="36">
        <f>SUMIF(Merbau!$A$2:$A$52,$A29,Merbau!$E$2:$E$52)</f>
        <v>54506.8</v>
      </c>
      <c r="L29" s="36">
        <f>SUMIF(Mundu!$A$2:$A$52,$A29,Mundu!$E$2:$E$52)</f>
        <v>59731.6</v>
      </c>
      <c r="M29" s="36">
        <f>SUMIF(Musi!$A$2:$A$52,$A29,Musi!$E$2:$E$52)</f>
        <v>54797.2</v>
      </c>
      <c r="N29" s="36">
        <f>SUMIF(Meditran!$A$2:$A$52,$A29,Meditran!$E$2:$E$52)</f>
        <v>30331.200000000001</v>
      </c>
      <c r="O29" s="36">
        <f>SUMIF(Matindok!$A$2:$A$52,$A29,Matindok!$E$2:$E$52)</f>
        <v>60240.4</v>
      </c>
      <c r="P29" s="36">
        <f>SUMIF(Mauhau!$A$2:$A$52,$A29,Mauhau!$E$2:$E$52)</f>
        <v>43362</v>
      </c>
      <c r="Q29" s="36">
        <f>SUMIF(Merauke!$A$2:$A$52,$A29,Merauke!$E$2:$E$52)</f>
        <v>66220.800000000003</v>
      </c>
      <c r="R29" s="36">
        <f>SUMIF(Kamojang!$A$2:$A$52,$A29,Kamojang!$E$2:$E$52)</f>
        <v>42285.2</v>
      </c>
      <c r="S29" s="36">
        <f>SUMIF(Kasim!$A$2:$A$52,$A29,Kasim!$E$2:$E$52)</f>
        <v>71846</v>
      </c>
      <c r="T29" s="36">
        <f>SUMIF(Kakap!$A$2:$A$52,$A29,Kakap!$E$2:$E$52)</f>
        <v>73092</v>
      </c>
      <c r="U29" s="36">
        <f>SUMIF(Parigi!$A$2:$A$52,$A29,Parigi!$E$2:$E$52)</f>
        <v>98830</v>
      </c>
      <c r="V29" s="36">
        <f>SUMIF(Pattimura!$A$2:$A$52,$A29,Pattimura!$E$2:$E$52)</f>
        <v>10000</v>
      </c>
      <c r="W29" s="36">
        <f>SUMIF(Pasaman!$A$2:$A$52,$A29,Pasaman!$E$2:$E$52)</f>
        <v>30000</v>
      </c>
      <c r="X29" s="36">
        <f>SUMIF(Panjang!$A$2:$A$52,$A29,Panjang!$E$2:$E$52)</f>
        <v>4999.3999999999996</v>
      </c>
      <c r="Y29" s="36">
        <f>SUMIF(TF_II_Man!$A$2:$A$52,$A29,TF_II_Man!$E$2:$E$52)</f>
        <v>0</v>
      </c>
      <c r="Z29" s="36">
        <f t="shared" si="6"/>
        <v>1209881.6000000001</v>
      </c>
    </row>
    <row r="30" spans="1:26">
      <c r="A30" s="35" t="s">
        <v>195</v>
      </c>
      <c r="B30" s="36">
        <f>SUMIF(Pandan!$A$2:$A$52,$A30,Pandan!$E$2:$E$52)</f>
        <v>135456.4</v>
      </c>
      <c r="C30" s="36">
        <f>SUMIF(Pelita!$A$2:$A$52,$A30,Pelita!$E$2:$E$52)</f>
        <v>109424.4</v>
      </c>
      <c r="D30" s="36">
        <f>SUMIF(P_Tabuhan!$A$2:$A$52,$A30,P_Tabuhan!$E$2:$E$52)</f>
        <v>274899.59999999998</v>
      </c>
      <c r="E30" s="36">
        <f>SUMIF(Pungut!$A$2:$A$52,$A30,Pungut!$E$2:$E$52)</f>
        <v>198074.4</v>
      </c>
      <c r="F30" s="36">
        <f>SUMIF(Pematang!$A$2:$A$52,$A30,Pematang!$E$2:$E$52)</f>
        <v>91323.199999999997</v>
      </c>
      <c r="G30" s="36">
        <f>SUMIF(MangunJaya!$A$2:$A$52,$A30,MangunJaya!$E$2:$E$52)</f>
        <v>109789.6</v>
      </c>
      <c r="H30" s="36">
        <f>SUMIF(Menggala!$A$2:$A$52,$A30,Menggala!$E$2:$E$52)</f>
        <v>84487.6</v>
      </c>
      <c r="I30" s="36">
        <f>SUMIF(Minas!$A$2:$A$52,$A30,Minas!$E$2:$E$52)</f>
        <v>71321.600000000006</v>
      </c>
      <c r="J30" s="36">
        <f>SUMIF(Melahin!$A$2:$A$52,$A30,Melahin!$E$2:$E$52)</f>
        <v>236979.6</v>
      </c>
      <c r="K30" s="36">
        <f>SUMIF(Merbau!$A$2:$A$52,$A30,Merbau!$E$2:$E$52)</f>
        <v>171318.8</v>
      </c>
      <c r="L30" s="36">
        <f>SUMIF(Mundu!$A$2:$A$52,$A30,Mundu!$E$2:$E$52)</f>
        <v>153462.79999999999</v>
      </c>
      <c r="M30" s="36">
        <f>SUMIF(Musi!$A$2:$A$52,$A30,Musi!$E$2:$E$52)</f>
        <v>70962.8</v>
      </c>
      <c r="N30" s="36">
        <f>SUMIF(Meditran!$A$2:$A$52,$A30,Meditran!$E$2:$E$52)</f>
        <v>83220</v>
      </c>
      <c r="O30" s="36">
        <f>SUMIF(Matindok!$A$2:$A$52,$A30,Matindok!$E$2:$E$52)</f>
        <v>93901.6</v>
      </c>
      <c r="P30" s="36">
        <f>SUMIF(Mauhau!$A$2:$A$52,$A30,Mauhau!$E$2:$E$52)</f>
        <v>85625.2</v>
      </c>
      <c r="Q30" s="36">
        <f>SUMIF(Merauke!$A$2:$A$52,$A30,Merauke!$E$2:$E$52)</f>
        <v>72287.199999999997</v>
      </c>
      <c r="R30" s="36">
        <f>SUMIF(Kamojang!$A$2:$A$52,$A30,Kamojang!$E$2:$E$52)</f>
        <v>81343.199999999997</v>
      </c>
      <c r="S30" s="36">
        <f>SUMIF(Kasim!$A$2:$A$52,$A30,Kasim!$E$2:$E$52)</f>
        <v>77881.2</v>
      </c>
      <c r="T30" s="36">
        <f>SUMIF(Kakap!$A$2:$A$52,$A30,Kakap!$E$2:$E$52)</f>
        <v>116649.60000000001</v>
      </c>
      <c r="U30" s="36">
        <f>SUMIF(Parigi!$A$2:$A$52,$A30,Parigi!$E$2:$E$52)</f>
        <v>139701.20000000001</v>
      </c>
      <c r="V30" s="36">
        <f>SUMIF(Pattimura!$A$2:$A$52,$A30,Pattimura!$E$2:$E$52)</f>
        <v>13999.2</v>
      </c>
      <c r="W30" s="36">
        <f>SUMIF(Pasaman!$A$2:$A$52,$A30,Pasaman!$E$2:$E$52)</f>
        <v>29999.200000000001</v>
      </c>
      <c r="X30" s="36">
        <f>SUMIF(Panjang!$A$2:$A$52,$A30,Panjang!$E$2:$E$52)</f>
        <v>4999.6000000000004</v>
      </c>
      <c r="Y30" s="36">
        <f>SUMIF(TF_II_Man!$A$2:$A$52,$A30,TF_II_Man!$E$2:$E$52)</f>
        <v>0</v>
      </c>
      <c r="Z30" s="36">
        <f t="shared" si="6"/>
        <v>2318408.8000000003</v>
      </c>
    </row>
    <row r="31" spans="1:26">
      <c r="A31" s="35" t="s">
        <v>201</v>
      </c>
      <c r="B31" s="36">
        <f>SUMIF(Pandan!$A$2:$A$52,$A31,Pandan!$E$2:$E$52)</f>
        <v>19612.400000000001</v>
      </c>
      <c r="C31" s="36">
        <f>SUMIF(Pelita!$A$2:$A$52,$A31,Pelita!$E$2:$E$52)</f>
        <v>9903.2000000000007</v>
      </c>
      <c r="D31" s="36">
        <f>SUMIF(P_Tabuhan!$A$2:$A$52,$A31,P_Tabuhan!$E$2:$E$52)</f>
        <v>5283.2</v>
      </c>
      <c r="E31" s="36">
        <f>SUMIF(Pungut!$A$2:$A$52,$A31,Pungut!$E$2:$E$52)</f>
        <v>7276.4</v>
      </c>
      <c r="F31" s="36">
        <f>SUMIF(Pematang!$A$2:$A$52,$A31,Pematang!$E$2:$E$52)</f>
        <v>3283.2</v>
      </c>
      <c r="G31" s="36">
        <f>SUMIF(MangunJaya!$A$2:$A$52,$A31,MangunJaya!$E$2:$E$52)</f>
        <v>15060</v>
      </c>
      <c r="H31" s="36">
        <f>SUMIF(Menggala!$A$2:$A$52,$A31,Menggala!$E$2:$E$52)</f>
        <v>16730.8</v>
      </c>
      <c r="I31" s="36">
        <f>SUMIF(Minas!$A$2:$A$52,$A31,Minas!$E$2:$E$52)</f>
        <v>4887.6000000000004</v>
      </c>
      <c r="J31" s="36">
        <f>SUMIF(Melahin!$A$2:$A$52,$A31,Melahin!$E$2:$E$52)</f>
        <v>9283.2000000000007</v>
      </c>
      <c r="K31" s="36">
        <f>SUMIF(Merbau!$A$2:$A$52,$A31,Merbau!$E$2:$E$52)</f>
        <v>5612.4</v>
      </c>
      <c r="L31" s="36">
        <f>SUMIF(Mundu!$A$2:$A$52,$A31,Mundu!$E$2:$E$52)</f>
        <v>6283.2</v>
      </c>
      <c r="M31" s="36">
        <f>SUMIF(Musi!$A$2:$A$52,$A31,Musi!$E$2:$E$52)</f>
        <v>11283.2</v>
      </c>
      <c r="N31" s="36">
        <f>SUMIF(Meditran!$A$2:$A$52,$A31,Meditran!$E$2:$E$52)</f>
        <v>6612.4</v>
      </c>
      <c r="O31" s="36">
        <f>SUMIF(Matindok!$A$2:$A$52,$A31,Matindok!$E$2:$E$52)</f>
        <v>7276.4</v>
      </c>
      <c r="P31" s="36">
        <f>SUMIF(Mauhau!$A$2:$A$52,$A31,Mauhau!$E$2:$E$52)</f>
        <v>5060</v>
      </c>
      <c r="Q31" s="36">
        <f>SUMIF(Merauke!$A$2:$A$52,$A31,Merauke!$E$2:$E$52)</f>
        <v>5396</v>
      </c>
      <c r="R31" s="36">
        <f>SUMIF(Kamojang!$A$2:$A$52,$A31,Kamojang!$E$2:$E$52)</f>
        <v>7612.4</v>
      </c>
      <c r="S31" s="36">
        <f>SUMIF(Kasim!$A$2:$A$52,$A31,Kasim!$E$2:$E$52)</f>
        <v>14612.4</v>
      </c>
      <c r="T31" s="36">
        <f>SUMIF(Kakap!$A$2:$A$52,$A31,Kakap!$E$2:$E$52)</f>
        <v>5283.2</v>
      </c>
      <c r="U31" s="36">
        <f>SUMIF(Parigi!$A$2:$A$52,$A31,Parigi!$E$2:$E$52)</f>
        <v>5730.8</v>
      </c>
      <c r="V31" s="36">
        <f>SUMIF(Pattimura!$A$2:$A$52,$A31,Pattimura!$E$2:$E$52)</f>
        <v>999.8</v>
      </c>
      <c r="W31" s="36">
        <f>SUMIF(Pasaman!$A$2:$A$52,$A31,Pasaman!$E$2:$E$52)</f>
        <v>999.8</v>
      </c>
      <c r="X31" s="36">
        <f>SUMIF(Panjang!$A$2:$A$52,$A31,Panjang!$E$2:$E$52)</f>
        <v>932.4</v>
      </c>
      <c r="Y31" s="36">
        <f>SUMIF(TF_II_Man!$A$2:$A$52,$A31,TF_II_Man!$E$2:$E$52)</f>
        <v>0</v>
      </c>
      <c r="Z31" s="36">
        <f t="shared" si="6"/>
        <v>166351.59999999998</v>
      </c>
    </row>
    <row r="32" spans="1:26">
      <c r="A32" s="35" t="s">
        <v>200</v>
      </c>
      <c r="B32" s="36">
        <f>SUMIF(Pandan!$A$2:$A$52,$A32,Pandan!$E$2:$E$52)</f>
        <v>6739.2</v>
      </c>
      <c r="C32" s="36">
        <f>SUMIF(Pelita!$A$2:$A$52,$A32,Pelita!$E$2:$E$52)</f>
        <v>6440</v>
      </c>
      <c r="D32" s="36">
        <f>SUMIF(P_Tabuhan!$A$2:$A$52,$A32,P_Tabuhan!$E$2:$E$52)</f>
        <v>18664.400000000001</v>
      </c>
      <c r="E32" s="36">
        <f>SUMIF(Pungut!$A$2:$A$52,$A32,Pungut!$E$2:$E$52)</f>
        <v>28425.599999999999</v>
      </c>
      <c r="F32" s="36">
        <f>SUMIF(Pematang!$A$2:$A$52,$A32,Pematang!$E$2:$E$52)</f>
        <v>9771.6</v>
      </c>
      <c r="G32" s="36">
        <f>SUMIF(MangunJaya!$A$2:$A$52,$A32,MangunJaya!$E$2:$E$52)</f>
        <v>2548.8000000000002</v>
      </c>
      <c r="H32" s="36">
        <f>SUMIF(Menggala!$A$2:$A$52,$A32,Menggala!$E$2:$E$52)</f>
        <v>4059.6</v>
      </c>
      <c r="I32" s="36">
        <f>SUMIF(Minas!$A$2:$A$52,$A32,Minas!$E$2:$E$52)</f>
        <v>9147.6</v>
      </c>
      <c r="J32" s="36">
        <f>SUMIF(Melahin!$A$2:$A$52,$A32,Melahin!$E$2:$E$52)</f>
        <v>3807.6</v>
      </c>
      <c r="K32" s="36">
        <f>SUMIF(Merbau!$A$2:$A$52,$A32,Merbau!$E$2:$E$52)</f>
        <v>3813.6</v>
      </c>
      <c r="L32" s="36">
        <f>SUMIF(Mundu!$A$2:$A$52,$A32,Mundu!$E$2:$E$52)</f>
        <v>8512</v>
      </c>
      <c r="M32" s="36">
        <f>SUMIF(Musi!$A$2:$A$52,$A32,Musi!$E$2:$E$52)</f>
        <v>6114.4</v>
      </c>
      <c r="N32" s="36">
        <f>SUMIF(Meditran!$A$2:$A$52,$A32,Meditran!$E$2:$E$52)</f>
        <v>18553.599999999999</v>
      </c>
      <c r="O32" s="36">
        <f>SUMIF(Matindok!$A$2:$A$52,$A32,Matindok!$E$2:$E$52)</f>
        <v>4188</v>
      </c>
      <c r="P32" s="36">
        <f>SUMIF(Mauhau!$A$2:$A$52,$A32,Mauhau!$E$2:$E$52)</f>
        <v>10406.4</v>
      </c>
      <c r="Q32" s="36">
        <f>SUMIF(Merauke!$A$2:$A$52,$A32,Merauke!$E$2:$E$52)</f>
        <v>4222.8</v>
      </c>
      <c r="R32" s="36">
        <f>SUMIF(Kamojang!$A$2:$A$52,$A32,Kamojang!$E$2:$E$52)</f>
        <v>11760.8</v>
      </c>
      <c r="S32" s="36">
        <f>SUMIF(Kasim!$A$2:$A$52,$A32,Kasim!$E$2:$E$52)</f>
        <v>30252.400000000001</v>
      </c>
      <c r="T32" s="36">
        <f>SUMIF(Kakap!$A$2:$A$52,$A32,Kakap!$E$2:$E$52)</f>
        <v>8078</v>
      </c>
      <c r="U32" s="36">
        <f>SUMIF(Parigi!$A$2:$A$52,$A32,Parigi!$E$2:$E$52)</f>
        <v>4850.3999999999996</v>
      </c>
      <c r="V32" s="36">
        <f>SUMIF(Pattimura!$A$2:$A$52,$A32,Pattimura!$E$2:$E$52)</f>
        <v>999.4</v>
      </c>
      <c r="W32" s="36">
        <f>SUMIF(Pasaman!$A$2:$A$52,$A32,Pasaman!$E$2:$E$52)</f>
        <v>999.4</v>
      </c>
      <c r="X32" s="36">
        <f>SUMIF(Panjang!$A$2:$A$52,$A32,Panjang!$E$2:$E$52)</f>
        <v>1213.2</v>
      </c>
      <c r="Y32" s="36">
        <f>SUMIF(TF_II_Man!$A$2:$A$52,$A32,TF_II_Man!$E$2:$E$52)</f>
        <v>0</v>
      </c>
      <c r="Z32" s="36">
        <f t="shared" si="6"/>
        <v>195506.4</v>
      </c>
    </row>
    <row r="33" spans="1:27">
      <c r="A33" s="37" t="s">
        <v>34</v>
      </c>
      <c r="B33" s="38">
        <f>SUM(B26:B32)</f>
        <v>433538.96</v>
      </c>
      <c r="C33" s="38">
        <f t="shared" ref="C33:Z33" si="7">SUM(C26:C32)</f>
        <v>529470.04</v>
      </c>
      <c r="D33" s="38">
        <f t="shared" si="7"/>
        <v>732679.15999999992</v>
      </c>
      <c r="E33" s="38">
        <f t="shared" si="7"/>
        <v>449932.44</v>
      </c>
      <c r="F33" s="38">
        <f t="shared" si="7"/>
        <v>548193.79999999993</v>
      </c>
      <c r="G33" s="38">
        <f t="shared" si="7"/>
        <v>401255.24000000005</v>
      </c>
      <c r="H33" s="38">
        <f t="shared" si="7"/>
        <v>401424.44</v>
      </c>
      <c r="I33" s="38">
        <f t="shared" si="7"/>
        <v>459417.83999999997</v>
      </c>
      <c r="J33" s="38">
        <f t="shared" si="7"/>
        <v>582720.99999999988</v>
      </c>
      <c r="K33" s="38">
        <f t="shared" si="7"/>
        <v>573033.76</v>
      </c>
      <c r="L33" s="38">
        <f t="shared" si="7"/>
        <v>498811.16</v>
      </c>
      <c r="M33" s="38">
        <f t="shared" si="7"/>
        <v>329749.48000000004</v>
      </c>
      <c r="N33" s="38">
        <f t="shared" si="7"/>
        <v>214922.91999999998</v>
      </c>
      <c r="O33" s="38">
        <f t="shared" si="7"/>
        <v>498083.64</v>
      </c>
      <c r="P33" s="38">
        <f t="shared" si="7"/>
        <v>345363.80000000005</v>
      </c>
      <c r="Q33" s="38">
        <f t="shared" si="7"/>
        <v>352881.8</v>
      </c>
      <c r="R33" s="38">
        <f t="shared" si="7"/>
        <v>693707.88</v>
      </c>
      <c r="S33" s="38">
        <f t="shared" si="7"/>
        <v>413025.60000000003</v>
      </c>
      <c r="T33" s="38">
        <f t="shared" si="7"/>
        <v>397427.39999999997</v>
      </c>
      <c r="U33" s="38">
        <f t="shared" ref="U33:X33" si="8">SUM(U26:U32)</f>
        <v>404637.52</v>
      </c>
      <c r="V33" s="38">
        <f t="shared" si="8"/>
        <v>71289.51999999999</v>
      </c>
      <c r="W33" s="38">
        <f t="shared" si="8"/>
        <v>115862.51999999999</v>
      </c>
      <c r="X33" s="38">
        <f t="shared" si="8"/>
        <v>22932.36</v>
      </c>
      <c r="Y33" s="38">
        <f>SUM(Y26:Y32)</f>
        <v>0</v>
      </c>
      <c r="Z33" s="38">
        <f t="shared" si="7"/>
        <v>8855640.3600000013</v>
      </c>
    </row>
    <row r="34" spans="1:27">
      <c r="Z34" s="36"/>
    </row>
    <row r="35" spans="1:27">
      <c r="A35" s="30" t="s">
        <v>237</v>
      </c>
      <c r="B35" s="30"/>
      <c r="C35" s="30"/>
    </row>
    <row r="36" spans="1:27">
      <c r="A36" s="32">
        <v>6</v>
      </c>
      <c r="B36" s="62" t="s">
        <v>13</v>
      </c>
      <c r="C36" s="63" t="s">
        <v>14</v>
      </c>
      <c r="D36" s="33" t="s">
        <v>15</v>
      </c>
      <c r="E36" s="63" t="s">
        <v>16</v>
      </c>
      <c r="F36" s="62" t="s">
        <v>17</v>
      </c>
      <c r="G36" s="63" t="s">
        <v>18</v>
      </c>
      <c r="H36" s="33" t="s">
        <v>19</v>
      </c>
      <c r="I36" s="33" t="s">
        <v>20</v>
      </c>
      <c r="J36" s="62" t="s">
        <v>21</v>
      </c>
      <c r="K36" s="64" t="s">
        <v>22</v>
      </c>
      <c r="L36" s="64" t="s">
        <v>23</v>
      </c>
      <c r="M36" s="62" t="s">
        <v>24</v>
      </c>
      <c r="N36" s="63" t="s">
        <v>25</v>
      </c>
      <c r="O36" s="33" t="s">
        <v>26</v>
      </c>
      <c r="P36" s="62" t="s">
        <v>27</v>
      </c>
      <c r="Q36" s="64" t="s">
        <v>28</v>
      </c>
      <c r="R36" s="63" t="s">
        <v>29</v>
      </c>
      <c r="S36" s="64" t="s">
        <v>30</v>
      </c>
      <c r="T36" s="33" t="s">
        <v>31</v>
      </c>
      <c r="U36" s="64" t="s">
        <v>145</v>
      </c>
      <c r="V36" s="33" t="s">
        <v>149</v>
      </c>
      <c r="W36" s="62" t="s">
        <v>150</v>
      </c>
      <c r="X36" s="63" t="s">
        <v>151</v>
      </c>
      <c r="Y36" s="33" t="s">
        <v>48</v>
      </c>
      <c r="Z36" s="34" t="s">
        <v>34</v>
      </c>
    </row>
    <row r="37" spans="1:27">
      <c r="A37" s="35" t="s">
        <v>188</v>
      </c>
      <c r="B37" s="36">
        <f>SUMIF(Pandan!$A$2:$A$52,$A37,Pandan!$F$2:$F$52)</f>
        <v>341.23</v>
      </c>
      <c r="C37" s="36">
        <f>SUMIF(Pelita!$A$2:$A$52,$A37,Pelita!$F$2:$F$52)</f>
        <v>22316.799999999999</v>
      </c>
      <c r="D37" s="36">
        <f>SUMIF(P_Tabuhan!$A$2:$A$52,$A37,P_Tabuhan!$F$2:$F$52)</f>
        <v>11478.81</v>
      </c>
      <c r="E37" s="36">
        <f>SUMIF(Pungut!$A$2:$A$52,$A37,Pungut!$F$2:$F$52)</f>
        <v>19848.36</v>
      </c>
      <c r="F37" s="36">
        <f>SUMIF(Pematang!$A$2:$A$52,$A37,Pematang!$F$2:$F$52)</f>
        <v>30316.799999999999</v>
      </c>
      <c r="G37" s="36">
        <f>SUMIF(MangunJaya!$A$2:$A$52,$A37,MangunJaya!$F$2:$F$52)</f>
        <v>12608.35</v>
      </c>
      <c r="H37" s="36">
        <f>SUMIF(Menggala!$A$2:$A$52,$A37,Menggala!$F$2:$F$52)</f>
        <v>16020.03</v>
      </c>
      <c r="I37" s="36">
        <f>SUMIF(Minas!$A$2:$A$52,$A37,Minas!$F$2:$F$52)</f>
        <v>7148.89</v>
      </c>
      <c r="J37" s="36">
        <f>SUMIF(Melahin!$A$2:$A$52,$A37,Melahin!$F$2:$F$52)</f>
        <v>12711.12</v>
      </c>
      <c r="K37" s="36">
        <f>SUMIF(Merbau!$A$2:$A$52,$A37,Merbau!$F$2:$F$52)</f>
        <v>10995.31</v>
      </c>
      <c r="L37" s="36">
        <f>SUMIF(Mundu!$A$2:$A$52,$A37,Mundu!$F$2:$F$52)</f>
        <v>11395.63</v>
      </c>
      <c r="M37" s="36">
        <f>SUMIF(Musi!$A$2:$A$52,$A37,Musi!$F$2:$F$52)</f>
        <v>11436.22</v>
      </c>
      <c r="N37" s="36">
        <f>SUMIF(Meditran!$A$2:$A$52,$A37,Meditran!$F$2:$F$52)</f>
        <v>8757.2000000000007</v>
      </c>
      <c r="O37" s="36">
        <f>SUMIF(Matindok!$A$2:$A$52,$A37,Matindok!$F$2:$F$52)</f>
        <v>5569.99</v>
      </c>
      <c r="P37" s="36">
        <f>SUMIF(Mauhau!$A$2:$A$52,$A37,Mauhau!$F$2:$F$52)</f>
        <v>5840.5</v>
      </c>
      <c r="Q37" s="36">
        <f>SUMIF(Merauke!$A$2:$A$52,$A37,Merauke!$F$2:$F$52)</f>
        <v>16213.96</v>
      </c>
      <c r="R37" s="36">
        <f>SUMIF(Kamojang!$A$2:$A$52,$A37,Kamojang!$F$2:$F$52)</f>
        <v>11929.76</v>
      </c>
      <c r="S37" s="36">
        <f>SUMIF(Kasim!$A$2:$A$52,$A37,Kasim!$F$2:$F$52)</f>
        <v>2650.67</v>
      </c>
      <c r="T37" s="36">
        <f>SUMIF(Kakap!$A$2:$A$52,$A37,Kakap!$F$2:$F$52)</f>
        <v>18656.400000000001</v>
      </c>
      <c r="U37" s="36">
        <f>SUMIF(Parigi!$A$2:$A$52,$A37,Parigi!$F$2:$F$52)</f>
        <v>28422.76</v>
      </c>
      <c r="V37" s="36">
        <f>SUMIF(Pattimura!$A$2:$A$52,$A37,Pattimura!$F$2:$F$52)</f>
        <v>10000.799999999999</v>
      </c>
      <c r="W37" s="36">
        <f>SUMIF(Pasaman!$A$2:$A$52,$A37,Pasaman!$F$2:$F$52)</f>
        <v>7186.11</v>
      </c>
      <c r="X37" s="36">
        <f>SUMIF(Panjang!$A$2:$A$52,$A37,Panjang!$F$2:$F$52)</f>
        <v>1999.2</v>
      </c>
      <c r="Y37" s="36">
        <f>SUMIF(TF_II_Man!$A$2:$A$52,$A37,TF_II_Man!$F$2:$F$52)</f>
        <v>0</v>
      </c>
      <c r="Z37" s="36">
        <f>SUM(B37:Y37)</f>
        <v>283844.90000000002</v>
      </c>
    </row>
    <row r="38" spans="1:27">
      <c r="A38" s="35" t="s">
        <v>184</v>
      </c>
      <c r="B38" s="36">
        <f>SUMIF(Pandan!$A$2:$A$52,$A38,Pandan!$F$2:$F$52)</f>
        <v>733.04</v>
      </c>
      <c r="C38" s="36">
        <f>SUMIF(Pelita!$A$2:$A$52,$A38,Pelita!$F$2:$F$52)</f>
        <v>1867.55</v>
      </c>
      <c r="D38" s="36">
        <f>SUMIF(P_Tabuhan!$A$2:$A$52,$A38,P_Tabuhan!$F$2:$F$52)</f>
        <v>24515.05</v>
      </c>
      <c r="E38" s="36">
        <f>SUMIF(Pungut!$A$2:$A$52,$A38,Pungut!$F$2:$F$52)</f>
        <v>2049.96</v>
      </c>
      <c r="F38" s="36">
        <f>SUMIF(Pematang!$A$2:$A$52,$A38,Pematang!$F$2:$F$52)</f>
        <v>8649.74</v>
      </c>
      <c r="G38" s="36">
        <f>SUMIF(MangunJaya!$A$2:$A$52,$A38,MangunJaya!$F$2:$F$52)</f>
        <v>2746.89</v>
      </c>
      <c r="H38" s="36">
        <f>SUMIF(Menggala!$A$2:$A$52,$A38,Menggala!$F$2:$F$52)</f>
        <v>2301.96</v>
      </c>
      <c r="I38" s="36">
        <f>SUMIF(Minas!$A$2:$A$52,$A38,Minas!$F$2:$F$52)</f>
        <v>24807.84</v>
      </c>
      <c r="J38" s="36">
        <f>SUMIF(Melahin!$A$2:$A$52,$A38,Melahin!$F$2:$F$52)</f>
        <v>23519.82</v>
      </c>
      <c r="K38" s="36">
        <f>SUMIF(Merbau!$A$2:$A$52,$A38,Merbau!$F$2:$F$52)</f>
        <v>5806.57</v>
      </c>
      <c r="L38" s="36">
        <f>SUMIF(Mundu!$A$2:$A$52,$A38,Mundu!$F$2:$F$52)</f>
        <v>5557.7</v>
      </c>
      <c r="M38" s="36">
        <f>SUMIF(Musi!$A$2:$A$52,$A38,Musi!$F$2:$F$52)</f>
        <v>9155.07</v>
      </c>
      <c r="N38" s="36">
        <f>SUMIF(Meditran!$A$2:$A$52,$A38,Meditran!$F$2:$F$52)</f>
        <v>6381.56</v>
      </c>
      <c r="O38" s="36">
        <f>SUMIF(Matindok!$A$2:$A$52,$A38,Matindok!$F$2:$F$52)</f>
        <v>27026.33</v>
      </c>
      <c r="P38" s="36">
        <f>SUMIF(Mauhau!$A$2:$A$52,$A38,Mauhau!$F$2:$F$52)</f>
        <v>11754.36</v>
      </c>
      <c r="Q38" s="36">
        <f>SUMIF(Merauke!$A$2:$A$52,$A38,Merauke!$F$2:$F$52)</f>
        <v>8701.7099999999991</v>
      </c>
      <c r="R38" s="36">
        <f>SUMIF(Kamojang!$A$2:$A$52,$A38,Kamojang!$F$2:$F$52)</f>
        <v>6050.26</v>
      </c>
      <c r="S38" s="36">
        <f>SUMIF(Kasim!$A$2:$A$52,$A38,Kasim!$F$2:$F$52)</f>
        <v>27857.14</v>
      </c>
      <c r="T38" s="36">
        <f>SUMIF(Kakap!$A$2:$A$52,$A38,Kakap!$F$2:$F$52)</f>
        <v>8740.4599999999991</v>
      </c>
      <c r="U38" s="36">
        <f>SUMIF(Parigi!$A$2:$A$52,$A38,Parigi!$F$2:$F$52)</f>
        <v>11359.39</v>
      </c>
      <c r="V38" s="36">
        <f>SUMIF(Pattimura!$A$2:$A$52,$A38,Pattimura!$F$2:$F$52)</f>
        <v>5000.8</v>
      </c>
      <c r="W38" s="36">
        <f>SUMIF(Pasaman!$A$2:$A$52,$A38,Pasaman!$F$2:$F$52)</f>
        <v>4999.8</v>
      </c>
      <c r="X38" s="36">
        <f>SUMIF(Panjang!$A$2:$A$52,$A38,Panjang!$F$2:$F$52)</f>
        <v>3499.2</v>
      </c>
      <c r="Y38" s="36">
        <f>SUMIF(TF_II_Man!$A$2:$A$52,$A38,TF_II_Man!$F$2:$F$52)</f>
        <v>0</v>
      </c>
      <c r="Z38" s="36">
        <f t="shared" ref="Z38:Z43" si="9">SUM(B38:Y38)</f>
        <v>233082.19999999995</v>
      </c>
    </row>
    <row r="39" spans="1:27">
      <c r="A39" s="35" t="s">
        <v>185</v>
      </c>
      <c r="B39" s="36">
        <f>SUMIF(Pandan!$A$2:$A$52,$A39,Pandan!$F$2:$F$52)</f>
        <v>11255.18</v>
      </c>
      <c r="C39" s="36">
        <f>SUMIF(Pelita!$A$2:$A$52,$A39,Pelita!$F$2:$F$52)</f>
        <v>9615.4699999999993</v>
      </c>
      <c r="D39" s="36">
        <f>SUMIF(P_Tabuhan!$A$2:$A$52,$A39,P_Tabuhan!$F$2:$F$52)</f>
        <v>22237.5</v>
      </c>
      <c r="E39" s="36">
        <f>SUMIF(Pungut!$A$2:$A$52,$A39,Pungut!$F$2:$F$52)</f>
        <v>15990.83</v>
      </c>
      <c r="F39" s="36">
        <f>SUMIF(Pematang!$A$2:$A$52,$A39,Pematang!$F$2:$F$52)</f>
        <v>20501.38</v>
      </c>
      <c r="G39" s="36">
        <f>SUMIF(MangunJaya!$A$2:$A$52,$A39,MangunJaya!$F$2:$F$52)</f>
        <v>53991.69</v>
      </c>
      <c r="H39" s="36">
        <f>SUMIF(Menggala!$A$2:$A$52,$A39,Menggala!$F$2:$F$52)</f>
        <v>7543.29</v>
      </c>
      <c r="I39" s="36">
        <f>SUMIF(Minas!$A$2:$A$52,$A39,Minas!$F$2:$F$52)</f>
        <v>10853.81</v>
      </c>
      <c r="J39" s="36">
        <f>SUMIF(Melahin!$A$2:$A$52,$A39,Melahin!$F$2:$F$52)</f>
        <v>22617.69</v>
      </c>
      <c r="K39" s="36">
        <f>SUMIF(Merbau!$A$2:$A$52,$A39,Merbau!$F$2:$F$52)</f>
        <v>19873.43</v>
      </c>
      <c r="L39" s="36">
        <f>SUMIF(Mundu!$A$2:$A$52,$A39,Mundu!$F$2:$F$52)</f>
        <v>49993.93</v>
      </c>
      <c r="M39" s="36">
        <f>SUMIF(Musi!$A$2:$A$52,$A39,Musi!$F$2:$F$52)</f>
        <v>32690.26</v>
      </c>
      <c r="N39" s="36">
        <f>SUMIF(Meditran!$A$2:$A$52,$A39,Meditran!$F$2:$F$52)</f>
        <v>5323.73</v>
      </c>
      <c r="O39" s="36">
        <f>SUMIF(Matindok!$A$2:$A$52,$A39,Matindok!$F$2:$F$52)</f>
        <v>12011.72</v>
      </c>
      <c r="P39" s="36">
        <f>SUMIF(Mauhau!$A$2:$A$52,$A39,Mauhau!$F$2:$F$52)</f>
        <v>16211.08</v>
      </c>
      <c r="Q39" s="36">
        <f>SUMIF(Merauke!$A$2:$A$52,$A39,Merauke!$F$2:$F$52)</f>
        <v>9331.9</v>
      </c>
      <c r="R39" s="36">
        <f>SUMIF(Kamojang!$A$2:$A$52,$A39,Kamojang!$F$2:$F$52)</f>
        <v>20680.759999999998</v>
      </c>
      <c r="S39" s="36">
        <f>SUMIF(Kasim!$A$2:$A$52,$A39,Kasim!$F$2:$F$52)</f>
        <v>37280.25</v>
      </c>
      <c r="T39" s="36">
        <f>SUMIF(Kakap!$A$2:$A$52,$A39,Kakap!$F$2:$F$52)</f>
        <v>170.87</v>
      </c>
      <c r="U39" s="36">
        <f>SUMIF(Parigi!$A$2:$A$52,$A39,Parigi!$F$2:$F$52)</f>
        <v>56141.43</v>
      </c>
      <c r="V39" s="36">
        <f>SUMIF(Pattimura!$A$2:$A$52,$A39,Pattimura!$F$2:$F$52)</f>
        <v>30004.95</v>
      </c>
      <c r="W39" s="36">
        <f>SUMIF(Pasaman!$A$2:$A$52,$A39,Pasaman!$F$2:$F$52)</f>
        <v>30004.63</v>
      </c>
      <c r="X39" s="36">
        <f>SUMIF(Panjang!$A$2:$A$52,$A39,Panjang!$F$2:$F$52)</f>
        <v>5004.79</v>
      </c>
      <c r="Y39" s="36">
        <f>SUMIF(TF_II_Man!$A$2:$A$52,$A39,TF_II_Man!$F$2:$F$52)</f>
        <v>0</v>
      </c>
      <c r="Z39" s="36">
        <f t="shared" si="9"/>
        <v>499330.56999999995</v>
      </c>
    </row>
    <row r="40" spans="1:27">
      <c r="A40" s="35" t="s">
        <v>190</v>
      </c>
      <c r="B40" s="36">
        <f>SUMIF(Pandan!$A$2:$A$52,$A40,Pandan!$F$2:$F$52)</f>
        <v>11155.58</v>
      </c>
      <c r="C40" s="36">
        <f>SUMIF(Pelita!$A$2:$A$52,$A40,Pelita!$F$2:$F$52)</f>
        <v>1165.8599999999999</v>
      </c>
      <c r="D40" s="36">
        <f>SUMIF(P_Tabuhan!$A$2:$A$52,$A40,P_Tabuhan!$F$2:$F$52)</f>
        <v>1711.35</v>
      </c>
      <c r="E40" s="36">
        <f>SUMIF(Pungut!$A$2:$A$52,$A40,Pungut!$F$2:$F$52)</f>
        <v>11691.53</v>
      </c>
      <c r="F40" s="36">
        <f>SUMIF(Pematang!$A$2:$A$52,$A40,Pematang!$F$2:$F$52)</f>
        <v>57212.47</v>
      </c>
      <c r="G40" s="36">
        <f>SUMIF(MangunJaya!$A$2:$A$52,$A40,MangunJaya!$F$2:$F$52)</f>
        <v>29765.82</v>
      </c>
      <c r="H40" s="36">
        <f>SUMIF(Menggala!$A$2:$A$52,$A40,Menggala!$F$2:$F$52)</f>
        <v>19503.93</v>
      </c>
      <c r="I40" s="36">
        <f>SUMIF(Minas!$A$2:$A$52,$A40,Minas!$F$2:$F$52)</f>
        <v>14863.86</v>
      </c>
      <c r="J40" s="36">
        <f>SUMIF(Melahin!$A$2:$A$52,$A40,Melahin!$F$2:$F$52)</f>
        <v>9333.92</v>
      </c>
      <c r="K40" s="36">
        <f>SUMIF(Merbau!$A$2:$A$52,$A40,Merbau!$F$2:$F$52)</f>
        <v>20649.28</v>
      </c>
      <c r="L40" s="36">
        <f>SUMIF(Mundu!$A$2:$A$52,$A40,Mundu!$F$2:$F$52)</f>
        <v>40164.35</v>
      </c>
      <c r="M40" s="36">
        <f>SUMIF(Musi!$A$2:$A$52,$A40,Musi!$F$2:$F$52)</f>
        <v>21505.1</v>
      </c>
      <c r="N40" s="36">
        <f>SUMIF(Meditran!$A$2:$A$52,$A40,Meditran!$F$2:$F$52)</f>
        <v>11576.32</v>
      </c>
      <c r="O40" s="36">
        <f>SUMIF(Matindok!$A$2:$A$52,$A40,Matindok!$F$2:$F$52)</f>
        <v>7407.16</v>
      </c>
      <c r="P40" s="36">
        <f>SUMIF(Mauhau!$A$2:$A$52,$A40,Mauhau!$F$2:$F$52)</f>
        <v>9477.74</v>
      </c>
      <c r="Q40" s="36">
        <f>SUMIF(Merauke!$A$2:$A$52,$A40,Merauke!$F$2:$F$52)</f>
        <v>44472.25</v>
      </c>
      <c r="R40" s="36">
        <f>SUMIF(Kamojang!$A$2:$A$52,$A40,Kamojang!$F$2:$F$52)</f>
        <v>1745</v>
      </c>
      <c r="S40" s="36">
        <f>SUMIF(Kasim!$A$2:$A$52,$A40,Kasim!$F$2:$F$52)</f>
        <v>36018.120000000003</v>
      </c>
      <c r="T40" s="36">
        <f>SUMIF(Kakap!$A$2:$A$52,$A40,Kakap!$F$2:$F$52)</f>
        <v>27370</v>
      </c>
      <c r="U40" s="36">
        <f>SUMIF(Parigi!$A$2:$A$52,$A40,Parigi!$F$2:$F$52)</f>
        <v>50495.45</v>
      </c>
      <c r="V40" s="36">
        <f>SUMIF(Pattimura!$A$2:$A$52,$A40,Pattimura!$F$2:$F$52)</f>
        <v>10000</v>
      </c>
      <c r="W40" s="36">
        <f>SUMIF(Pasaman!$A$2:$A$52,$A40,Pasaman!$F$2:$F$52)</f>
        <v>5492.08</v>
      </c>
      <c r="X40" s="36">
        <f>SUMIF(Panjang!$A$2:$A$52,$A40,Panjang!$F$2:$F$52)</f>
        <v>4999.3999999999996</v>
      </c>
      <c r="Y40" s="36">
        <f>SUMIF(TF_II_Man!$A$2:$A$52,$A40,TF_II_Man!$F$2:$F$52)</f>
        <v>0</v>
      </c>
      <c r="Z40" s="36">
        <f t="shared" si="9"/>
        <v>447776.57000000012</v>
      </c>
    </row>
    <row r="41" spans="1:27">
      <c r="A41" s="35" t="s">
        <v>195</v>
      </c>
      <c r="B41" s="36">
        <f>SUMIF(Pandan!$A$2:$A$52,$A41,Pandan!$F$2:$F$52)</f>
        <v>48692.51</v>
      </c>
      <c r="C41" s="36">
        <f>SUMIF(Pelita!$A$2:$A$52,$A41,Pelita!$F$2:$F$52)</f>
        <v>33744.089999999997</v>
      </c>
      <c r="D41" s="36">
        <f>SUMIF(P_Tabuhan!$A$2:$A$52,$A41,P_Tabuhan!$F$2:$F$52)</f>
        <v>43771.519999999997</v>
      </c>
      <c r="E41" s="36">
        <f>SUMIF(Pungut!$A$2:$A$52,$A41,Pungut!$F$2:$F$52)</f>
        <v>10703.03</v>
      </c>
      <c r="F41" s="36">
        <f>SUMIF(Pematang!$A$2:$A$52,$A41,Pematang!$F$2:$F$52)</f>
        <v>28367.77</v>
      </c>
      <c r="G41" s="36">
        <f>SUMIF(MangunJaya!$A$2:$A$52,$A41,MangunJaya!$F$2:$F$52)</f>
        <v>27477.35</v>
      </c>
      <c r="H41" s="36">
        <f>SUMIF(Menggala!$A$2:$A$52,$A41,Menggala!$F$2:$F$52)</f>
        <v>18529.14</v>
      </c>
      <c r="I41" s="36">
        <f>SUMIF(Minas!$A$2:$A$52,$A41,Minas!$F$2:$F$52)</f>
        <v>3949.72</v>
      </c>
      <c r="J41" s="36">
        <f>SUMIF(Melahin!$A$2:$A$52,$A41,Melahin!$F$2:$F$52)</f>
        <v>54788.480000000003</v>
      </c>
      <c r="K41" s="36">
        <f>SUMIF(Merbau!$A$2:$A$52,$A41,Merbau!$F$2:$F$52)</f>
        <v>64430.92</v>
      </c>
      <c r="L41" s="36">
        <f>SUMIF(Mundu!$A$2:$A$52,$A41,Mundu!$F$2:$F$52)</f>
        <v>92983.02</v>
      </c>
      <c r="M41" s="36">
        <f>SUMIF(Musi!$A$2:$A$52,$A41,Musi!$F$2:$F$52)</f>
        <v>58089.86</v>
      </c>
      <c r="N41" s="36">
        <f>SUMIF(Meditran!$A$2:$A$52,$A41,Meditran!$F$2:$F$52)</f>
        <v>46796.47</v>
      </c>
      <c r="O41" s="36">
        <f>SUMIF(Matindok!$A$2:$A$52,$A41,Matindok!$F$2:$F$52)</f>
        <v>20314.77</v>
      </c>
      <c r="P41" s="36">
        <f>SUMIF(Mauhau!$A$2:$A$52,$A41,Mauhau!$F$2:$F$52)</f>
        <v>49779.75</v>
      </c>
      <c r="Q41" s="36">
        <f>SUMIF(Merauke!$A$2:$A$52,$A41,Merauke!$F$2:$F$52)</f>
        <v>25558.42</v>
      </c>
      <c r="R41" s="36">
        <f>SUMIF(Kamojang!$A$2:$A$52,$A41,Kamojang!$F$2:$F$52)</f>
        <v>25387.86</v>
      </c>
      <c r="S41" s="36">
        <f>SUMIF(Kasim!$A$2:$A$52,$A41,Kasim!$F$2:$F$52)</f>
        <v>32795.160000000003</v>
      </c>
      <c r="T41" s="36">
        <f>SUMIF(Kakap!$A$2:$A$52,$A41,Kakap!$F$2:$F$52)</f>
        <v>12049.39</v>
      </c>
      <c r="U41" s="36">
        <f>SUMIF(Parigi!$A$2:$A$52,$A41,Parigi!$F$2:$F$52)</f>
        <v>132110.93</v>
      </c>
      <c r="V41" s="36">
        <f>SUMIF(Pattimura!$A$2:$A$52,$A41,Pattimura!$F$2:$F$52)</f>
        <v>13999.2</v>
      </c>
      <c r="W41" s="36">
        <f>SUMIF(Pasaman!$A$2:$A$52,$A41,Pasaman!$F$2:$F$52)</f>
        <v>29999.200000000001</v>
      </c>
      <c r="X41" s="36">
        <f>SUMIF(Panjang!$A$2:$A$52,$A41,Panjang!$F$2:$F$52)</f>
        <v>4999.6000000000004</v>
      </c>
      <c r="Y41" s="36">
        <f>SUMIF(TF_II_Man!$A$2:$A$52,$A41,TF_II_Man!$F$2:$F$52)</f>
        <v>-2507.13</v>
      </c>
      <c r="Z41" s="36">
        <f t="shared" si="9"/>
        <v>876811.03</v>
      </c>
      <c r="AA41" s="39"/>
    </row>
    <row r="42" spans="1:27">
      <c r="A42" s="35" t="s">
        <v>201</v>
      </c>
      <c r="B42" s="36">
        <f>SUMIF(Pandan!$A$2:$A$52,$A42,Pandan!$F$2:$F$52)</f>
        <v>7248.25</v>
      </c>
      <c r="C42" s="36">
        <f>SUMIF(Pelita!$A$2:$A$52,$A42,Pelita!$F$2:$F$52)</f>
        <v>3424.17</v>
      </c>
      <c r="D42" s="36">
        <f>SUMIF(P_Tabuhan!$A$2:$A$52,$A42,P_Tabuhan!$F$2:$F$52)</f>
        <v>590.24</v>
      </c>
      <c r="E42" s="36">
        <f>SUMIF(Pungut!$A$2:$A$52,$A42,Pungut!$F$2:$F$52)</f>
        <v>1763.96</v>
      </c>
      <c r="F42" s="36">
        <f>SUMIF(Pematang!$A$2:$A$52,$A42,Pematang!$F$2:$F$52)</f>
        <v>1681.85</v>
      </c>
      <c r="G42" s="36">
        <f>SUMIF(MangunJaya!$A$2:$A$52,$A42,MangunJaya!$F$2:$F$52)</f>
        <v>5683.19</v>
      </c>
      <c r="H42" s="36">
        <f>SUMIF(Menggala!$A$2:$A$52,$A42,Menggala!$F$2:$F$52)</f>
        <v>7376.98</v>
      </c>
      <c r="I42" s="36">
        <f>SUMIF(Minas!$A$2:$A$52,$A42,Minas!$F$2:$F$52)</f>
        <v>3054.5</v>
      </c>
      <c r="J42" s="36">
        <f>SUMIF(Melahin!$A$2:$A$52,$A42,Melahin!$F$2:$F$52)</f>
        <v>3984.09</v>
      </c>
      <c r="K42" s="36">
        <f>SUMIF(Merbau!$A$2:$A$52,$A42,Merbau!$F$2:$F$52)</f>
        <v>3332.1</v>
      </c>
      <c r="L42" s="36">
        <f>SUMIF(Mundu!$A$2:$A$52,$A42,Mundu!$F$2:$F$52)</f>
        <v>1814.35</v>
      </c>
      <c r="M42" s="36">
        <f>SUMIF(Musi!$A$2:$A$52,$A42,Musi!$F$2:$F$52)</f>
        <v>4461.17</v>
      </c>
      <c r="N42" s="36">
        <f>SUMIF(Meditran!$A$2:$A$52,$A42,Meditran!$F$2:$F$52)</f>
        <v>2106.59</v>
      </c>
      <c r="O42" s="36">
        <f>SUMIF(Matindok!$A$2:$A$52,$A42,Matindok!$F$2:$F$52)</f>
        <v>1417.27</v>
      </c>
      <c r="P42" s="36">
        <f>SUMIF(Mauhau!$A$2:$A$52,$A42,Mauhau!$F$2:$F$52)</f>
        <v>2702.49</v>
      </c>
      <c r="Q42" s="36">
        <f>SUMIF(Merauke!$A$2:$A$52,$A42,Merauke!$F$2:$F$52)</f>
        <v>1515.23</v>
      </c>
      <c r="R42" s="36">
        <f>SUMIF(Kamojang!$A$2:$A$52,$A42,Kamojang!$F$2:$F$52)</f>
        <v>3425.09</v>
      </c>
      <c r="S42" s="36">
        <f>SUMIF(Kasim!$A$2:$A$52,$A42,Kasim!$F$2:$F$52)</f>
        <v>6077.87</v>
      </c>
      <c r="T42" s="36">
        <f>SUMIF(Kakap!$A$2:$A$52,$A42,Kakap!$F$2:$F$52)</f>
        <v>945.17</v>
      </c>
      <c r="U42" s="36">
        <f>SUMIF(Parigi!$A$2:$A$52,$A42,Parigi!$F$2:$F$52)</f>
        <v>2764.29</v>
      </c>
      <c r="V42" s="36">
        <f>SUMIF(Pattimura!$A$2:$A$52,$A42,Pattimura!$F$2:$F$52)</f>
        <v>999.8</v>
      </c>
      <c r="W42" s="36">
        <f>SUMIF(Pasaman!$A$2:$A$52,$A42,Pasaman!$F$2:$F$52)</f>
        <v>999.8</v>
      </c>
      <c r="X42" s="36">
        <f>SUMIF(Panjang!$A$2:$A$52,$A42,Panjang!$F$2:$F$52)</f>
        <v>932.4</v>
      </c>
      <c r="Y42" s="36">
        <f>SUMIF(TF_II_Man!$A$2:$A$52,$A42,TF_II_Man!$F$2:$F$52)</f>
        <v>0</v>
      </c>
      <c r="Z42" s="36">
        <f t="shared" si="9"/>
        <v>68300.849999999991</v>
      </c>
    </row>
    <row r="43" spans="1:27">
      <c r="A43" s="35" t="s">
        <v>200</v>
      </c>
      <c r="B43" s="36">
        <f>SUMIF(Pandan!$A$2:$A$52,$A43,Pandan!$F$2:$F$52)</f>
        <v>3198.19</v>
      </c>
      <c r="C43" s="36">
        <f>SUMIF(Pelita!$A$2:$A$52,$A43,Pelita!$F$2:$F$52)</f>
        <v>4927.51</v>
      </c>
      <c r="D43" s="36">
        <f>SUMIF(P_Tabuhan!$A$2:$A$52,$A43,P_Tabuhan!$F$2:$F$52)</f>
        <v>12165.87</v>
      </c>
      <c r="E43" s="36">
        <f>SUMIF(Pungut!$A$2:$A$52,$A43,Pungut!$F$2:$F$52)</f>
        <v>11781.73</v>
      </c>
      <c r="F43" s="36">
        <f>SUMIF(Pematang!$A$2:$A$52,$A43,Pematang!$F$2:$F$52)</f>
        <v>5830.64</v>
      </c>
      <c r="G43" s="36">
        <f>SUMIF(MangunJaya!$A$2:$A$52,$A43,MangunJaya!$F$2:$F$52)</f>
        <v>2548.8000000000002</v>
      </c>
      <c r="H43" s="36">
        <f>SUMIF(Menggala!$A$2:$A$52,$A43,Menggala!$F$2:$F$52)</f>
        <v>4059.6</v>
      </c>
      <c r="I43" s="36">
        <f>SUMIF(Minas!$A$2:$A$52,$A43,Minas!$F$2:$F$52)</f>
        <v>4924.72</v>
      </c>
      <c r="J43" s="36">
        <f>SUMIF(Melahin!$A$2:$A$52,$A43,Melahin!$F$2:$F$52)</f>
        <v>2626.34</v>
      </c>
      <c r="K43" s="36">
        <f>SUMIF(Merbau!$A$2:$A$52,$A43,Merbau!$F$2:$F$52)</f>
        <v>3813.6</v>
      </c>
      <c r="L43" s="36">
        <f>SUMIF(Mundu!$A$2:$A$52,$A43,Mundu!$F$2:$F$52)</f>
        <v>7612.34</v>
      </c>
      <c r="M43" s="36">
        <f>SUMIF(Musi!$A$2:$A$52,$A43,Musi!$F$2:$F$52)</f>
        <v>3159.98</v>
      </c>
      <c r="N43" s="36">
        <f>SUMIF(Meditran!$A$2:$A$52,$A43,Meditran!$F$2:$F$52)</f>
        <v>7378.65</v>
      </c>
      <c r="O43" s="36">
        <f>SUMIF(Matindok!$A$2:$A$52,$A43,Matindok!$F$2:$F$52)</f>
        <v>3605.32</v>
      </c>
      <c r="P43" s="36">
        <f>SUMIF(Mauhau!$A$2:$A$52,$A43,Mauhau!$F$2:$F$52)</f>
        <v>4692.58</v>
      </c>
      <c r="Q43" s="36">
        <f>SUMIF(Merauke!$A$2:$A$52,$A43,Merauke!$F$2:$F$52)</f>
        <v>3028.18</v>
      </c>
      <c r="R43" s="36">
        <f>SUMIF(Kamojang!$A$2:$A$52,$A43,Kamojang!$F$2:$F$52)</f>
        <v>1545.26</v>
      </c>
      <c r="S43" s="36">
        <f>SUMIF(Kasim!$A$2:$A$52,$A43,Kasim!$F$2:$F$52)</f>
        <v>30252.400000000001</v>
      </c>
      <c r="T43" s="36">
        <f>SUMIF(Kakap!$A$2:$A$52,$A43,Kakap!$F$2:$F$52)</f>
        <v>2526.42</v>
      </c>
      <c r="U43" s="36">
        <f>SUMIF(Parigi!$A$2:$A$52,$A43,Parigi!$F$2:$F$52)</f>
        <v>4850.3999999999996</v>
      </c>
      <c r="V43" s="36">
        <f>SUMIF(Pattimura!$A$2:$A$52,$A43,Pattimura!$F$2:$F$52)</f>
        <v>999.4</v>
      </c>
      <c r="W43" s="36">
        <f>SUMIF(Pasaman!$A$2:$A$52,$A43,Pasaman!$F$2:$F$52)</f>
        <v>999.4</v>
      </c>
      <c r="X43" s="36">
        <f>SUMIF(Panjang!$A$2:$A$52,$A43,Panjang!$F$2:$F$52)</f>
        <v>1213.2</v>
      </c>
      <c r="Y43" s="36">
        <f>SUMIF(TF_II_Man!$A$2:$A$52,$A43,TF_II_Man!$F$2:$F$52)</f>
        <v>0</v>
      </c>
      <c r="Z43" s="36">
        <f t="shared" si="9"/>
        <v>127740.52999999997</v>
      </c>
    </row>
    <row r="44" spans="1:27">
      <c r="A44" s="37" t="s">
        <v>34</v>
      </c>
      <c r="B44" s="38">
        <f>SUM(B37:B43)</f>
        <v>82623.98000000001</v>
      </c>
      <c r="C44" s="38">
        <f t="shared" ref="C44:Z44" si="10">SUM(C37:C43)</f>
        <v>77061.449999999983</v>
      </c>
      <c r="D44" s="38">
        <f t="shared" si="10"/>
        <v>116470.34</v>
      </c>
      <c r="E44" s="38">
        <f t="shared" si="10"/>
        <v>73829.399999999994</v>
      </c>
      <c r="F44" s="38">
        <f t="shared" si="10"/>
        <v>152560.65000000002</v>
      </c>
      <c r="G44" s="38">
        <f t="shared" si="10"/>
        <v>134822.09</v>
      </c>
      <c r="H44" s="38">
        <f t="shared" si="10"/>
        <v>75334.930000000008</v>
      </c>
      <c r="I44" s="38">
        <f t="shared" si="10"/>
        <v>69603.34</v>
      </c>
      <c r="J44" s="38">
        <f t="shared" si="10"/>
        <v>129581.45999999999</v>
      </c>
      <c r="K44" s="38">
        <f t="shared" si="10"/>
        <v>128901.21</v>
      </c>
      <c r="L44" s="38">
        <f t="shared" si="10"/>
        <v>209521.32</v>
      </c>
      <c r="M44" s="38">
        <f t="shared" si="10"/>
        <v>140497.66000000003</v>
      </c>
      <c r="N44" s="38">
        <f t="shared" si="10"/>
        <v>88320.51999999999</v>
      </c>
      <c r="O44" s="38">
        <f t="shared" si="10"/>
        <v>77352.560000000012</v>
      </c>
      <c r="P44" s="38">
        <f t="shared" si="10"/>
        <v>100458.5</v>
      </c>
      <c r="Q44" s="38">
        <f t="shared" si="10"/>
        <v>108821.65</v>
      </c>
      <c r="R44" s="38">
        <f t="shared" si="10"/>
        <v>70763.989999999991</v>
      </c>
      <c r="S44" s="38">
        <f t="shared" si="10"/>
        <v>172931.61</v>
      </c>
      <c r="T44" s="38">
        <f t="shared" si="10"/>
        <v>70458.709999999992</v>
      </c>
      <c r="U44" s="38">
        <f t="shared" ref="U44:X44" si="11">SUM(U37:U43)</f>
        <v>286144.64999999997</v>
      </c>
      <c r="V44" s="38">
        <f t="shared" si="11"/>
        <v>71004.95</v>
      </c>
      <c r="W44" s="38">
        <f t="shared" si="11"/>
        <v>79681.02</v>
      </c>
      <c r="X44" s="38">
        <f t="shared" si="11"/>
        <v>22647.79</v>
      </c>
      <c r="Y44" s="38">
        <f>SUM(Y37:Y43)</f>
        <v>-2507.13</v>
      </c>
      <c r="Z44" s="38">
        <f t="shared" si="10"/>
        <v>2536886.65</v>
      </c>
    </row>
    <row r="45" spans="1:27">
      <c r="A45" s="31" t="s">
        <v>98</v>
      </c>
      <c r="B45" s="31">
        <v>13323</v>
      </c>
      <c r="G45" s="39"/>
      <c r="Z45" s="36">
        <f>Z44*B45</f>
        <v>33798940837.949997</v>
      </c>
    </row>
    <row r="47" spans="1:27">
      <c r="A47" s="61" t="s">
        <v>224</v>
      </c>
      <c r="B47" s="61"/>
      <c r="C47" s="61"/>
    </row>
    <row r="48" spans="1:27">
      <c r="A48" s="32">
        <v>6</v>
      </c>
      <c r="B48" s="62" t="s">
        <v>13</v>
      </c>
      <c r="C48" s="63" t="s">
        <v>14</v>
      </c>
      <c r="D48" s="33" t="s">
        <v>15</v>
      </c>
      <c r="E48" s="63" t="s">
        <v>16</v>
      </c>
      <c r="F48" s="62" t="s">
        <v>17</v>
      </c>
      <c r="G48" s="63" t="s">
        <v>18</v>
      </c>
      <c r="H48" s="33" t="s">
        <v>19</v>
      </c>
      <c r="I48" s="33" t="s">
        <v>20</v>
      </c>
      <c r="J48" s="62" t="s">
        <v>21</v>
      </c>
      <c r="K48" s="64" t="s">
        <v>22</v>
      </c>
      <c r="L48" s="64" t="s">
        <v>23</v>
      </c>
      <c r="M48" s="62" t="s">
        <v>24</v>
      </c>
      <c r="N48" s="63" t="s">
        <v>25</v>
      </c>
      <c r="O48" s="33" t="s">
        <v>26</v>
      </c>
      <c r="P48" s="62" t="s">
        <v>27</v>
      </c>
      <c r="Q48" s="64" t="s">
        <v>28</v>
      </c>
      <c r="R48" s="63" t="s">
        <v>29</v>
      </c>
      <c r="S48" s="64" t="s">
        <v>30</v>
      </c>
      <c r="T48" s="33" t="s">
        <v>31</v>
      </c>
      <c r="U48" s="64" t="s">
        <v>145</v>
      </c>
      <c r="V48" s="33" t="s">
        <v>149</v>
      </c>
      <c r="W48" s="62" t="s">
        <v>150</v>
      </c>
      <c r="X48" s="63" t="s">
        <v>151</v>
      </c>
      <c r="Y48" s="33" t="s">
        <v>48</v>
      </c>
      <c r="Z48" s="34" t="s">
        <v>34</v>
      </c>
    </row>
    <row r="49" spans="1:27">
      <c r="A49" s="35" t="s">
        <v>188</v>
      </c>
      <c r="B49" s="36">
        <f t="shared" ref="B49:B55" si="12">B37-(0.3*B26)</f>
        <v>-3106.37</v>
      </c>
      <c r="C49" s="36">
        <f t="shared" ref="C49:U49" si="13">C37-(0.3*C26)</f>
        <v>15621.759999999998</v>
      </c>
      <c r="D49" s="36">
        <f t="shared" si="13"/>
        <v>5383.7699999999995</v>
      </c>
      <c r="E49" s="36">
        <f t="shared" si="13"/>
        <v>11953.320000000002</v>
      </c>
      <c r="F49" s="36">
        <f t="shared" si="13"/>
        <v>21221.760000000002</v>
      </c>
      <c r="G49" s="36">
        <f t="shared" si="13"/>
        <v>7431.1900000000005</v>
      </c>
      <c r="H49" s="36">
        <f t="shared" si="13"/>
        <v>10842.87</v>
      </c>
      <c r="I49" s="36">
        <f t="shared" si="13"/>
        <v>1971.7300000000005</v>
      </c>
      <c r="J49" s="36">
        <f t="shared" si="13"/>
        <v>7533.9600000000009</v>
      </c>
      <c r="K49" s="36">
        <f t="shared" si="13"/>
        <v>5818.15</v>
      </c>
      <c r="L49" s="36">
        <f t="shared" si="13"/>
        <v>6518.4699999999993</v>
      </c>
      <c r="M49" s="36">
        <f t="shared" si="13"/>
        <v>6619.0599999999995</v>
      </c>
      <c r="N49" s="36">
        <f t="shared" si="13"/>
        <v>6130.0400000000009</v>
      </c>
      <c r="O49" s="36">
        <f t="shared" si="13"/>
        <v>392.82999999999993</v>
      </c>
      <c r="P49" s="36">
        <f t="shared" si="13"/>
        <v>1203.3400000000001</v>
      </c>
      <c r="Q49" s="36">
        <f t="shared" si="13"/>
        <v>11036.8</v>
      </c>
      <c r="R49" s="36">
        <f t="shared" si="13"/>
        <v>6332.84</v>
      </c>
      <c r="S49" s="36">
        <f t="shared" si="13"/>
        <v>-2946.25</v>
      </c>
      <c r="T49" s="36">
        <f t="shared" si="13"/>
        <v>13059.480000000001</v>
      </c>
      <c r="U49" s="36">
        <f t="shared" si="13"/>
        <v>19327.72</v>
      </c>
      <c r="V49" s="36"/>
      <c r="W49" s="36"/>
      <c r="X49" s="36"/>
      <c r="Y49" s="36">
        <f t="shared" ref="Y49" si="14">Y37-(0.2*Y26)</f>
        <v>0</v>
      </c>
      <c r="Z49" s="36">
        <f>SUM(B49:Y49)</f>
        <v>152346.47</v>
      </c>
    </row>
    <row r="50" spans="1:27">
      <c r="A50" s="35" t="s">
        <v>184</v>
      </c>
      <c r="B50" s="36">
        <f t="shared" si="12"/>
        <v>-4684.8399999999992</v>
      </c>
      <c r="C50" s="36">
        <f t="shared" ref="C50:U50" si="15">C38-(0.3*C27)</f>
        <v>-550.33000000000015</v>
      </c>
      <c r="D50" s="36">
        <f t="shared" si="15"/>
        <v>13697.17</v>
      </c>
      <c r="E50" s="36">
        <f t="shared" si="15"/>
        <v>-367.92000000000007</v>
      </c>
      <c r="F50" s="36">
        <f t="shared" si="15"/>
        <v>3831.8599999999997</v>
      </c>
      <c r="G50" s="36">
        <f t="shared" si="15"/>
        <v>-2070.9900000000002</v>
      </c>
      <c r="H50" s="36">
        <f t="shared" si="15"/>
        <v>-2515.92</v>
      </c>
      <c r="I50" s="36">
        <f t="shared" si="15"/>
        <v>13989.960000000001</v>
      </c>
      <c r="J50" s="36">
        <f t="shared" si="15"/>
        <v>12701.94</v>
      </c>
      <c r="K50" s="36">
        <f t="shared" si="15"/>
        <v>988.6899999999996</v>
      </c>
      <c r="L50" s="36">
        <f t="shared" si="15"/>
        <v>739.81999999999971</v>
      </c>
      <c r="M50" s="36">
        <f t="shared" si="15"/>
        <v>4337.1899999999996</v>
      </c>
      <c r="N50" s="36">
        <f t="shared" si="15"/>
        <v>2163.6800000000003</v>
      </c>
      <c r="O50" s="36">
        <f t="shared" si="15"/>
        <v>16208.450000000003</v>
      </c>
      <c r="P50" s="36">
        <f t="shared" si="15"/>
        <v>6936.4800000000005</v>
      </c>
      <c r="Q50" s="36">
        <f t="shared" si="15"/>
        <v>3883.829999999999</v>
      </c>
      <c r="R50" s="36">
        <f t="shared" si="15"/>
        <v>1232.3800000000001</v>
      </c>
      <c r="S50" s="36">
        <f t="shared" si="15"/>
        <v>17039.260000000002</v>
      </c>
      <c r="T50" s="36">
        <f t="shared" si="15"/>
        <v>3922.579999999999</v>
      </c>
      <c r="U50" s="36">
        <f t="shared" si="15"/>
        <v>6577.15</v>
      </c>
      <c r="V50" s="36"/>
      <c r="W50" s="36"/>
      <c r="X50" s="36"/>
      <c r="Y50" s="36">
        <f t="shared" ref="Y50" si="16">Y38-(0.2*Y27)</f>
        <v>0</v>
      </c>
      <c r="Z50" s="36">
        <f t="shared" ref="Z50:Z55" si="17">SUM(B50:Y50)</f>
        <v>98060.440000000017</v>
      </c>
    </row>
    <row r="51" spans="1:27">
      <c r="A51" s="35" t="s">
        <v>185</v>
      </c>
      <c r="B51" s="36">
        <f t="shared" si="12"/>
        <v>-50394.867999999995</v>
      </c>
      <c r="C51" s="36">
        <f t="shared" ref="C51:U51" si="18">C39-(0.3*C28)</f>
        <v>-74883.262000000002</v>
      </c>
      <c r="D51" s="36">
        <f t="shared" si="18"/>
        <v>-61550.088000000003</v>
      </c>
      <c r="E51" s="36">
        <f t="shared" si="18"/>
        <v>-12843.981999999998</v>
      </c>
      <c r="F51" s="36">
        <f t="shared" si="18"/>
        <v>-62831.359999999986</v>
      </c>
      <c r="G51" s="36">
        <f t="shared" si="18"/>
        <v>163.99799999999959</v>
      </c>
      <c r="H51" s="36">
        <f t="shared" si="18"/>
        <v>-52853.561999999998</v>
      </c>
      <c r="I51" s="36">
        <f t="shared" si="18"/>
        <v>-72017.422000000006</v>
      </c>
      <c r="J51" s="36">
        <f t="shared" si="18"/>
        <v>-44830.409999999989</v>
      </c>
      <c r="K51" s="36">
        <f t="shared" si="18"/>
        <v>-71466.177999999985</v>
      </c>
      <c r="L51" s="36">
        <f t="shared" si="18"/>
        <v>-21557.498</v>
      </c>
      <c r="M51" s="36">
        <f t="shared" si="18"/>
        <v>-13652.263999999999</v>
      </c>
      <c r="N51" s="36">
        <f t="shared" si="18"/>
        <v>-10692.946</v>
      </c>
      <c r="O51" s="36">
        <f t="shared" si="18"/>
        <v>-71736.411999999997</v>
      </c>
      <c r="P51" s="36">
        <f t="shared" si="18"/>
        <v>-34606.939999999995</v>
      </c>
      <c r="Q51" s="36">
        <f t="shared" si="18"/>
        <v>-42099.56</v>
      </c>
      <c r="R51" s="36">
        <f t="shared" si="18"/>
        <v>-134116.32399999999</v>
      </c>
      <c r="S51" s="36">
        <f t="shared" si="18"/>
        <v>-11835.029999999999</v>
      </c>
      <c r="T51" s="36">
        <f t="shared" si="18"/>
        <v>-47711.71</v>
      </c>
      <c r="U51" s="36">
        <f t="shared" si="18"/>
        <v>23361.173999999999</v>
      </c>
      <c r="V51" s="36"/>
      <c r="W51" s="36"/>
      <c r="X51" s="36"/>
      <c r="Y51" s="36">
        <f t="shared" ref="Y51" si="19">Y39-(0.2*Y28)</f>
        <v>0</v>
      </c>
      <c r="Z51" s="36">
        <f t="shared" si="17"/>
        <v>-868154.64399999974</v>
      </c>
    </row>
    <row r="52" spans="1:27">
      <c r="A52" s="35" t="s">
        <v>190</v>
      </c>
      <c r="B52" s="36">
        <f t="shared" si="12"/>
        <v>151.82000000000153</v>
      </c>
      <c r="C52" s="36">
        <f t="shared" ref="C52:Y52" si="20">C40-(0.3*C29)</f>
        <v>-26333.22</v>
      </c>
      <c r="D52" s="36">
        <f t="shared" si="20"/>
        <v>-27737.730000000003</v>
      </c>
      <c r="E52" s="36">
        <f t="shared" si="20"/>
        <v>-14007.550000000001</v>
      </c>
      <c r="F52" s="36">
        <f t="shared" si="20"/>
        <v>21313.39</v>
      </c>
      <c r="G52" s="36">
        <f t="shared" si="20"/>
        <v>11431.5</v>
      </c>
      <c r="H52" s="36">
        <f t="shared" si="20"/>
        <v>1051.8899999999994</v>
      </c>
      <c r="I52" s="36">
        <f t="shared" si="20"/>
        <v>1511.8199999999997</v>
      </c>
      <c r="J52" s="36">
        <f t="shared" si="20"/>
        <v>-7018.1200000000008</v>
      </c>
      <c r="K52" s="36">
        <f t="shared" si="20"/>
        <v>4297.239999999998</v>
      </c>
      <c r="L52" s="36">
        <f t="shared" si="20"/>
        <v>22244.87</v>
      </c>
      <c r="M52" s="36">
        <f t="shared" si="20"/>
        <v>5065.9399999999987</v>
      </c>
      <c r="N52" s="36">
        <f t="shared" si="20"/>
        <v>2476.9599999999991</v>
      </c>
      <c r="O52" s="36">
        <f t="shared" si="20"/>
        <v>-10664.96</v>
      </c>
      <c r="P52" s="36">
        <f t="shared" si="20"/>
        <v>-3530.8600000000006</v>
      </c>
      <c r="Q52" s="36">
        <f t="shared" si="20"/>
        <v>24606.01</v>
      </c>
      <c r="R52" s="36">
        <f t="shared" si="20"/>
        <v>-10940.56</v>
      </c>
      <c r="S52" s="36">
        <f t="shared" si="20"/>
        <v>14464.320000000003</v>
      </c>
      <c r="T52" s="36">
        <f t="shared" si="20"/>
        <v>5442.4000000000015</v>
      </c>
      <c r="U52" s="36">
        <f t="shared" si="20"/>
        <v>20846.449999999997</v>
      </c>
      <c r="V52" s="36"/>
      <c r="W52" s="36"/>
      <c r="X52" s="36"/>
      <c r="Y52" s="36">
        <f t="shared" si="20"/>
        <v>0</v>
      </c>
      <c r="Z52" s="36">
        <f t="shared" si="17"/>
        <v>34671.609999999986</v>
      </c>
    </row>
    <row r="53" spans="1:27">
      <c r="A53" s="35" t="s">
        <v>195</v>
      </c>
      <c r="B53" s="36">
        <f t="shared" si="12"/>
        <v>8055.5900000000038</v>
      </c>
      <c r="C53" s="36">
        <f t="shared" ref="C53:Y53" si="21">C41-(0.3*C30)</f>
        <v>916.7699999999968</v>
      </c>
      <c r="D53" s="36">
        <f t="shared" si="21"/>
        <v>-38698.359999999993</v>
      </c>
      <c r="E53" s="36">
        <f t="shared" si="21"/>
        <v>-48719.289999999994</v>
      </c>
      <c r="F53" s="36">
        <f t="shared" si="21"/>
        <v>970.81000000000131</v>
      </c>
      <c r="G53" s="36">
        <f t="shared" si="21"/>
        <v>-5459.5299999999988</v>
      </c>
      <c r="H53" s="36">
        <f t="shared" si="21"/>
        <v>-6817.1400000000031</v>
      </c>
      <c r="I53" s="36">
        <f t="shared" si="21"/>
        <v>-17446.759999999998</v>
      </c>
      <c r="J53" s="36">
        <f t="shared" si="21"/>
        <v>-16305.400000000001</v>
      </c>
      <c r="K53" s="36">
        <f t="shared" si="21"/>
        <v>13035.280000000006</v>
      </c>
      <c r="L53" s="36">
        <f t="shared" si="21"/>
        <v>46944.180000000008</v>
      </c>
      <c r="M53" s="36">
        <f t="shared" si="21"/>
        <v>36801.020000000004</v>
      </c>
      <c r="N53" s="36">
        <f t="shared" si="21"/>
        <v>21830.47</v>
      </c>
      <c r="O53" s="36">
        <f t="shared" si="21"/>
        <v>-7855.7099999999991</v>
      </c>
      <c r="P53" s="36">
        <f t="shared" si="21"/>
        <v>24092.190000000002</v>
      </c>
      <c r="Q53" s="36">
        <f t="shared" si="21"/>
        <v>3872.2599999999984</v>
      </c>
      <c r="R53" s="36">
        <f t="shared" si="21"/>
        <v>984.90000000000146</v>
      </c>
      <c r="S53" s="36">
        <f t="shared" si="21"/>
        <v>9430.8000000000065</v>
      </c>
      <c r="T53" s="36">
        <f t="shared" si="21"/>
        <v>-22945.489999999998</v>
      </c>
      <c r="U53" s="36">
        <f t="shared" si="21"/>
        <v>90200.569999999992</v>
      </c>
      <c r="V53" s="36"/>
      <c r="W53" s="36"/>
      <c r="X53" s="36"/>
      <c r="Y53" s="36">
        <f t="shared" si="21"/>
        <v>-2507.13</v>
      </c>
      <c r="Z53" s="36">
        <f t="shared" si="17"/>
        <v>90380.030000000042</v>
      </c>
      <c r="AA53" s="39"/>
    </row>
    <row r="54" spans="1:27">
      <c r="A54" s="35" t="s">
        <v>201</v>
      </c>
      <c r="B54" s="36">
        <f t="shared" si="12"/>
        <v>1364.5299999999997</v>
      </c>
      <c r="C54" s="36">
        <f t="shared" ref="C54:U54" si="22">C42-(0.3*C31)</f>
        <v>453.21000000000004</v>
      </c>
      <c r="D54" s="36">
        <f t="shared" si="22"/>
        <v>-994.7199999999998</v>
      </c>
      <c r="E54" s="36">
        <f t="shared" si="22"/>
        <v>-418.95999999999958</v>
      </c>
      <c r="F54" s="36">
        <f t="shared" si="22"/>
        <v>696.89</v>
      </c>
      <c r="G54" s="36">
        <f t="shared" si="22"/>
        <v>1165.1899999999996</v>
      </c>
      <c r="H54" s="36">
        <f t="shared" si="22"/>
        <v>2357.7399999999998</v>
      </c>
      <c r="I54" s="36">
        <f t="shared" si="22"/>
        <v>1588.22</v>
      </c>
      <c r="J54" s="36">
        <f t="shared" si="22"/>
        <v>1199.1300000000001</v>
      </c>
      <c r="K54" s="36">
        <f t="shared" si="22"/>
        <v>1648.38</v>
      </c>
      <c r="L54" s="36">
        <f t="shared" si="22"/>
        <v>-70.6099999999999</v>
      </c>
      <c r="M54" s="36">
        <f t="shared" si="22"/>
        <v>1076.21</v>
      </c>
      <c r="N54" s="36">
        <f t="shared" si="22"/>
        <v>122.87000000000035</v>
      </c>
      <c r="O54" s="36">
        <f t="shared" si="22"/>
        <v>-765.64999999999964</v>
      </c>
      <c r="P54" s="36">
        <f t="shared" si="22"/>
        <v>1184.4899999999998</v>
      </c>
      <c r="Q54" s="36">
        <f t="shared" si="22"/>
        <v>-103.56999999999994</v>
      </c>
      <c r="R54" s="36">
        <f t="shared" si="22"/>
        <v>1141.3700000000003</v>
      </c>
      <c r="S54" s="36">
        <f t="shared" si="22"/>
        <v>1694.1500000000005</v>
      </c>
      <c r="T54" s="36">
        <f t="shared" si="22"/>
        <v>-639.78999999999985</v>
      </c>
      <c r="U54" s="36">
        <f t="shared" si="22"/>
        <v>1045.05</v>
      </c>
      <c r="V54" s="36"/>
      <c r="W54" s="36"/>
      <c r="X54" s="36"/>
      <c r="Y54" s="36">
        <f t="shared" ref="Y54" si="23">Y42-(0.2*Y31)</f>
        <v>0</v>
      </c>
      <c r="Z54" s="36">
        <f t="shared" si="17"/>
        <v>13744.130000000003</v>
      </c>
    </row>
    <row r="55" spans="1:27">
      <c r="A55" s="35" t="s">
        <v>200</v>
      </c>
      <c r="B55" s="36">
        <f t="shared" si="12"/>
        <v>1176.4300000000003</v>
      </c>
      <c r="C55" s="36">
        <f t="shared" ref="C55:U55" si="24">C43-(0.3*C32)</f>
        <v>2995.51</v>
      </c>
      <c r="D55" s="36">
        <f t="shared" si="24"/>
        <v>6566.55</v>
      </c>
      <c r="E55" s="36">
        <f t="shared" si="24"/>
        <v>3254.0500000000011</v>
      </c>
      <c r="F55" s="36">
        <f t="shared" si="24"/>
        <v>2899.1600000000003</v>
      </c>
      <c r="G55" s="36">
        <f t="shared" si="24"/>
        <v>1784.1600000000003</v>
      </c>
      <c r="H55" s="36">
        <f t="shared" si="24"/>
        <v>2841.7200000000003</v>
      </c>
      <c r="I55" s="36">
        <f t="shared" si="24"/>
        <v>2180.44</v>
      </c>
      <c r="J55" s="36">
        <f t="shared" si="24"/>
        <v>1484.0600000000002</v>
      </c>
      <c r="K55" s="36">
        <f t="shared" si="24"/>
        <v>2669.52</v>
      </c>
      <c r="L55" s="36">
        <f t="shared" si="24"/>
        <v>5058.74</v>
      </c>
      <c r="M55" s="36">
        <f t="shared" si="24"/>
        <v>1325.66</v>
      </c>
      <c r="N55" s="36">
        <f t="shared" si="24"/>
        <v>1812.5700000000006</v>
      </c>
      <c r="O55" s="36">
        <f t="shared" si="24"/>
        <v>2348.92</v>
      </c>
      <c r="P55" s="36">
        <f t="shared" si="24"/>
        <v>1570.6600000000003</v>
      </c>
      <c r="Q55" s="36">
        <f t="shared" si="24"/>
        <v>1761.34</v>
      </c>
      <c r="R55" s="36">
        <f t="shared" si="24"/>
        <v>-1982.9799999999998</v>
      </c>
      <c r="S55" s="36">
        <f t="shared" si="24"/>
        <v>21176.68</v>
      </c>
      <c r="T55" s="36">
        <f t="shared" si="24"/>
        <v>103.01999999999998</v>
      </c>
      <c r="U55" s="36">
        <f t="shared" si="24"/>
        <v>3395.2799999999997</v>
      </c>
      <c r="V55" s="36"/>
      <c r="W55" s="36"/>
      <c r="X55" s="36"/>
      <c r="Y55" s="36">
        <f t="shared" ref="Y55" si="25">Y43-(0.2*Y32)</f>
        <v>0</v>
      </c>
      <c r="Z55" s="36">
        <f t="shared" si="17"/>
        <v>64421.49</v>
      </c>
    </row>
    <row r="56" spans="1:27">
      <c r="A56" s="37" t="s">
        <v>34</v>
      </c>
      <c r="B56" s="38">
        <f>SUM(B49:B55)</f>
        <v>-47437.707999999991</v>
      </c>
      <c r="C56" s="38">
        <f t="shared" ref="C56:T56" si="26">SUM(C49:C55)</f>
        <v>-81779.562000000005</v>
      </c>
      <c r="D56" s="38">
        <f t="shared" si="26"/>
        <v>-103333.40799999998</v>
      </c>
      <c r="E56" s="38">
        <f t="shared" si="26"/>
        <v>-61150.331999999988</v>
      </c>
      <c r="F56" s="38">
        <f t="shared" si="26"/>
        <v>-11897.489999999983</v>
      </c>
      <c r="G56" s="38">
        <f t="shared" si="26"/>
        <v>14445.518</v>
      </c>
      <c r="H56" s="38">
        <f t="shared" si="26"/>
        <v>-45092.401999999995</v>
      </c>
      <c r="I56" s="38">
        <f t="shared" si="26"/>
        <v>-68222.012000000002</v>
      </c>
      <c r="J56" s="38">
        <f t="shared" si="26"/>
        <v>-45234.84</v>
      </c>
      <c r="K56" s="38">
        <f t="shared" si="26"/>
        <v>-43008.917999999991</v>
      </c>
      <c r="L56" s="38">
        <f t="shared" si="26"/>
        <v>59877.972000000002</v>
      </c>
      <c r="M56" s="38">
        <f t="shared" si="26"/>
        <v>41572.816000000006</v>
      </c>
      <c r="N56" s="38">
        <f t="shared" si="26"/>
        <v>23843.644</v>
      </c>
      <c r="O56" s="38">
        <f t="shared" si="26"/>
        <v>-72072.531999999992</v>
      </c>
      <c r="P56" s="38">
        <f t="shared" si="26"/>
        <v>-3150.6399999999935</v>
      </c>
      <c r="Q56" s="38">
        <f t="shared" si="26"/>
        <v>2957.1099999999965</v>
      </c>
      <c r="R56" s="38">
        <f t="shared" si="26"/>
        <v>-137348.37400000001</v>
      </c>
      <c r="S56" s="38">
        <f t="shared" si="26"/>
        <v>49023.930000000015</v>
      </c>
      <c r="T56" s="38">
        <f t="shared" si="26"/>
        <v>-48769.509999999995</v>
      </c>
      <c r="U56" s="38">
        <f t="shared" ref="U56" si="27">SUM(U49:U55)</f>
        <v>164753.394</v>
      </c>
      <c r="V56" s="38"/>
      <c r="W56" s="38"/>
      <c r="X56" s="38"/>
      <c r="Y56" s="38">
        <f>SUM(Y49:Y55)</f>
        <v>-2507.13</v>
      </c>
      <c r="Z56" s="38">
        <f>SUM(Z49:Z55)</f>
        <v>-414530.4739999997</v>
      </c>
    </row>
    <row r="57" spans="1:27">
      <c r="Z57" s="36">
        <f>Z56*B45</f>
        <v>-5522789505.1019964</v>
      </c>
    </row>
    <row r="58" spans="1:27">
      <c r="B58" s="58"/>
      <c r="C58" s="31" t="s">
        <v>225</v>
      </c>
    </row>
    <row r="59" spans="1:27">
      <c r="B59" s="67"/>
      <c r="C59" s="31" t="s">
        <v>226</v>
      </c>
    </row>
    <row r="60" spans="1:27">
      <c r="B60" s="65"/>
      <c r="C60" s="31" t="s">
        <v>227</v>
      </c>
    </row>
    <row r="61" spans="1:27">
      <c r="B61" s="66"/>
      <c r="C61" s="31" t="s">
        <v>228</v>
      </c>
    </row>
  </sheetData>
  <conditionalFormatting sqref="B49:X51 B54:X55 B52:Y53">
    <cfRule type="cellIs" dxfId="3" priority="3" operator="lessThan">
      <formula>0</formula>
    </cfRule>
  </conditionalFormatting>
  <conditionalFormatting sqref="Y49:Y51 Y54:Y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V55"/>
  <sheetViews>
    <sheetView tabSelected="1" zoomScale="90" zoomScaleNormal="9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.1796875" defaultRowHeight="12.5"/>
  <cols>
    <col min="1" max="1" width="9.1796875" style="71"/>
    <col min="2" max="2" width="3.81640625" style="71" bestFit="1" customWidth="1"/>
    <col min="3" max="3" width="15" style="68" customWidth="1"/>
    <col min="4" max="4" width="5.26953125" style="71" bestFit="1" customWidth="1"/>
    <col min="5" max="5" width="16.1796875" style="72" bestFit="1" customWidth="1"/>
    <col min="6" max="6" width="16.1796875" style="71" bestFit="1" customWidth="1"/>
    <col min="7" max="7" width="17.26953125" style="71" bestFit="1" customWidth="1"/>
    <col min="8" max="8" width="16.1796875" style="71" bestFit="1" customWidth="1"/>
    <col min="9" max="9" width="7" style="71" customWidth="1"/>
    <col min="10" max="10" width="16.1796875" style="69" bestFit="1" customWidth="1"/>
    <col min="11" max="11" width="18.81640625" style="69" bestFit="1" customWidth="1"/>
    <col min="12" max="12" width="16.1796875" style="72" bestFit="1" customWidth="1"/>
    <col min="13" max="13" width="16.1796875" style="71" bestFit="1" customWidth="1"/>
    <col min="14" max="15" width="11.453125" style="71" customWidth="1"/>
    <col min="16" max="16" width="13.81640625" style="71" hidden="1" customWidth="1"/>
    <col min="17" max="17" width="12.7265625" style="71" hidden="1" customWidth="1"/>
    <col min="18" max="18" width="7.453125" style="71" hidden="1" customWidth="1"/>
    <col min="19" max="19" width="13.1796875" style="71" hidden="1" customWidth="1"/>
    <col min="20" max="20" width="14.1796875" style="71" hidden="1" customWidth="1"/>
    <col min="21" max="21" width="5.54296875" style="71" hidden="1" customWidth="1"/>
    <col min="22" max="22" width="14.54296875" style="72" bestFit="1" customWidth="1"/>
    <col min="23" max="16384" width="9.1796875" style="71"/>
  </cols>
  <sheetData>
    <row r="1" spans="2:22" ht="13" thickBot="1"/>
    <row r="2" spans="2:22" ht="12.75" customHeight="1" thickBot="1">
      <c r="B2" s="118" t="s">
        <v>239</v>
      </c>
      <c r="C2" s="118" t="s">
        <v>240</v>
      </c>
      <c r="D2" s="118" t="s">
        <v>241</v>
      </c>
      <c r="E2" s="118" t="s">
        <v>247</v>
      </c>
      <c r="F2" s="118"/>
      <c r="G2" s="118"/>
      <c r="H2" s="118"/>
      <c r="I2" s="121" t="s">
        <v>245</v>
      </c>
      <c r="J2" s="118" t="s">
        <v>246</v>
      </c>
      <c r="K2" s="118"/>
      <c r="L2" s="118"/>
      <c r="M2" s="118"/>
      <c r="N2" s="121" t="s">
        <v>248</v>
      </c>
      <c r="O2" s="121" t="s">
        <v>249</v>
      </c>
      <c r="P2" s="118" t="s">
        <v>259</v>
      </c>
      <c r="Q2" s="118"/>
      <c r="R2" s="118"/>
      <c r="S2" s="118"/>
      <c r="T2" s="118"/>
      <c r="U2" s="118"/>
      <c r="V2" s="118"/>
    </row>
    <row r="3" spans="2:22" ht="13" thickBot="1">
      <c r="B3" s="118"/>
      <c r="C3" s="118"/>
      <c r="D3" s="118"/>
      <c r="E3" s="118"/>
      <c r="F3" s="118"/>
      <c r="G3" s="118"/>
      <c r="H3" s="118"/>
      <c r="I3" s="121"/>
      <c r="J3" s="118"/>
      <c r="K3" s="118"/>
      <c r="L3" s="118"/>
      <c r="M3" s="118"/>
      <c r="N3" s="121"/>
      <c r="O3" s="121"/>
      <c r="P3" s="121" t="s">
        <v>250</v>
      </c>
      <c r="Q3" s="121" t="s">
        <v>251</v>
      </c>
      <c r="R3" s="118" t="s">
        <v>252</v>
      </c>
      <c r="S3" s="121" t="s">
        <v>253</v>
      </c>
      <c r="T3" s="121" t="s">
        <v>254</v>
      </c>
      <c r="U3" s="118" t="s">
        <v>255</v>
      </c>
      <c r="V3" s="122" t="s">
        <v>256</v>
      </c>
    </row>
    <row r="4" spans="2:22" ht="13.5" thickBot="1">
      <c r="B4" s="118"/>
      <c r="C4" s="124"/>
      <c r="D4" s="118"/>
      <c r="E4" s="90" t="s">
        <v>242</v>
      </c>
      <c r="F4" s="91" t="s">
        <v>243</v>
      </c>
      <c r="G4" s="91" t="s">
        <v>244</v>
      </c>
      <c r="H4" s="91" t="s">
        <v>45</v>
      </c>
      <c r="I4" s="121"/>
      <c r="J4" s="100" t="s">
        <v>242</v>
      </c>
      <c r="K4" s="100" t="s">
        <v>243</v>
      </c>
      <c r="L4" s="90" t="s">
        <v>244</v>
      </c>
      <c r="M4" s="91" t="s">
        <v>45</v>
      </c>
      <c r="N4" s="121"/>
      <c r="O4" s="121"/>
      <c r="P4" s="121"/>
      <c r="Q4" s="121"/>
      <c r="R4" s="118"/>
      <c r="S4" s="121"/>
      <c r="T4" s="121"/>
      <c r="U4" s="118"/>
      <c r="V4" s="123"/>
    </row>
    <row r="5" spans="2:22" ht="13.5" thickBot="1">
      <c r="B5" s="117">
        <v>1</v>
      </c>
      <c r="C5" s="75" t="s">
        <v>13</v>
      </c>
      <c r="D5" s="85" t="s">
        <v>257</v>
      </c>
      <c r="E5" s="86">
        <v>3030832083.3299999</v>
      </c>
      <c r="F5" s="86">
        <v>1644408195.21</v>
      </c>
      <c r="G5" s="86">
        <v>5776039564.0799999</v>
      </c>
      <c r="H5" s="86">
        <v>1100799285.5400002</v>
      </c>
      <c r="I5" s="120">
        <v>0.19058028833210289</v>
      </c>
      <c r="J5" s="92"/>
      <c r="K5" s="92"/>
      <c r="L5" s="86">
        <v>4590000000</v>
      </c>
      <c r="M5" s="95">
        <v>4590000000</v>
      </c>
      <c r="N5" s="119">
        <v>0</v>
      </c>
      <c r="O5" s="117"/>
      <c r="P5" s="73"/>
      <c r="Q5" s="73"/>
      <c r="R5" s="73"/>
      <c r="S5" s="73"/>
      <c r="T5" s="73"/>
      <c r="U5" s="73"/>
      <c r="V5" s="86"/>
    </row>
    <row r="6" spans="2:22" ht="13.5" thickBot="1">
      <c r="B6" s="117"/>
      <c r="C6" s="79" t="s">
        <v>124</v>
      </c>
      <c r="D6" s="74" t="s">
        <v>258</v>
      </c>
      <c r="E6" s="88">
        <v>227488.71</v>
      </c>
      <c r="F6" s="88">
        <v>123426.27</v>
      </c>
      <c r="G6" s="88">
        <v>433538.96</v>
      </c>
      <c r="H6" s="88">
        <v>82623.98000000001</v>
      </c>
      <c r="I6" s="120"/>
      <c r="J6" s="94"/>
      <c r="K6" s="94"/>
      <c r="L6" s="88"/>
      <c r="M6" s="97"/>
      <c r="N6" s="119"/>
      <c r="O6" s="117"/>
      <c r="P6" s="73"/>
      <c r="Q6" s="73"/>
      <c r="R6" s="73"/>
      <c r="S6" s="73"/>
      <c r="T6" s="73"/>
      <c r="U6" s="73"/>
      <c r="V6" s="88"/>
    </row>
    <row r="7" spans="2:22" ht="13.5" thickBot="1">
      <c r="B7" s="117">
        <v>2</v>
      </c>
      <c r="C7" s="80" t="s">
        <v>14</v>
      </c>
      <c r="D7" s="85" t="s">
        <v>257</v>
      </c>
      <c r="E7" s="86">
        <v>3338856246.1199994</v>
      </c>
      <c r="F7" s="86">
        <v>2688583398.4500003</v>
      </c>
      <c r="G7" s="86">
        <v>7054129342.9200001</v>
      </c>
      <c r="H7" s="86">
        <v>1026689698.3499998</v>
      </c>
      <c r="I7" s="120">
        <v>0.1455444957754361</v>
      </c>
      <c r="J7" s="92"/>
      <c r="K7" s="92"/>
      <c r="L7" s="86"/>
      <c r="M7" s="95">
        <v>0</v>
      </c>
      <c r="N7" s="119" t="s">
        <v>261</v>
      </c>
      <c r="O7" s="117"/>
      <c r="P7" s="73"/>
      <c r="Q7" s="73"/>
      <c r="R7" s="73"/>
      <c r="S7" s="73"/>
      <c r="T7" s="73"/>
      <c r="U7" s="73"/>
      <c r="V7" s="86"/>
    </row>
    <row r="8" spans="2:22" ht="13.5" thickBot="1">
      <c r="B8" s="117"/>
      <c r="C8" s="78" t="s">
        <v>125</v>
      </c>
      <c r="D8" s="74" t="s">
        <v>258</v>
      </c>
      <c r="E8" s="88">
        <v>250608.43999999997</v>
      </c>
      <c r="F8" s="88">
        <v>201800.15000000002</v>
      </c>
      <c r="G8" s="88">
        <v>529470.04</v>
      </c>
      <c r="H8" s="88">
        <v>77061.449999999983</v>
      </c>
      <c r="I8" s="120"/>
      <c r="J8" s="94"/>
      <c r="K8" s="94"/>
      <c r="L8" s="88"/>
      <c r="M8" s="97"/>
      <c r="N8" s="119"/>
      <c r="O8" s="117"/>
      <c r="P8" s="73"/>
      <c r="Q8" s="73"/>
      <c r="R8" s="73"/>
      <c r="S8" s="73"/>
      <c r="T8" s="73"/>
      <c r="U8" s="73"/>
      <c r="V8" s="88"/>
    </row>
    <row r="9" spans="2:22" ht="13.5" thickBot="1">
      <c r="B9" s="117">
        <v>3</v>
      </c>
      <c r="C9" s="81" t="s">
        <v>15</v>
      </c>
      <c r="D9" s="85" t="s">
        <v>257</v>
      </c>
      <c r="E9" s="86">
        <v>5285802059.4900007</v>
      </c>
      <c r="F9" s="86">
        <v>2923948049.3699999</v>
      </c>
      <c r="G9" s="86">
        <v>9761484448.6799984</v>
      </c>
      <c r="H9" s="86">
        <v>1551734339.8199999</v>
      </c>
      <c r="I9" s="120">
        <v>0.15896499635665906</v>
      </c>
      <c r="J9" s="92"/>
      <c r="K9" s="92"/>
      <c r="L9" s="86"/>
      <c r="M9" s="95">
        <v>0</v>
      </c>
      <c r="N9" s="119" t="s">
        <v>261</v>
      </c>
      <c r="O9" s="117"/>
      <c r="P9" s="73"/>
      <c r="Q9" s="73"/>
      <c r="R9" s="73"/>
      <c r="S9" s="73"/>
      <c r="T9" s="73"/>
      <c r="U9" s="73"/>
      <c r="V9" s="86"/>
    </row>
    <row r="10" spans="2:22" ht="13.5" thickBot="1">
      <c r="B10" s="117"/>
      <c r="C10" s="82" t="s">
        <v>126</v>
      </c>
      <c r="D10" s="74" t="s">
        <v>258</v>
      </c>
      <c r="E10" s="87">
        <v>396742.63000000006</v>
      </c>
      <c r="F10" s="87">
        <v>219466.19</v>
      </c>
      <c r="G10" s="87">
        <v>732679.15999999992</v>
      </c>
      <c r="H10" s="87">
        <v>116470.34</v>
      </c>
      <c r="I10" s="120"/>
      <c r="J10" s="94"/>
      <c r="K10" s="94"/>
      <c r="L10" s="88"/>
      <c r="M10" s="97"/>
      <c r="N10" s="119"/>
      <c r="O10" s="117"/>
      <c r="P10" s="73"/>
      <c r="Q10" s="73"/>
      <c r="R10" s="73"/>
      <c r="S10" s="73"/>
      <c r="T10" s="73"/>
      <c r="U10" s="73"/>
      <c r="V10" s="88"/>
    </row>
    <row r="11" spans="2:22" ht="13.5" thickBot="1">
      <c r="B11" s="117">
        <v>4</v>
      </c>
      <c r="C11" s="80" t="s">
        <v>16</v>
      </c>
      <c r="D11" s="85" t="s">
        <v>257</v>
      </c>
      <c r="E11" s="86">
        <v>3375455193.2699995</v>
      </c>
      <c r="F11" s="86">
        <v>1635365608.6499999</v>
      </c>
      <c r="G11" s="86">
        <v>5994449898.1199999</v>
      </c>
      <c r="H11" s="86">
        <v>983629096.19999993</v>
      </c>
      <c r="I11" s="120">
        <v>0.16408996870730191</v>
      </c>
      <c r="J11" s="92"/>
      <c r="K11" s="92"/>
      <c r="L11" s="86"/>
      <c r="M11" s="95">
        <v>0</v>
      </c>
      <c r="N11" s="119" t="s">
        <v>261</v>
      </c>
      <c r="O11" s="117"/>
      <c r="P11" s="73"/>
      <c r="Q11" s="73"/>
      <c r="R11" s="73"/>
      <c r="S11" s="73"/>
      <c r="T11" s="73"/>
      <c r="U11" s="73"/>
      <c r="V11" s="86"/>
    </row>
    <row r="12" spans="2:22" ht="13.5" thickBot="1">
      <c r="B12" s="117"/>
      <c r="C12" s="78" t="s">
        <v>134</v>
      </c>
      <c r="D12" s="74" t="s">
        <v>258</v>
      </c>
      <c r="E12" s="88">
        <v>253355.48999999996</v>
      </c>
      <c r="F12" s="88">
        <v>122747.54999999999</v>
      </c>
      <c r="G12" s="88">
        <v>449932.44</v>
      </c>
      <c r="H12" s="88">
        <v>73829.399999999994</v>
      </c>
      <c r="I12" s="120"/>
      <c r="J12" s="94"/>
      <c r="K12" s="94"/>
      <c r="L12" s="88"/>
      <c r="M12" s="97"/>
      <c r="N12" s="119"/>
      <c r="O12" s="117"/>
      <c r="P12" s="73"/>
      <c r="Q12" s="73"/>
      <c r="R12" s="73"/>
      <c r="S12" s="73"/>
      <c r="T12" s="73"/>
      <c r="U12" s="73"/>
      <c r="V12" s="88"/>
    </row>
    <row r="13" spans="2:22" ht="13.5" thickBot="1">
      <c r="B13" s="117">
        <v>5</v>
      </c>
      <c r="C13" s="75" t="s">
        <v>17</v>
      </c>
      <c r="D13" s="85" t="s">
        <v>257</v>
      </c>
      <c r="E13" s="86">
        <v>1545497044.1399999</v>
      </c>
      <c r="F13" s="86">
        <v>3725523413.3099995</v>
      </c>
      <c r="G13" s="86">
        <v>7303585997.3999987</v>
      </c>
      <c r="H13" s="86">
        <v>2032565539.9500003</v>
      </c>
      <c r="I13" s="120">
        <v>0.2782969271086248</v>
      </c>
      <c r="J13" s="92"/>
      <c r="K13" s="92"/>
      <c r="L13" s="86"/>
      <c r="M13" s="95">
        <v>0</v>
      </c>
      <c r="N13" s="119" t="s">
        <v>261</v>
      </c>
      <c r="O13" s="117"/>
      <c r="P13" s="73"/>
      <c r="Q13" s="73"/>
      <c r="R13" s="73"/>
      <c r="S13" s="73"/>
      <c r="T13" s="73"/>
      <c r="U13" s="73"/>
      <c r="V13" s="86"/>
    </row>
    <row r="14" spans="2:22" ht="13.5" thickBot="1">
      <c r="B14" s="117"/>
      <c r="C14" s="79" t="s">
        <v>133</v>
      </c>
      <c r="D14" s="74" t="s">
        <v>258</v>
      </c>
      <c r="E14" s="88">
        <v>116002.18</v>
      </c>
      <c r="F14" s="88">
        <v>279630.96999999997</v>
      </c>
      <c r="G14" s="88">
        <v>548193.79999999993</v>
      </c>
      <c r="H14" s="88">
        <v>152560.65000000002</v>
      </c>
      <c r="I14" s="120"/>
      <c r="J14" s="93"/>
      <c r="K14" s="93"/>
      <c r="L14" s="87"/>
      <c r="M14" s="96"/>
      <c r="N14" s="119"/>
      <c r="O14" s="117"/>
      <c r="P14" s="73"/>
      <c r="Q14" s="73"/>
      <c r="R14" s="73"/>
      <c r="S14" s="73"/>
      <c r="T14" s="73"/>
      <c r="U14" s="73"/>
      <c r="V14" s="88"/>
    </row>
    <row r="15" spans="2:22" ht="13.5" thickBot="1">
      <c r="B15" s="117">
        <v>6</v>
      </c>
      <c r="C15" s="80" t="s">
        <v>18</v>
      </c>
      <c r="D15" s="85" t="s">
        <v>257</v>
      </c>
      <c r="E15" s="86">
        <v>2217643193.52</v>
      </c>
      <c r="F15" s="86">
        <v>1332045663.9300001</v>
      </c>
      <c r="G15" s="86">
        <v>5345923562.5200005</v>
      </c>
      <c r="H15" s="86">
        <v>1796234705.0699999</v>
      </c>
      <c r="I15" s="120">
        <v>0.33600082082417165</v>
      </c>
      <c r="J15" s="86">
        <v>2600563933.1100001</v>
      </c>
      <c r="K15" s="92"/>
      <c r="L15" s="86"/>
      <c r="M15" s="95">
        <v>-2600563933.1100001</v>
      </c>
      <c r="N15" s="119" t="s">
        <v>261</v>
      </c>
      <c r="O15" s="117">
        <v>115</v>
      </c>
      <c r="P15" s="73"/>
      <c r="Q15" s="73"/>
      <c r="R15" s="73"/>
      <c r="S15" s="73"/>
      <c r="T15" s="73"/>
      <c r="U15" s="73"/>
      <c r="V15" s="86">
        <v>131951950</v>
      </c>
    </row>
    <row r="16" spans="2:22" ht="13.5" thickBot="1">
      <c r="B16" s="117"/>
      <c r="C16" s="76" t="s">
        <v>127</v>
      </c>
      <c r="D16" s="74" t="s">
        <v>258</v>
      </c>
      <c r="E16" s="88">
        <v>166452.24</v>
      </c>
      <c r="F16" s="88">
        <v>99980.91</v>
      </c>
      <c r="G16" s="88">
        <v>401255.24000000005</v>
      </c>
      <c r="H16" s="88">
        <v>134822.09</v>
      </c>
      <c r="I16" s="120"/>
      <c r="J16" s="94">
        <v>195193.57</v>
      </c>
      <c r="K16" s="94"/>
      <c r="L16" s="88"/>
      <c r="M16" s="97"/>
      <c r="N16" s="119"/>
      <c r="O16" s="117"/>
      <c r="P16" s="73"/>
      <c r="Q16" s="73"/>
      <c r="R16" s="73"/>
      <c r="S16" s="73"/>
      <c r="T16" s="73"/>
      <c r="U16" s="73"/>
      <c r="V16" s="88"/>
    </row>
    <row r="17" spans="2:22" ht="13.5" thickBot="1">
      <c r="B17" s="117">
        <v>7</v>
      </c>
      <c r="C17" s="81" t="s">
        <v>19</v>
      </c>
      <c r="D17" s="85" t="s">
        <v>257</v>
      </c>
      <c r="E17" s="86">
        <v>2553518821.3499999</v>
      </c>
      <c r="F17" s="86">
        <v>1790971720.3800004</v>
      </c>
      <c r="G17" s="86">
        <v>5348177814.1199999</v>
      </c>
      <c r="H17" s="86">
        <v>1003687272.3900001</v>
      </c>
      <c r="I17" s="120">
        <v>0.18766901686404547</v>
      </c>
      <c r="J17" s="92"/>
      <c r="K17" s="86">
        <v>7359670897.8900003</v>
      </c>
      <c r="L17" s="86">
        <v>7400000000</v>
      </c>
      <c r="M17" s="95">
        <v>40329102.109999657</v>
      </c>
      <c r="N17" s="119">
        <v>0</v>
      </c>
      <c r="O17" s="117"/>
      <c r="P17" s="73"/>
      <c r="Q17" s="73"/>
      <c r="R17" s="73"/>
      <c r="S17" s="73"/>
      <c r="T17" s="73"/>
      <c r="U17" s="73"/>
      <c r="V17" s="86"/>
    </row>
    <row r="18" spans="2:22" ht="13.5" thickBot="1">
      <c r="B18" s="117"/>
      <c r="C18" s="82" t="s">
        <v>128</v>
      </c>
      <c r="D18" s="74" t="s">
        <v>258</v>
      </c>
      <c r="E18" s="88">
        <v>191662.44999999998</v>
      </c>
      <c r="F18" s="88">
        <v>134427.06000000003</v>
      </c>
      <c r="G18" s="88">
        <v>401424.44</v>
      </c>
      <c r="H18" s="88">
        <v>75334.930000000008</v>
      </c>
      <c r="I18" s="120"/>
      <c r="J18" s="94"/>
      <c r="K18" s="94">
        <v>552403.43000000005</v>
      </c>
      <c r="L18" s="88"/>
      <c r="M18" s="97"/>
      <c r="N18" s="119"/>
      <c r="O18" s="117"/>
      <c r="P18" s="73"/>
      <c r="Q18" s="73"/>
      <c r="R18" s="73"/>
      <c r="S18" s="73"/>
      <c r="T18" s="73"/>
      <c r="U18" s="73"/>
      <c r="V18" s="88"/>
    </row>
    <row r="19" spans="2:22" ht="13.5" thickBot="1">
      <c r="B19" s="117">
        <v>8</v>
      </c>
      <c r="C19" s="81" t="s">
        <v>20</v>
      </c>
      <c r="D19" s="85" t="s">
        <v>257</v>
      </c>
      <c r="E19" s="86">
        <v>3405197591.6999993</v>
      </c>
      <c r="F19" s="86">
        <v>1788300991.8000002</v>
      </c>
      <c r="G19" s="86">
        <v>6120823882.3199997</v>
      </c>
      <c r="H19" s="86">
        <v>927325298.81999993</v>
      </c>
      <c r="I19" s="120">
        <v>0.15150334606074506</v>
      </c>
      <c r="J19" s="86">
        <v>1811334327.1200001</v>
      </c>
      <c r="K19" s="92"/>
      <c r="L19" s="86">
        <v>7400000000</v>
      </c>
      <c r="M19" s="95">
        <v>5588665672.8800001</v>
      </c>
      <c r="N19" s="119">
        <v>0.24477490907027027</v>
      </c>
      <c r="O19" s="117"/>
      <c r="P19" s="73"/>
      <c r="Q19" s="73"/>
      <c r="R19" s="73"/>
      <c r="S19" s="73"/>
      <c r="T19" s="73"/>
      <c r="U19" s="73"/>
      <c r="V19" s="86"/>
    </row>
    <row r="20" spans="2:22" ht="13.5" thickBot="1">
      <c r="B20" s="117"/>
      <c r="C20" s="82" t="s">
        <v>129</v>
      </c>
      <c r="D20" s="74" t="s">
        <v>258</v>
      </c>
      <c r="E20" s="88">
        <v>255587.89999999997</v>
      </c>
      <c r="F20" s="88">
        <v>134226.6</v>
      </c>
      <c r="G20" s="88">
        <v>459417.83999999997</v>
      </c>
      <c r="H20" s="88">
        <v>69603.34</v>
      </c>
      <c r="I20" s="120"/>
      <c r="J20" s="94">
        <v>135955.44</v>
      </c>
      <c r="K20" s="94"/>
      <c r="L20" s="88"/>
      <c r="M20" s="97"/>
      <c r="N20" s="119"/>
      <c r="O20" s="117"/>
      <c r="P20" s="73"/>
      <c r="Q20" s="73"/>
      <c r="R20" s="73"/>
      <c r="S20" s="73"/>
      <c r="T20" s="73"/>
      <c r="U20" s="73"/>
      <c r="V20" s="88"/>
    </row>
    <row r="21" spans="2:22" ht="13.5" thickBot="1">
      <c r="B21" s="117">
        <v>9</v>
      </c>
      <c r="C21" s="75" t="s">
        <v>21</v>
      </c>
      <c r="D21" s="85" t="s">
        <v>257</v>
      </c>
      <c r="E21" s="86">
        <v>5116205065.7699995</v>
      </c>
      <c r="F21" s="86">
        <v>920973025.6500001</v>
      </c>
      <c r="G21" s="86">
        <v>7763591882.9999981</v>
      </c>
      <c r="H21" s="86">
        <v>1726413791.5799999</v>
      </c>
      <c r="I21" s="120">
        <v>0.22237307390672384</v>
      </c>
      <c r="J21" s="86">
        <v>7356738905.2799997</v>
      </c>
      <c r="K21" s="86">
        <v>460230911.06999993</v>
      </c>
      <c r="L21" s="86">
        <v>7400000000</v>
      </c>
      <c r="M21" s="95">
        <v>-416969816.34999967</v>
      </c>
      <c r="N21" s="119">
        <v>0.99415390611891885</v>
      </c>
      <c r="O21" s="117">
        <v>29</v>
      </c>
      <c r="P21" s="73"/>
      <c r="Q21" s="73"/>
      <c r="R21" s="73"/>
      <c r="S21" s="73"/>
      <c r="T21" s="73"/>
      <c r="U21" s="73"/>
      <c r="V21" s="86">
        <v>73597080</v>
      </c>
    </row>
    <row r="22" spans="2:22" ht="13.5" thickBot="1">
      <c r="B22" s="117"/>
      <c r="C22" s="79" t="s">
        <v>130</v>
      </c>
      <c r="D22" s="74" t="s">
        <v>258</v>
      </c>
      <c r="E22" s="88">
        <v>384012.99</v>
      </c>
      <c r="F22" s="88">
        <v>69126.55</v>
      </c>
      <c r="G22" s="88">
        <v>582720.99999999988</v>
      </c>
      <c r="H22" s="88">
        <v>129581.45999999999</v>
      </c>
      <c r="I22" s="120"/>
      <c r="J22" s="94">
        <v>552183.36</v>
      </c>
      <c r="K22" s="94">
        <v>34544.089999999997</v>
      </c>
      <c r="L22" s="88"/>
      <c r="M22" s="97"/>
      <c r="N22" s="119"/>
      <c r="O22" s="117"/>
      <c r="P22" s="73"/>
      <c r="Q22" s="73"/>
      <c r="R22" s="73"/>
      <c r="S22" s="73"/>
      <c r="T22" s="73"/>
      <c r="U22" s="73"/>
      <c r="V22" s="87"/>
    </row>
    <row r="23" spans="2:22" ht="13.5" thickBot="1">
      <c r="B23" s="117">
        <v>10</v>
      </c>
      <c r="C23" s="83" t="s">
        <v>22</v>
      </c>
      <c r="D23" s="85" t="s">
        <v>257</v>
      </c>
      <c r="E23" s="86">
        <v>1959017650.4400001</v>
      </c>
      <c r="F23" s="86">
        <v>3958160313.21</v>
      </c>
      <c r="G23" s="86">
        <v>7634528784.4800005</v>
      </c>
      <c r="H23" s="86">
        <v>1717350820.8300002</v>
      </c>
      <c r="I23" s="120">
        <v>0.22494522835792433</v>
      </c>
      <c r="J23" s="86">
        <v>3037406717.3699999</v>
      </c>
      <c r="K23" s="86">
        <v>4240228740.6300001</v>
      </c>
      <c r="L23" s="86">
        <v>7400000000</v>
      </c>
      <c r="M23" s="95">
        <v>122364542</v>
      </c>
      <c r="N23" s="119">
        <v>0.41046036721216217</v>
      </c>
      <c r="O23" s="117"/>
      <c r="P23" s="73"/>
      <c r="Q23" s="73"/>
      <c r="R23" s="73"/>
      <c r="S23" s="73"/>
      <c r="T23" s="73"/>
      <c r="U23" s="73"/>
      <c r="V23" s="86"/>
    </row>
    <row r="24" spans="2:22" ht="13.5" thickBot="1">
      <c r="B24" s="117"/>
      <c r="C24" s="84" t="s">
        <v>131</v>
      </c>
      <c r="D24" s="74" t="s">
        <v>258</v>
      </c>
      <c r="E24" s="88">
        <v>147040.28</v>
      </c>
      <c r="F24" s="88">
        <v>297092.27</v>
      </c>
      <c r="G24" s="88">
        <v>573033.76</v>
      </c>
      <c r="H24" s="88">
        <v>128901.21</v>
      </c>
      <c r="I24" s="120"/>
      <c r="J24" s="94">
        <v>227982.19</v>
      </c>
      <c r="K24" s="94">
        <v>318263.81</v>
      </c>
      <c r="L24" s="88"/>
      <c r="M24" s="97"/>
      <c r="N24" s="119"/>
      <c r="O24" s="117"/>
      <c r="P24" s="73"/>
      <c r="Q24" s="73"/>
      <c r="R24" s="73"/>
      <c r="S24" s="73"/>
      <c r="T24" s="73"/>
      <c r="U24" s="73"/>
      <c r="V24" s="88"/>
    </row>
    <row r="25" spans="2:22" ht="13.5" thickBot="1">
      <c r="B25" s="117">
        <v>11</v>
      </c>
      <c r="C25" s="83" t="s">
        <v>23</v>
      </c>
      <c r="D25" s="85" t="s">
        <v>257</v>
      </c>
      <c r="E25" s="86">
        <v>2440699124.4300003</v>
      </c>
      <c r="F25" s="86">
        <v>1413509413.8900001</v>
      </c>
      <c r="G25" s="86">
        <v>6645661084.6799994</v>
      </c>
      <c r="H25" s="86">
        <v>2791452546.3600001</v>
      </c>
      <c r="I25" s="120">
        <v>0.42004136395023728</v>
      </c>
      <c r="J25" s="92"/>
      <c r="K25" s="92"/>
      <c r="L25" s="86"/>
      <c r="M25" s="95">
        <v>0</v>
      </c>
      <c r="N25" s="119" t="s">
        <v>261</v>
      </c>
      <c r="O25" s="117"/>
      <c r="P25" s="73"/>
      <c r="Q25" s="73"/>
      <c r="R25" s="73"/>
      <c r="S25" s="73"/>
      <c r="T25" s="73"/>
      <c r="U25" s="73"/>
      <c r="V25" s="86"/>
    </row>
    <row r="26" spans="2:22" ht="13.5" thickBot="1">
      <c r="B26" s="117"/>
      <c r="C26" s="84" t="s">
        <v>132</v>
      </c>
      <c r="D26" s="74" t="s">
        <v>258</v>
      </c>
      <c r="E26" s="87">
        <v>183194.41000000003</v>
      </c>
      <c r="F26" s="87">
        <v>106095.43000000001</v>
      </c>
      <c r="G26" s="87">
        <v>498811.16</v>
      </c>
      <c r="H26" s="87">
        <v>209521.32</v>
      </c>
      <c r="I26" s="120"/>
      <c r="J26" s="94"/>
      <c r="K26" s="94"/>
      <c r="L26" s="88"/>
      <c r="M26" s="97"/>
      <c r="N26" s="119"/>
      <c r="O26" s="117"/>
      <c r="P26" s="73"/>
      <c r="Q26" s="73"/>
      <c r="R26" s="73"/>
      <c r="S26" s="73"/>
      <c r="T26" s="73"/>
      <c r="U26" s="73"/>
      <c r="V26" s="88"/>
    </row>
    <row r="27" spans="2:22" ht="13.5" thickBot="1">
      <c r="B27" s="117">
        <v>12</v>
      </c>
      <c r="C27" s="75" t="s">
        <v>24</v>
      </c>
      <c r="D27" s="85" t="s">
        <v>257</v>
      </c>
      <c r="E27" s="86">
        <v>2383049171.1300001</v>
      </c>
      <c r="F27" s="86">
        <v>138352826.72999999</v>
      </c>
      <c r="G27" s="86">
        <v>4393252322.0400009</v>
      </c>
      <c r="H27" s="86">
        <v>1871850324.1800005</v>
      </c>
      <c r="I27" s="120">
        <v>0.42607393952524203</v>
      </c>
      <c r="J27" s="92"/>
      <c r="K27" s="92"/>
      <c r="L27" s="86"/>
      <c r="M27" s="95">
        <v>0</v>
      </c>
      <c r="N27" s="119" t="s">
        <v>261</v>
      </c>
      <c r="O27" s="117"/>
      <c r="P27" s="73"/>
      <c r="Q27" s="73"/>
      <c r="R27" s="73"/>
      <c r="S27" s="73"/>
      <c r="T27" s="73"/>
      <c r="U27" s="73"/>
      <c r="V27" s="86"/>
    </row>
    <row r="28" spans="2:22" ht="13.5" thickBot="1">
      <c r="B28" s="117"/>
      <c r="C28" s="79" t="s">
        <v>136</v>
      </c>
      <c r="D28" s="74" t="s">
        <v>258</v>
      </c>
      <c r="E28" s="88">
        <v>178867.31</v>
      </c>
      <c r="F28" s="88">
        <v>10384.51</v>
      </c>
      <c r="G28" s="88">
        <v>329749.48000000004</v>
      </c>
      <c r="H28" s="88">
        <v>140497.66000000003</v>
      </c>
      <c r="I28" s="120"/>
      <c r="J28" s="93"/>
      <c r="K28" s="93"/>
      <c r="L28" s="87"/>
      <c r="M28" s="96"/>
      <c r="N28" s="119"/>
      <c r="O28" s="117"/>
      <c r="P28" s="73"/>
      <c r="Q28" s="73"/>
      <c r="R28" s="73"/>
      <c r="S28" s="73"/>
      <c r="T28" s="73"/>
      <c r="U28" s="73"/>
      <c r="V28" s="88"/>
    </row>
    <row r="29" spans="2:22" ht="13.5" thickBot="1">
      <c r="B29" s="117">
        <v>13</v>
      </c>
      <c r="C29" s="80" t="s">
        <v>25</v>
      </c>
      <c r="D29" s="85" t="s">
        <v>257</v>
      </c>
      <c r="E29" s="86">
        <v>936355894.67999983</v>
      </c>
      <c r="F29" s="86">
        <v>750367880.5200001</v>
      </c>
      <c r="G29" s="86">
        <v>2863418063.1599998</v>
      </c>
      <c r="H29" s="86">
        <v>1176694287.9599998</v>
      </c>
      <c r="I29" s="120">
        <v>0.41094044320633644</v>
      </c>
      <c r="J29" s="86">
        <v>18522700.440000001</v>
      </c>
      <c r="K29" s="86">
        <v>1240700378.0999999</v>
      </c>
      <c r="L29" s="86"/>
      <c r="M29" s="95">
        <v>-1259223078.54</v>
      </c>
      <c r="N29" s="119" t="s">
        <v>261</v>
      </c>
      <c r="O29" s="117"/>
      <c r="P29" s="73"/>
      <c r="Q29" s="73"/>
      <c r="R29" s="73"/>
      <c r="S29" s="73"/>
      <c r="T29" s="73"/>
      <c r="U29" s="73"/>
      <c r="V29" s="86"/>
    </row>
    <row r="30" spans="2:22" ht="13.5" thickBot="1">
      <c r="B30" s="117"/>
      <c r="C30" s="78" t="s">
        <v>137</v>
      </c>
      <c r="D30" s="74" t="s">
        <v>258</v>
      </c>
      <c r="E30" s="88">
        <v>70281.159999999989</v>
      </c>
      <c r="F30" s="88">
        <v>56321.240000000005</v>
      </c>
      <c r="G30" s="88">
        <v>214922.91999999998</v>
      </c>
      <c r="H30" s="88">
        <v>88320.51999999999</v>
      </c>
      <c r="I30" s="120"/>
      <c r="J30" s="94">
        <v>1390.28</v>
      </c>
      <c r="K30" s="94">
        <v>93124.7</v>
      </c>
      <c r="L30" s="88"/>
      <c r="M30" s="97"/>
      <c r="N30" s="119"/>
      <c r="O30" s="117"/>
      <c r="P30" s="73"/>
      <c r="Q30" s="73"/>
      <c r="R30" s="73"/>
      <c r="S30" s="73"/>
      <c r="T30" s="73"/>
      <c r="U30" s="73"/>
      <c r="V30" s="88"/>
    </row>
    <row r="31" spans="2:22" ht="13.5" thickBot="1">
      <c r="B31" s="117">
        <v>14</v>
      </c>
      <c r="C31" s="81" t="s">
        <v>26</v>
      </c>
      <c r="D31" s="85" t="s">
        <v>257</v>
      </c>
      <c r="E31" s="86">
        <v>4387263766.7699995</v>
      </c>
      <c r="F31" s="86">
        <v>1218136412.0699997</v>
      </c>
      <c r="G31" s="86">
        <v>6635968335.7200003</v>
      </c>
      <c r="H31" s="86">
        <v>1030568156.8800001</v>
      </c>
      <c r="I31" s="120">
        <v>0.15530034272958657</v>
      </c>
      <c r="J31" s="86">
        <v>4552642032.54</v>
      </c>
      <c r="K31" s="92"/>
      <c r="L31" s="86">
        <v>5000000000</v>
      </c>
      <c r="M31" s="95">
        <v>447357967.46000004</v>
      </c>
      <c r="N31" s="119">
        <v>0.91052840650800004</v>
      </c>
      <c r="O31" s="117">
        <v>25</v>
      </c>
      <c r="P31" s="73"/>
      <c r="Q31" s="73"/>
      <c r="R31" s="73"/>
      <c r="S31" s="73"/>
      <c r="T31" s="73"/>
      <c r="U31" s="73"/>
      <c r="V31" s="104">
        <v>32673567</v>
      </c>
    </row>
    <row r="32" spans="2:22" ht="13.5" thickBot="1">
      <c r="B32" s="117"/>
      <c r="C32" s="82" t="s">
        <v>138</v>
      </c>
      <c r="D32" s="74" t="s">
        <v>258</v>
      </c>
      <c r="E32" s="88">
        <v>329299.99</v>
      </c>
      <c r="F32" s="88">
        <v>91431.089999999982</v>
      </c>
      <c r="G32" s="88">
        <v>498083.64</v>
      </c>
      <c r="H32" s="88">
        <v>77352.560000000012</v>
      </c>
      <c r="I32" s="120"/>
      <c r="J32" s="94">
        <v>341712.98</v>
      </c>
      <c r="K32" s="94"/>
      <c r="L32" s="88"/>
      <c r="M32" s="97"/>
      <c r="N32" s="119"/>
      <c r="O32" s="117"/>
      <c r="P32" s="73"/>
      <c r="Q32" s="73"/>
      <c r="R32" s="73"/>
      <c r="S32" s="73"/>
      <c r="T32" s="73"/>
      <c r="U32" s="73"/>
      <c r="V32" s="88"/>
    </row>
    <row r="33" spans="2:22" ht="13.5" thickBot="1">
      <c r="B33" s="117">
        <v>15</v>
      </c>
      <c r="C33" s="75" t="s">
        <v>27</v>
      </c>
      <c r="D33" s="85" t="s">
        <v>257</v>
      </c>
      <c r="E33" s="86">
        <v>2159377184.6999998</v>
      </c>
      <c r="F33" s="86">
        <v>1103496127.2</v>
      </c>
      <c r="G33" s="86">
        <v>4601281907.4000006</v>
      </c>
      <c r="H33" s="86">
        <v>1338408595.5</v>
      </c>
      <c r="I33" s="120">
        <v>0.29087732993440535</v>
      </c>
      <c r="J33" s="92"/>
      <c r="K33" s="92"/>
      <c r="L33" s="86"/>
      <c r="M33" s="95">
        <v>0</v>
      </c>
      <c r="N33" s="119" t="s">
        <v>261</v>
      </c>
      <c r="O33" s="117"/>
      <c r="P33" s="73"/>
      <c r="Q33" s="73"/>
      <c r="R33" s="73"/>
      <c r="S33" s="73"/>
      <c r="T33" s="73"/>
      <c r="U33" s="73"/>
      <c r="V33" s="86"/>
    </row>
    <row r="34" spans="2:22" ht="13.5" thickBot="1">
      <c r="B34" s="117"/>
      <c r="C34" s="79" t="s">
        <v>139</v>
      </c>
      <c r="D34" s="74" t="s">
        <v>258</v>
      </c>
      <c r="E34" s="88">
        <v>162078.9</v>
      </c>
      <c r="F34" s="88">
        <v>82826.400000000009</v>
      </c>
      <c r="G34" s="88">
        <v>345363.80000000005</v>
      </c>
      <c r="H34" s="88">
        <v>100458.5</v>
      </c>
      <c r="I34" s="120"/>
      <c r="J34" s="94"/>
      <c r="K34" s="94"/>
      <c r="L34" s="88"/>
      <c r="M34" s="97"/>
      <c r="N34" s="119"/>
      <c r="O34" s="117"/>
      <c r="P34" s="73"/>
      <c r="Q34" s="73"/>
      <c r="R34" s="73"/>
      <c r="S34" s="73"/>
      <c r="T34" s="73"/>
      <c r="U34" s="73"/>
      <c r="V34" s="88"/>
    </row>
    <row r="35" spans="2:22" ht="13.5" thickBot="1">
      <c r="B35" s="117">
        <v>16</v>
      </c>
      <c r="C35" s="83" t="s">
        <v>28</v>
      </c>
      <c r="D35" s="85" t="s">
        <v>257</v>
      </c>
      <c r="E35" s="86">
        <v>1255138912.8899999</v>
      </c>
      <c r="F35" s="86">
        <v>1996474465.5599997</v>
      </c>
      <c r="G35" s="86">
        <v>4701444221.3999996</v>
      </c>
      <c r="H35" s="86">
        <v>1449830842.9499998</v>
      </c>
      <c r="I35" s="120">
        <v>0.30837988810984301</v>
      </c>
      <c r="J35" s="92"/>
      <c r="K35" s="92"/>
      <c r="L35" s="86">
        <v>5000000000</v>
      </c>
      <c r="M35" s="95">
        <v>5000000000</v>
      </c>
      <c r="N35" s="119">
        <v>0</v>
      </c>
      <c r="O35" s="117"/>
      <c r="P35" s="73"/>
      <c r="Q35" s="73"/>
      <c r="R35" s="73"/>
      <c r="S35" s="73"/>
      <c r="T35" s="73"/>
      <c r="U35" s="73"/>
      <c r="V35" s="86"/>
    </row>
    <row r="36" spans="2:22" ht="13.5" thickBot="1">
      <c r="B36" s="117"/>
      <c r="C36" s="84" t="s">
        <v>140</v>
      </c>
      <c r="D36" s="74" t="s">
        <v>258</v>
      </c>
      <c r="E36" s="88">
        <v>94208.43</v>
      </c>
      <c r="F36" s="88">
        <v>149851.71999999997</v>
      </c>
      <c r="G36" s="88">
        <v>352881.8</v>
      </c>
      <c r="H36" s="88">
        <v>108821.65</v>
      </c>
      <c r="I36" s="120"/>
      <c r="J36" s="94"/>
      <c r="K36" s="94"/>
      <c r="L36" s="88"/>
      <c r="M36" s="97"/>
      <c r="N36" s="119"/>
      <c r="O36" s="117"/>
      <c r="P36" s="73"/>
      <c r="Q36" s="73"/>
      <c r="R36" s="73"/>
      <c r="S36" s="73"/>
      <c r="T36" s="73"/>
      <c r="U36" s="73"/>
      <c r="V36" s="88"/>
    </row>
    <row r="37" spans="2:22" ht="13.5" thickBot="1">
      <c r="B37" s="117">
        <v>17</v>
      </c>
      <c r="C37" s="80" t="s">
        <v>29</v>
      </c>
      <c r="D37" s="85" t="s">
        <v>257</v>
      </c>
      <c r="E37" s="86">
        <v>5804736240.2399988</v>
      </c>
      <c r="F37" s="86">
        <v>2494745206.23</v>
      </c>
      <c r="G37" s="86">
        <v>9242270085.2399998</v>
      </c>
      <c r="H37" s="86">
        <v>942788638.76999986</v>
      </c>
      <c r="I37" s="120">
        <v>0.1020083410325395</v>
      </c>
      <c r="J37" s="92"/>
      <c r="K37" s="86">
        <v>858378240.9000001</v>
      </c>
      <c r="L37" s="86">
        <v>5800000000</v>
      </c>
      <c r="M37" s="95">
        <v>4941621759.1000004</v>
      </c>
      <c r="N37" s="119">
        <v>0</v>
      </c>
      <c r="O37" s="117"/>
      <c r="P37" s="73"/>
      <c r="Q37" s="73"/>
      <c r="R37" s="73"/>
      <c r="S37" s="73"/>
      <c r="T37" s="73"/>
      <c r="U37" s="73"/>
      <c r="V37" s="86"/>
    </row>
    <row r="38" spans="2:22" ht="13.5" thickBot="1">
      <c r="B38" s="117"/>
      <c r="C38" s="78" t="s">
        <v>135</v>
      </c>
      <c r="D38" s="74" t="s">
        <v>258</v>
      </c>
      <c r="E38" s="88">
        <v>435692.87999999995</v>
      </c>
      <c r="F38" s="88">
        <v>187251.01</v>
      </c>
      <c r="G38" s="88">
        <v>693707.88</v>
      </c>
      <c r="H38" s="88">
        <v>70763.989999999991</v>
      </c>
      <c r="I38" s="120"/>
      <c r="J38" s="94"/>
      <c r="K38" s="94">
        <v>64428.3</v>
      </c>
      <c r="L38" s="88"/>
      <c r="M38" s="97"/>
      <c r="N38" s="119"/>
      <c r="O38" s="117"/>
      <c r="P38" s="73"/>
      <c r="Q38" s="73"/>
      <c r="R38" s="73"/>
      <c r="S38" s="73"/>
      <c r="T38" s="73"/>
      <c r="U38" s="73"/>
      <c r="V38" s="88"/>
    </row>
    <row r="39" spans="2:22" ht="13.5" thickBot="1">
      <c r="B39" s="117">
        <v>18</v>
      </c>
      <c r="C39" s="83" t="s">
        <v>30</v>
      </c>
      <c r="D39" s="85" t="s">
        <v>257</v>
      </c>
      <c r="E39" s="86">
        <v>2272622951.1599998</v>
      </c>
      <c r="F39" s="86">
        <v>926149277.61000013</v>
      </c>
      <c r="G39" s="86">
        <v>5502740068.8000002</v>
      </c>
      <c r="H39" s="86">
        <v>2303967840.0299997</v>
      </c>
      <c r="I39" s="120">
        <v>0.41869465234116232</v>
      </c>
      <c r="J39" s="92"/>
      <c r="K39" s="92"/>
      <c r="L39" s="86">
        <v>5800000000</v>
      </c>
      <c r="M39" s="95">
        <v>5800000000</v>
      </c>
      <c r="N39" s="119">
        <v>0</v>
      </c>
      <c r="O39" s="117"/>
      <c r="P39" s="73"/>
      <c r="Q39" s="73"/>
      <c r="R39" s="73"/>
      <c r="S39" s="73"/>
      <c r="T39" s="73"/>
      <c r="U39" s="73"/>
      <c r="V39" s="86"/>
    </row>
    <row r="40" spans="2:22" ht="13.5" thickBot="1">
      <c r="B40" s="117"/>
      <c r="C40" s="84" t="s">
        <v>142</v>
      </c>
      <c r="D40" s="74" t="s">
        <v>258</v>
      </c>
      <c r="E40" s="88">
        <v>170578.91999999998</v>
      </c>
      <c r="F40" s="88">
        <v>69515.070000000007</v>
      </c>
      <c r="G40" s="88">
        <v>413025.60000000003</v>
      </c>
      <c r="H40" s="88">
        <v>172931.61</v>
      </c>
      <c r="I40" s="120"/>
      <c r="J40" s="94"/>
      <c r="K40" s="94"/>
      <c r="L40" s="88"/>
      <c r="M40" s="97"/>
      <c r="N40" s="119"/>
      <c r="O40" s="117"/>
      <c r="P40" s="73"/>
      <c r="Q40" s="73"/>
      <c r="R40" s="73"/>
      <c r="S40" s="73"/>
      <c r="T40" s="73"/>
      <c r="U40" s="73"/>
      <c r="V40" s="88"/>
    </row>
    <row r="41" spans="2:22" ht="13.5" thickBot="1">
      <c r="B41" s="117">
        <v>19</v>
      </c>
      <c r="C41" s="81" t="s">
        <v>31</v>
      </c>
      <c r="D41" s="85" t="s">
        <v>257</v>
      </c>
      <c r="E41" s="86">
        <v>3466746920.6400003</v>
      </c>
      <c r="F41" s="86">
        <v>889456936.2299999</v>
      </c>
      <c r="G41" s="86">
        <v>5294925250.1999998</v>
      </c>
      <c r="H41" s="86">
        <v>938721393.32999992</v>
      </c>
      <c r="I41" s="120">
        <v>0.17728699631681158</v>
      </c>
      <c r="J41" s="92"/>
      <c r="K41" s="92"/>
      <c r="L41" s="86"/>
      <c r="M41" s="95">
        <v>0</v>
      </c>
      <c r="N41" s="119" t="s">
        <v>261</v>
      </c>
      <c r="O41" s="117"/>
      <c r="P41" s="73"/>
      <c r="Q41" s="73"/>
      <c r="R41" s="73"/>
      <c r="S41" s="73"/>
      <c r="T41" s="73"/>
      <c r="U41" s="73"/>
      <c r="V41" s="86"/>
    </row>
    <row r="42" spans="2:22" ht="13.5" thickBot="1">
      <c r="B42" s="117"/>
      <c r="C42" s="82" t="s">
        <v>141</v>
      </c>
      <c r="D42" s="74" t="s">
        <v>258</v>
      </c>
      <c r="E42" s="88">
        <v>260207.68000000002</v>
      </c>
      <c r="F42" s="88">
        <v>66761.009999999995</v>
      </c>
      <c r="G42" s="88">
        <v>397427.39999999997</v>
      </c>
      <c r="H42" s="88">
        <v>70458.709999999992</v>
      </c>
      <c r="I42" s="120"/>
      <c r="J42" s="94"/>
      <c r="K42" s="94"/>
      <c r="L42" s="88"/>
      <c r="M42" s="97"/>
      <c r="N42" s="119"/>
      <c r="O42" s="117"/>
      <c r="P42" s="73"/>
      <c r="Q42" s="73"/>
      <c r="R42" s="73"/>
      <c r="S42" s="73"/>
      <c r="T42" s="73"/>
      <c r="U42" s="73"/>
      <c r="V42" s="88"/>
    </row>
    <row r="43" spans="2:22" ht="13.5" thickBot="1">
      <c r="B43" s="117">
        <v>20</v>
      </c>
      <c r="C43" s="83" t="s">
        <v>145</v>
      </c>
      <c r="D43" s="85" t="s">
        <v>257</v>
      </c>
      <c r="E43" s="86">
        <v>1151106533.8499999</v>
      </c>
      <c r="F43" s="86">
        <v>427573973.15999997</v>
      </c>
      <c r="G43" s="86">
        <v>5390985678.96</v>
      </c>
      <c r="H43" s="86">
        <v>3812305171.9499993</v>
      </c>
      <c r="I43" s="120">
        <v>0.70716291954339761</v>
      </c>
      <c r="J43" s="92"/>
      <c r="K43" s="92"/>
      <c r="L43" s="86"/>
      <c r="M43" s="95">
        <v>0</v>
      </c>
      <c r="N43" s="119" t="s">
        <v>261</v>
      </c>
      <c r="O43" s="117"/>
      <c r="P43" s="73"/>
      <c r="Q43" s="73"/>
      <c r="R43" s="73"/>
      <c r="S43" s="73"/>
      <c r="T43" s="73"/>
      <c r="U43" s="73"/>
      <c r="V43" s="86"/>
    </row>
    <row r="44" spans="2:22" ht="13.5" thickBot="1">
      <c r="B44" s="117"/>
      <c r="C44" s="84" t="s">
        <v>146</v>
      </c>
      <c r="D44" s="74" t="s">
        <v>258</v>
      </c>
      <c r="E44" s="88">
        <v>86399.95</v>
      </c>
      <c r="F44" s="88">
        <v>32092.92</v>
      </c>
      <c r="G44" s="88">
        <v>404637.52</v>
      </c>
      <c r="H44" s="88">
        <v>286144.64999999997</v>
      </c>
      <c r="I44" s="120"/>
      <c r="J44" s="94"/>
      <c r="K44" s="94"/>
      <c r="L44" s="88"/>
      <c r="M44" s="97"/>
      <c r="N44" s="119"/>
      <c r="O44" s="117"/>
      <c r="P44" s="73"/>
      <c r="Q44" s="73"/>
      <c r="R44" s="73"/>
      <c r="S44" s="73"/>
      <c r="T44" s="73"/>
      <c r="U44" s="73"/>
      <c r="V44" s="88"/>
    </row>
    <row r="45" spans="2:22" ht="13.5" thickBot="1">
      <c r="B45" s="117">
        <v>21</v>
      </c>
      <c r="C45" s="81" t="s">
        <v>149</v>
      </c>
      <c r="D45" s="85" t="s">
        <v>257</v>
      </c>
      <c r="E45" s="86">
        <v>3791326.11</v>
      </c>
      <c r="F45" s="86">
        <v>0</v>
      </c>
      <c r="G45" s="86">
        <v>949790274.95999992</v>
      </c>
      <c r="H45" s="86">
        <v>945998948.8499999</v>
      </c>
      <c r="I45" s="120">
        <v>0.99600824917884145</v>
      </c>
      <c r="J45" s="92"/>
      <c r="K45" s="101"/>
      <c r="L45" s="86"/>
      <c r="M45" s="102">
        <v>0</v>
      </c>
      <c r="N45" s="119" t="s">
        <v>261</v>
      </c>
      <c r="O45" s="117"/>
      <c r="P45" s="73"/>
      <c r="Q45" s="73"/>
      <c r="R45" s="73"/>
      <c r="S45" s="73"/>
      <c r="T45" s="73"/>
      <c r="U45" s="73"/>
      <c r="V45" s="86"/>
    </row>
    <row r="46" spans="2:22" ht="13.5" thickBot="1">
      <c r="B46" s="117"/>
      <c r="C46" s="77" t="s">
        <v>230</v>
      </c>
      <c r="D46" s="74" t="s">
        <v>258</v>
      </c>
      <c r="E46" s="88">
        <v>284.57</v>
      </c>
      <c r="F46" s="88">
        <v>0</v>
      </c>
      <c r="G46" s="88">
        <v>71289.51999999999</v>
      </c>
      <c r="H46" s="88">
        <v>71004.95</v>
      </c>
      <c r="I46" s="120"/>
      <c r="J46" s="94"/>
      <c r="K46" s="98"/>
      <c r="L46" s="88"/>
      <c r="M46" s="99"/>
      <c r="N46" s="119"/>
      <c r="O46" s="117"/>
      <c r="P46" s="73"/>
      <c r="Q46" s="73"/>
      <c r="R46" s="73"/>
      <c r="S46" s="73"/>
      <c r="T46" s="73"/>
      <c r="U46" s="73"/>
      <c r="V46" s="88"/>
    </row>
    <row r="47" spans="2:22" ht="13.5" thickBot="1">
      <c r="B47" s="117">
        <v>22</v>
      </c>
      <c r="C47" s="75" t="s">
        <v>150</v>
      </c>
      <c r="D47" s="85" t="s">
        <v>257</v>
      </c>
      <c r="E47" s="86">
        <v>155527106.34</v>
      </c>
      <c r="F47" s="86">
        <v>0</v>
      </c>
      <c r="G47" s="86">
        <v>1543636353.9599998</v>
      </c>
      <c r="H47" s="86">
        <v>1061590229.46</v>
      </c>
      <c r="I47" s="120">
        <v>0.68772041208839596</v>
      </c>
      <c r="J47" s="92"/>
      <c r="K47" s="101"/>
      <c r="L47" s="86"/>
      <c r="M47" s="102">
        <v>0</v>
      </c>
      <c r="N47" s="119" t="s">
        <v>261</v>
      </c>
      <c r="O47" s="117"/>
      <c r="P47" s="73"/>
      <c r="Q47" s="73"/>
      <c r="R47" s="73"/>
      <c r="S47" s="73"/>
      <c r="T47" s="73"/>
      <c r="U47" s="73"/>
      <c r="V47" s="86"/>
    </row>
    <row r="48" spans="2:22" ht="13.5" thickBot="1">
      <c r="B48" s="117"/>
      <c r="C48" s="79" t="s">
        <v>231</v>
      </c>
      <c r="D48" s="74" t="s">
        <v>258</v>
      </c>
      <c r="E48" s="88">
        <v>11673.58</v>
      </c>
      <c r="F48" s="88">
        <v>0</v>
      </c>
      <c r="G48" s="88">
        <v>115862.51999999999</v>
      </c>
      <c r="H48" s="88">
        <v>79681.02</v>
      </c>
      <c r="I48" s="120"/>
      <c r="J48" s="94"/>
      <c r="K48" s="98"/>
      <c r="L48" s="88"/>
      <c r="M48" s="99"/>
      <c r="N48" s="119"/>
      <c r="O48" s="117"/>
      <c r="P48" s="73"/>
      <c r="Q48" s="73"/>
      <c r="R48" s="73"/>
      <c r="S48" s="73"/>
      <c r="T48" s="73"/>
      <c r="U48" s="73"/>
      <c r="V48" s="88"/>
    </row>
    <row r="49" spans="2:22" ht="13.5" thickBot="1">
      <c r="B49" s="117">
        <v>23</v>
      </c>
      <c r="C49" s="80" t="s">
        <v>151</v>
      </c>
      <c r="D49" s="85" t="s">
        <v>257</v>
      </c>
      <c r="E49" s="86">
        <v>3791326.11</v>
      </c>
      <c r="F49" s="86">
        <v>0</v>
      </c>
      <c r="G49" s="86">
        <v>305527832.28000003</v>
      </c>
      <c r="H49" s="86">
        <v>301736506.17000002</v>
      </c>
      <c r="I49" s="120">
        <v>0.98759089775321851</v>
      </c>
      <c r="J49" s="92"/>
      <c r="K49" s="101"/>
      <c r="L49" s="86"/>
      <c r="M49" s="102">
        <v>0</v>
      </c>
      <c r="N49" s="119" t="s">
        <v>261</v>
      </c>
      <c r="O49" s="117"/>
      <c r="P49" s="73"/>
      <c r="Q49" s="73"/>
      <c r="R49" s="73"/>
      <c r="S49" s="73"/>
      <c r="T49" s="73"/>
      <c r="U49" s="73"/>
      <c r="V49" s="86"/>
    </row>
    <row r="50" spans="2:22" ht="13.5" thickBot="1">
      <c r="B50" s="117"/>
      <c r="C50" s="78" t="s">
        <v>232</v>
      </c>
      <c r="D50" s="74" t="s">
        <v>258</v>
      </c>
      <c r="E50" s="88">
        <v>284.57</v>
      </c>
      <c r="F50" s="88">
        <v>0</v>
      </c>
      <c r="G50" s="88">
        <v>22932.36</v>
      </c>
      <c r="H50" s="88">
        <v>22647.79</v>
      </c>
      <c r="I50" s="120"/>
      <c r="J50" s="94"/>
      <c r="K50" s="98"/>
      <c r="L50" s="88"/>
      <c r="M50" s="99"/>
      <c r="N50" s="119"/>
      <c r="O50" s="117"/>
      <c r="P50" s="73"/>
      <c r="Q50" s="73"/>
      <c r="R50" s="73"/>
      <c r="S50" s="73"/>
      <c r="T50" s="73"/>
      <c r="U50" s="73"/>
      <c r="V50" s="88"/>
    </row>
    <row r="51" spans="2:22" ht="15.75" customHeight="1" thickBot="1">
      <c r="B51" s="118" t="s">
        <v>260</v>
      </c>
      <c r="C51" s="118"/>
      <c r="D51" s="103" t="s">
        <v>257</v>
      </c>
      <c r="E51" s="89">
        <v>58248231408.179985</v>
      </c>
      <c r="F51" s="89">
        <v>33766542899.160004</v>
      </c>
      <c r="G51" s="89">
        <v>126173636656.44003</v>
      </c>
      <c r="H51" s="89">
        <v>33832343330.939999</v>
      </c>
      <c r="I51" s="105">
        <v>0.3542632146958154</v>
      </c>
      <c r="J51" s="89">
        <v>19377208615.860001</v>
      </c>
      <c r="K51" s="89">
        <v>14159209168.59</v>
      </c>
      <c r="L51" s="89">
        <v>55790000000</v>
      </c>
      <c r="M51" s="89">
        <v>22253582215.550003</v>
      </c>
      <c r="N51" s="89"/>
      <c r="O51" s="103"/>
      <c r="P51" s="103"/>
      <c r="Q51" s="103"/>
      <c r="R51" s="103"/>
      <c r="S51" s="103"/>
      <c r="T51" s="103"/>
      <c r="U51" s="103"/>
      <c r="V51" s="88"/>
    </row>
    <row r="53" spans="2:22">
      <c r="D53" s="71" t="s">
        <v>258</v>
      </c>
      <c r="E53" s="70">
        <f>'Summary MySAP'!B45</f>
        <v>13323</v>
      </c>
      <c r="F53" s="72"/>
      <c r="G53" s="72"/>
      <c r="H53" s="72"/>
    </row>
    <row r="54" spans="2:22">
      <c r="F54" s="72"/>
      <c r="G54" s="72"/>
      <c r="H54" s="72"/>
    </row>
    <row r="55" spans="2:22">
      <c r="F55" s="72"/>
      <c r="G55" s="72"/>
      <c r="H55" s="72"/>
    </row>
  </sheetData>
  <mergeCells count="109">
    <mergeCell ref="P2:V2"/>
    <mergeCell ref="I2:I4"/>
    <mergeCell ref="B41:B42"/>
    <mergeCell ref="B43:B44"/>
    <mergeCell ref="B45:B46"/>
    <mergeCell ref="B47:B48"/>
    <mergeCell ref="I13:I14"/>
    <mergeCell ref="I15:I16"/>
    <mergeCell ref="I17:I18"/>
    <mergeCell ref="I19:I20"/>
    <mergeCell ref="S3:S4"/>
    <mergeCell ref="T3:T4"/>
    <mergeCell ref="U3:U4"/>
    <mergeCell ref="V3:V4"/>
    <mergeCell ref="I5:I6"/>
    <mergeCell ref="I7:I8"/>
    <mergeCell ref="J2:M3"/>
    <mergeCell ref="N2:N4"/>
    <mergeCell ref="O2:O4"/>
    <mergeCell ref="P3:P4"/>
    <mergeCell ref="Q3:Q4"/>
    <mergeCell ref="E2:H3"/>
    <mergeCell ref="B2:B4"/>
    <mergeCell ref="C2:C4"/>
    <mergeCell ref="D2:D4"/>
    <mergeCell ref="B29:B30"/>
    <mergeCell ref="B31:B32"/>
    <mergeCell ref="B33:B34"/>
    <mergeCell ref="B35:B36"/>
    <mergeCell ref="B37:B38"/>
    <mergeCell ref="B17:B18"/>
    <mergeCell ref="B19:B20"/>
    <mergeCell ref="B21:B22"/>
    <mergeCell ref="B23:B24"/>
    <mergeCell ref="B25:B26"/>
    <mergeCell ref="B27:B28"/>
    <mergeCell ref="B5:B6"/>
    <mergeCell ref="B7:B8"/>
    <mergeCell ref="B9:B10"/>
    <mergeCell ref="B11:B12"/>
    <mergeCell ref="B13:B14"/>
    <mergeCell ref="B15:B16"/>
    <mergeCell ref="R3:R4"/>
    <mergeCell ref="I45:I46"/>
    <mergeCell ref="I47:I48"/>
    <mergeCell ref="I49:I50"/>
    <mergeCell ref="N5:N6"/>
    <mergeCell ref="N7:N8"/>
    <mergeCell ref="N9:N10"/>
    <mergeCell ref="N11:N12"/>
    <mergeCell ref="N13:N14"/>
    <mergeCell ref="N15:N16"/>
    <mergeCell ref="N17:N18"/>
    <mergeCell ref="I33:I34"/>
    <mergeCell ref="I35:I36"/>
    <mergeCell ref="I37:I38"/>
    <mergeCell ref="I39:I40"/>
    <mergeCell ref="I41:I42"/>
    <mergeCell ref="I43:I44"/>
    <mergeCell ref="I21:I22"/>
    <mergeCell ref="I23:I24"/>
    <mergeCell ref="I25:I26"/>
    <mergeCell ref="I27:I28"/>
    <mergeCell ref="I29:I30"/>
    <mergeCell ref="I31:I32"/>
    <mergeCell ref="I9:I10"/>
    <mergeCell ref="I11:I12"/>
    <mergeCell ref="N49:N50"/>
    <mergeCell ref="O5:O6"/>
    <mergeCell ref="O7:O8"/>
    <mergeCell ref="O9:O10"/>
    <mergeCell ref="O11:O12"/>
    <mergeCell ref="O13:O14"/>
    <mergeCell ref="O15:O16"/>
    <mergeCell ref="N31:N32"/>
    <mergeCell ref="N33:N34"/>
    <mergeCell ref="N35:N36"/>
    <mergeCell ref="N37:N38"/>
    <mergeCell ref="N39:N40"/>
    <mergeCell ref="N41:N42"/>
    <mergeCell ref="N19:N20"/>
    <mergeCell ref="N21:N22"/>
    <mergeCell ref="N23:N24"/>
    <mergeCell ref="N25:N26"/>
    <mergeCell ref="N27:N28"/>
    <mergeCell ref="N29:N30"/>
    <mergeCell ref="O17:O18"/>
    <mergeCell ref="O19:O20"/>
    <mergeCell ref="O21:O22"/>
    <mergeCell ref="O23:O24"/>
    <mergeCell ref="O49:O50"/>
    <mergeCell ref="O29:O30"/>
    <mergeCell ref="O31:O32"/>
    <mergeCell ref="O33:O34"/>
    <mergeCell ref="O35:O36"/>
    <mergeCell ref="O37:O38"/>
    <mergeCell ref="O39:O40"/>
    <mergeCell ref="B51:C51"/>
    <mergeCell ref="O25:O26"/>
    <mergeCell ref="O27:O28"/>
    <mergeCell ref="N43:N44"/>
    <mergeCell ref="N45:N46"/>
    <mergeCell ref="N47:N48"/>
    <mergeCell ref="O41:O42"/>
    <mergeCell ref="O43:O44"/>
    <mergeCell ref="O45:O46"/>
    <mergeCell ref="O47:O48"/>
    <mergeCell ref="B49:B50"/>
    <mergeCell ref="B39:B40"/>
  </mergeCells>
  <conditionalFormatting sqref="I5:I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M50">
    <cfRule type="cellIs" dxfId="1" priority="3" operator="lessThan">
      <formula>0</formula>
    </cfRule>
  </conditionalFormatting>
  <conditionalFormatting sqref="N5:N50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{0604B05D-5649-4D8D-A864-10A079898849}</x14:id>
        </ext>
      </extLst>
    </cfRule>
  </conditionalFormatting>
  <conditionalFormatting sqref="O5:O50">
    <cfRule type="cellIs" dxfId="0" priority="1" operator="greaterThan">
      <formula>45</formula>
    </cfRule>
  </conditionalFormatting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604B05D-5649-4D8D-A864-10A079898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N5:N50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K53"/>
  <sheetViews>
    <sheetView workbookViewId="0">
      <selection sqref="A1:F53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4.54296875" style="21" bestFit="1" customWidth="1"/>
    <col min="5" max="5" width="15" style="21" bestFit="1" customWidth="1"/>
    <col min="6" max="6" width="12.26953125" style="21" bestFit="1" customWidth="1"/>
    <col min="7" max="7" width="37.453125" style="21" bestFit="1" customWidth="1"/>
    <col min="8" max="16384" width="9.1796875" style="2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3"/>
      <c r="I1" s="23"/>
      <c r="J1" s="23"/>
      <c r="K1" s="23"/>
    </row>
    <row r="2" spans="1:11">
      <c r="A2" s="3" t="s">
        <v>164</v>
      </c>
      <c r="B2" s="4">
        <v>93901.54</v>
      </c>
      <c r="C2" s="5">
        <v>0</v>
      </c>
      <c r="D2" s="4">
        <v>93901.54</v>
      </c>
      <c r="E2" s="4">
        <v>126933.96</v>
      </c>
      <c r="F2" s="4">
        <v>33032.42</v>
      </c>
      <c r="G2" s="3"/>
      <c r="H2" s="26"/>
      <c r="I2" s="26"/>
      <c r="J2" s="27"/>
      <c r="K2" s="24"/>
    </row>
    <row r="3" spans="1:11">
      <c r="A3" s="3" t="s">
        <v>165</v>
      </c>
      <c r="B3" s="4">
        <v>26775.69</v>
      </c>
      <c r="C3" s="5">
        <v>0</v>
      </c>
      <c r="D3" s="4">
        <v>26775.69</v>
      </c>
      <c r="E3" s="4">
        <v>51109.2</v>
      </c>
      <c r="F3" s="4">
        <v>24333.51</v>
      </c>
      <c r="G3" s="3"/>
      <c r="H3" s="26"/>
      <c r="I3" s="26"/>
      <c r="J3" s="27"/>
      <c r="K3" s="24"/>
    </row>
    <row r="4" spans="1:11">
      <c r="A4" s="3" t="s">
        <v>166</v>
      </c>
      <c r="B4" s="4">
        <v>4001.15</v>
      </c>
      <c r="C4" s="5">
        <v>0</v>
      </c>
      <c r="D4" s="4">
        <v>4001.15</v>
      </c>
      <c r="E4" s="4">
        <v>33830.97</v>
      </c>
      <c r="F4" s="4">
        <v>29829.82</v>
      </c>
      <c r="G4" s="3"/>
      <c r="H4" s="26"/>
      <c r="I4" s="26"/>
      <c r="J4" s="27"/>
      <c r="K4" s="24"/>
    </row>
    <row r="5" spans="1:11">
      <c r="A5" s="3" t="s">
        <v>167</v>
      </c>
      <c r="B5" s="4">
        <v>113565.89</v>
      </c>
      <c r="C5" s="5">
        <v>0</v>
      </c>
      <c r="D5" s="4">
        <v>113565.89</v>
      </c>
      <c r="E5" s="4">
        <v>157629.24</v>
      </c>
      <c r="F5" s="4">
        <v>44063.35</v>
      </c>
      <c r="G5" s="3"/>
      <c r="H5" s="26"/>
      <c r="I5" s="26"/>
      <c r="J5" s="27"/>
      <c r="K5" s="24"/>
    </row>
    <row r="6" spans="1:11">
      <c r="A6" s="3" t="s">
        <v>168</v>
      </c>
      <c r="B6" s="4">
        <v>666.46</v>
      </c>
      <c r="C6" s="5">
        <v>0</v>
      </c>
      <c r="D6" s="4">
        <v>666.46</v>
      </c>
      <c r="E6" s="4">
        <v>13129.8</v>
      </c>
      <c r="F6" s="4">
        <v>12463.34</v>
      </c>
      <c r="G6" s="3"/>
      <c r="H6" s="26"/>
      <c r="I6" s="26"/>
      <c r="J6" s="27"/>
      <c r="K6" s="24"/>
    </row>
    <row r="7" spans="1:11">
      <c r="A7" s="3" t="s">
        <v>169</v>
      </c>
      <c r="B7" s="4">
        <v>3527.96</v>
      </c>
      <c r="C7" s="5">
        <v>0</v>
      </c>
      <c r="D7" s="4">
        <v>3527.96</v>
      </c>
      <c r="E7" s="4">
        <v>2470.3200000000002</v>
      </c>
      <c r="F7" s="4">
        <v>-1057.6400000000001</v>
      </c>
      <c r="G7" s="3"/>
      <c r="H7" s="26"/>
      <c r="I7" s="26"/>
      <c r="J7" s="27"/>
      <c r="K7" s="24"/>
    </row>
    <row r="8" spans="1:11">
      <c r="A8" s="3" t="s">
        <v>170</v>
      </c>
      <c r="B8" s="4">
        <v>920.12</v>
      </c>
      <c r="C8" s="5">
        <v>0</v>
      </c>
      <c r="D8" s="4">
        <v>920.12</v>
      </c>
      <c r="E8" s="4">
        <v>2744.88</v>
      </c>
      <c r="F8" s="4">
        <v>1824.76</v>
      </c>
      <c r="G8" s="3"/>
      <c r="H8" s="26"/>
      <c r="I8" s="26"/>
      <c r="J8" s="27"/>
      <c r="K8" s="24"/>
    </row>
    <row r="9" spans="1:11">
      <c r="A9" s="3" t="s">
        <v>171</v>
      </c>
      <c r="B9" s="4">
        <v>11461.91</v>
      </c>
      <c r="C9" s="5">
        <v>0</v>
      </c>
      <c r="D9" s="4">
        <v>11461.91</v>
      </c>
      <c r="E9" s="4">
        <v>46286.34</v>
      </c>
      <c r="F9" s="4">
        <v>34824.43</v>
      </c>
      <c r="G9" s="3"/>
      <c r="H9" s="26"/>
      <c r="I9" s="26"/>
      <c r="J9" s="27"/>
      <c r="K9" s="24"/>
    </row>
    <row r="10" spans="1:11">
      <c r="A10" s="3" t="s">
        <v>172</v>
      </c>
      <c r="B10" s="4">
        <v>3904.62</v>
      </c>
      <c r="C10" s="5">
        <v>0</v>
      </c>
      <c r="D10" s="4">
        <v>3904.62</v>
      </c>
      <c r="E10" s="4">
        <v>16931.7</v>
      </c>
      <c r="F10" s="4">
        <v>13027.08</v>
      </c>
      <c r="G10" s="3"/>
      <c r="H10" s="26"/>
      <c r="I10" s="26"/>
      <c r="J10" s="27"/>
      <c r="K10" s="24"/>
    </row>
    <row r="11" spans="1:11">
      <c r="A11" s="42" t="s">
        <v>173</v>
      </c>
      <c r="B11" s="43">
        <v>258725.34</v>
      </c>
      <c r="C11" s="44">
        <v>0</v>
      </c>
      <c r="D11" s="43">
        <v>258725.34</v>
      </c>
      <c r="E11" s="43">
        <v>451066.41</v>
      </c>
      <c r="F11" s="43">
        <v>192341.07</v>
      </c>
      <c r="G11" s="42"/>
      <c r="H11" s="26"/>
      <c r="I11" s="26"/>
      <c r="J11" s="27"/>
      <c r="K11" s="24"/>
    </row>
    <row r="12" spans="1:11">
      <c r="A12" s="3" t="s">
        <v>174</v>
      </c>
      <c r="B12" s="4">
        <v>1747.49</v>
      </c>
      <c r="C12" s="5">
        <v>0</v>
      </c>
      <c r="D12" s="4">
        <v>1747.49</v>
      </c>
      <c r="E12" s="5">
        <v>0</v>
      </c>
      <c r="F12" s="4">
        <v>-1747.49</v>
      </c>
      <c r="G12" s="3"/>
      <c r="H12" s="26"/>
      <c r="I12" s="26"/>
      <c r="J12" s="27"/>
      <c r="K12" s="24"/>
    </row>
    <row r="13" spans="1:11">
      <c r="A13" s="42" t="s">
        <v>175</v>
      </c>
      <c r="B13" s="43">
        <v>1747.49</v>
      </c>
      <c r="C13" s="44">
        <v>0</v>
      </c>
      <c r="D13" s="43">
        <v>1747.49</v>
      </c>
      <c r="E13" s="44">
        <v>0</v>
      </c>
      <c r="F13" s="43">
        <v>-1747.49</v>
      </c>
      <c r="G13" s="42"/>
      <c r="H13" s="26"/>
      <c r="I13" s="26"/>
      <c r="J13" s="27"/>
      <c r="K13" s="24"/>
    </row>
    <row r="14" spans="1:11">
      <c r="A14" s="3" t="s">
        <v>176</v>
      </c>
      <c r="B14" s="4">
        <v>7119.3</v>
      </c>
      <c r="C14" s="4">
        <v>3199.44</v>
      </c>
      <c r="D14" s="4">
        <v>10318.74</v>
      </c>
      <c r="E14" s="4">
        <v>13469.52</v>
      </c>
      <c r="F14" s="4">
        <v>3150.78</v>
      </c>
      <c r="G14" s="3"/>
      <c r="H14" s="26"/>
      <c r="I14" s="26"/>
      <c r="J14" s="27"/>
      <c r="K14" s="24"/>
    </row>
    <row r="15" spans="1:11">
      <c r="A15" s="42" t="s">
        <v>177</v>
      </c>
      <c r="B15" s="43">
        <v>7119.3</v>
      </c>
      <c r="C15" s="43">
        <v>3199.44</v>
      </c>
      <c r="D15" s="43">
        <v>10318.74</v>
      </c>
      <c r="E15" s="43">
        <v>13469.52</v>
      </c>
      <c r="F15" s="43">
        <v>3150.78</v>
      </c>
      <c r="G15" s="42"/>
      <c r="H15" s="26"/>
      <c r="I15" s="26"/>
      <c r="J15" s="27"/>
      <c r="K15" s="24"/>
    </row>
    <row r="16" spans="1:11">
      <c r="A16" s="42" t="s">
        <v>178</v>
      </c>
      <c r="B16" s="43">
        <v>267592.13</v>
      </c>
      <c r="C16" s="43">
        <v>3199.44</v>
      </c>
      <c r="D16" s="43">
        <v>270791.57</v>
      </c>
      <c r="E16" s="43">
        <v>464535.93</v>
      </c>
      <c r="F16" s="43">
        <v>193744.36</v>
      </c>
      <c r="G16" s="42"/>
      <c r="H16" s="26"/>
      <c r="I16" s="26"/>
      <c r="J16" s="27"/>
      <c r="K16" s="24"/>
    </row>
    <row r="17" spans="1:11">
      <c r="A17" s="3" t="s">
        <v>179</v>
      </c>
      <c r="B17" s="4">
        <v>228621.97</v>
      </c>
      <c r="C17" s="4">
        <v>55185.84</v>
      </c>
      <c r="D17" s="4">
        <v>283807.81</v>
      </c>
      <c r="E17" s="4">
        <v>498078.6</v>
      </c>
      <c r="F17" s="4">
        <v>214270.79</v>
      </c>
      <c r="G17" s="3"/>
      <c r="H17" s="26"/>
      <c r="I17" s="26"/>
      <c r="J17" s="27"/>
      <c r="K17" s="24"/>
    </row>
    <row r="18" spans="1:11">
      <c r="A18" s="42" t="s">
        <v>180</v>
      </c>
      <c r="B18" s="43">
        <v>228621.97</v>
      </c>
      <c r="C18" s="43">
        <v>55185.84</v>
      </c>
      <c r="D18" s="43">
        <v>283807.81</v>
      </c>
      <c r="E18" s="43">
        <v>498078.6</v>
      </c>
      <c r="F18" s="43">
        <v>214270.79</v>
      </c>
      <c r="G18" s="42"/>
      <c r="H18" s="26"/>
      <c r="I18" s="26"/>
      <c r="J18" s="27"/>
      <c r="K18" s="24"/>
    </row>
    <row r="19" spans="1:11">
      <c r="A19" s="42" t="s">
        <v>181</v>
      </c>
      <c r="B19" s="43">
        <v>228621.97</v>
      </c>
      <c r="C19" s="43">
        <v>55185.84</v>
      </c>
      <c r="D19" s="43">
        <v>283807.81</v>
      </c>
      <c r="E19" s="43">
        <v>498078.6</v>
      </c>
      <c r="F19" s="43">
        <v>214270.79</v>
      </c>
      <c r="G19" s="42"/>
      <c r="H19" s="26"/>
      <c r="I19" s="26"/>
      <c r="J19" s="27"/>
      <c r="K19" s="24"/>
    </row>
    <row r="20" spans="1:11">
      <c r="A20" s="3" t="s">
        <v>182</v>
      </c>
      <c r="B20" s="4">
        <v>14006.12</v>
      </c>
      <c r="C20" s="4">
        <v>6877.21</v>
      </c>
      <c r="D20" s="4">
        <v>20883.330000000002</v>
      </c>
      <c r="E20" s="4">
        <v>24671.64</v>
      </c>
      <c r="F20" s="4">
        <v>3788.31</v>
      </c>
      <c r="G20" s="3"/>
      <c r="H20" s="26"/>
      <c r="I20" s="26"/>
      <c r="J20" s="27"/>
      <c r="K20" s="24"/>
    </row>
    <row r="21" spans="1:11">
      <c r="A21" s="42" t="s">
        <v>183</v>
      </c>
      <c r="B21" s="43">
        <v>14006.12</v>
      </c>
      <c r="C21" s="43">
        <v>6877.21</v>
      </c>
      <c r="D21" s="43">
        <v>20883.330000000002</v>
      </c>
      <c r="E21" s="43">
        <v>24671.64</v>
      </c>
      <c r="F21" s="43">
        <v>3788.31</v>
      </c>
      <c r="G21" s="42"/>
      <c r="H21" s="26"/>
      <c r="I21" s="26"/>
      <c r="J21" s="27"/>
      <c r="K21" s="24"/>
    </row>
    <row r="22" spans="1:11">
      <c r="A22" s="3" t="s">
        <v>184</v>
      </c>
      <c r="B22" s="4">
        <v>6166.26</v>
      </c>
      <c r="C22" s="4">
        <v>11160.3</v>
      </c>
      <c r="D22" s="4">
        <v>17326.560000000001</v>
      </c>
      <c r="E22" s="4">
        <v>18059.599999999999</v>
      </c>
      <c r="F22" s="4">
        <v>733.04</v>
      </c>
      <c r="G22" s="3"/>
      <c r="H22" s="26"/>
      <c r="I22" s="26"/>
      <c r="J22" s="27"/>
      <c r="K22" s="24"/>
    </row>
    <row r="23" spans="1:11">
      <c r="A23" s="3" t="s">
        <v>185</v>
      </c>
      <c r="B23" s="4">
        <v>146233.15</v>
      </c>
      <c r="C23" s="4">
        <v>48011.83</v>
      </c>
      <c r="D23" s="4">
        <v>194244.98</v>
      </c>
      <c r="E23" s="4">
        <v>205500.16</v>
      </c>
      <c r="F23" s="4">
        <v>11255.18</v>
      </c>
      <c r="G23" s="3"/>
      <c r="H23" s="26"/>
      <c r="I23" s="26"/>
      <c r="J23" s="27"/>
      <c r="K23" s="24"/>
    </row>
    <row r="24" spans="1:11">
      <c r="A24" s="42" t="s">
        <v>186</v>
      </c>
      <c r="B24" s="43">
        <v>152399.41</v>
      </c>
      <c r="C24" s="43">
        <v>59172.13</v>
      </c>
      <c r="D24" s="43">
        <v>211571.54</v>
      </c>
      <c r="E24" s="43">
        <v>223559.76</v>
      </c>
      <c r="F24" s="43">
        <v>11988.22</v>
      </c>
      <c r="G24" s="42"/>
      <c r="H24" s="26"/>
      <c r="I24" s="26"/>
      <c r="J24" s="27"/>
      <c r="K24" s="24"/>
    </row>
    <row r="25" spans="1:11">
      <c r="A25" s="42" t="s">
        <v>187</v>
      </c>
      <c r="B25" s="43">
        <v>166405.53</v>
      </c>
      <c r="C25" s="43">
        <v>66049.34</v>
      </c>
      <c r="D25" s="43">
        <v>232454.87</v>
      </c>
      <c r="E25" s="43">
        <v>248231.4</v>
      </c>
      <c r="F25" s="43">
        <v>15776.53</v>
      </c>
      <c r="G25" s="42"/>
      <c r="H25" s="26"/>
      <c r="I25" s="26"/>
      <c r="J25" s="27"/>
      <c r="K25" s="24"/>
    </row>
    <row r="26" spans="1:11">
      <c r="A26" s="3" t="s">
        <v>188</v>
      </c>
      <c r="B26" s="4">
        <v>11150.77</v>
      </c>
      <c r="C26" s="4">
        <v>0</v>
      </c>
      <c r="D26" s="4">
        <v>11150.77</v>
      </c>
      <c r="E26" s="4">
        <v>11492</v>
      </c>
      <c r="F26" s="4">
        <v>341.23</v>
      </c>
      <c r="G26" s="3"/>
      <c r="H26" s="26"/>
      <c r="I26" s="26"/>
      <c r="J26" s="27"/>
      <c r="K26" s="24"/>
    </row>
    <row r="27" spans="1:11">
      <c r="A27" s="42" t="s">
        <v>189</v>
      </c>
      <c r="B27" s="43">
        <v>11150.77</v>
      </c>
      <c r="C27" s="43">
        <v>0</v>
      </c>
      <c r="D27" s="43">
        <v>11150.77</v>
      </c>
      <c r="E27" s="43">
        <v>11492</v>
      </c>
      <c r="F27" s="43">
        <v>341.23</v>
      </c>
      <c r="G27" s="42"/>
      <c r="H27" s="26"/>
      <c r="I27" s="26"/>
      <c r="J27" s="27"/>
      <c r="K27" s="24"/>
    </row>
    <row r="28" spans="1:11">
      <c r="A28" s="3" t="s">
        <v>190</v>
      </c>
      <c r="B28" s="4">
        <v>3823.21</v>
      </c>
      <c r="C28" s="4">
        <v>21700.41</v>
      </c>
      <c r="D28" s="4">
        <v>25523.62</v>
      </c>
      <c r="E28" s="4">
        <v>36679.199999999997</v>
      </c>
      <c r="F28" s="4">
        <v>11155.58</v>
      </c>
      <c r="G28" s="3"/>
      <c r="H28" s="26"/>
      <c r="I28" s="26"/>
      <c r="J28" s="27"/>
      <c r="K28" s="24"/>
    </row>
    <row r="29" spans="1:11">
      <c r="A29" s="3" t="s">
        <v>191</v>
      </c>
      <c r="B29" s="5">
        <v>0</v>
      </c>
      <c r="C29" s="4">
        <v>3842.97</v>
      </c>
      <c r="D29" s="4">
        <v>3842.97</v>
      </c>
      <c r="E29" s="4">
        <v>26732.12</v>
      </c>
      <c r="F29" s="4">
        <v>22889.15</v>
      </c>
      <c r="G29" s="3"/>
      <c r="H29" s="28"/>
      <c r="I29" s="28"/>
      <c r="J29" s="29"/>
      <c r="K29" s="25"/>
    </row>
    <row r="30" spans="1:11">
      <c r="A30" s="42" t="s">
        <v>192</v>
      </c>
      <c r="B30" s="43">
        <v>3823.21</v>
      </c>
      <c r="C30" s="43">
        <v>25543.38</v>
      </c>
      <c r="D30" s="43">
        <v>29366.59</v>
      </c>
      <c r="E30" s="43">
        <v>63411.32</v>
      </c>
      <c r="F30" s="43">
        <v>34044.730000000003</v>
      </c>
      <c r="G30" s="42"/>
    </row>
    <row r="31" spans="1:11">
      <c r="A31" s="42" t="s">
        <v>193</v>
      </c>
      <c r="B31" s="43">
        <v>14973.98</v>
      </c>
      <c r="C31" s="43">
        <v>25543.38</v>
      </c>
      <c r="D31" s="43">
        <v>40517.360000000001</v>
      </c>
      <c r="E31" s="43">
        <v>74903.320000000007</v>
      </c>
      <c r="F31" s="43">
        <v>34385.96</v>
      </c>
      <c r="G31" s="42"/>
    </row>
    <row r="32" spans="1:11">
      <c r="A32" s="3" t="s">
        <v>234</v>
      </c>
      <c r="B32" s="4">
        <v>1019.74</v>
      </c>
      <c r="C32" s="4">
        <v>0</v>
      </c>
      <c r="D32" s="4">
        <v>1019.74</v>
      </c>
      <c r="E32" s="4">
        <v>2798.49</v>
      </c>
      <c r="F32" s="4">
        <v>1778.75</v>
      </c>
      <c r="G32" s="3"/>
    </row>
    <row r="33" spans="1:7">
      <c r="A33" s="42" t="s">
        <v>194</v>
      </c>
      <c r="B33" s="43">
        <v>1019.74</v>
      </c>
      <c r="C33" s="43">
        <v>0</v>
      </c>
      <c r="D33" s="43">
        <v>1019.74</v>
      </c>
      <c r="E33" s="43">
        <v>2798.49</v>
      </c>
      <c r="F33" s="43">
        <v>1778.75</v>
      </c>
      <c r="G33" s="42"/>
    </row>
    <row r="34" spans="1:7">
      <c r="A34" s="3" t="s">
        <v>195</v>
      </c>
      <c r="B34" s="4">
        <v>50109.21</v>
      </c>
      <c r="C34" s="4">
        <v>36654.68</v>
      </c>
      <c r="D34" s="4">
        <v>86763.89</v>
      </c>
      <c r="E34" s="4">
        <v>135456.4</v>
      </c>
      <c r="F34" s="4">
        <v>48692.51</v>
      </c>
      <c r="G34" s="3"/>
    </row>
    <row r="35" spans="1:7">
      <c r="A35" s="42" t="s">
        <v>196</v>
      </c>
      <c r="B35" s="43">
        <v>50109.21</v>
      </c>
      <c r="C35" s="43">
        <v>36654.68</v>
      </c>
      <c r="D35" s="43">
        <v>86763.89</v>
      </c>
      <c r="E35" s="43">
        <v>135456.4</v>
      </c>
      <c r="F35" s="43">
        <v>48692.51</v>
      </c>
      <c r="G35" s="42"/>
    </row>
    <row r="36" spans="1:7">
      <c r="A36" s="3" t="s">
        <v>197</v>
      </c>
      <c r="B36" s="5">
        <v>0</v>
      </c>
      <c r="C36" s="5">
        <v>0</v>
      </c>
      <c r="D36" s="4">
        <v>0</v>
      </c>
      <c r="E36" s="4">
        <v>25.37</v>
      </c>
      <c r="F36" s="4">
        <v>25.37</v>
      </c>
      <c r="G36" s="3"/>
    </row>
    <row r="37" spans="1:7">
      <c r="A37" s="42" t="s">
        <v>198</v>
      </c>
      <c r="B37" s="44">
        <v>0</v>
      </c>
      <c r="C37" s="44">
        <v>0</v>
      </c>
      <c r="D37" s="43">
        <v>0</v>
      </c>
      <c r="E37" s="43">
        <v>25.37</v>
      </c>
      <c r="F37" s="43">
        <v>25.37</v>
      </c>
      <c r="G37" s="42"/>
    </row>
    <row r="38" spans="1:7">
      <c r="A38" s="3" t="s">
        <v>199</v>
      </c>
      <c r="B38" s="4">
        <v>5129.58</v>
      </c>
      <c r="C38" s="4">
        <v>1003.87</v>
      </c>
      <c r="D38" s="4">
        <v>6133.45</v>
      </c>
      <c r="E38" s="4">
        <v>15267.32</v>
      </c>
      <c r="F38" s="4">
        <v>9133.8700000000008</v>
      </c>
      <c r="G38" s="3"/>
    </row>
    <row r="39" spans="1:7">
      <c r="A39" s="3" t="s">
        <v>200</v>
      </c>
      <c r="B39" s="4">
        <v>3541.01</v>
      </c>
      <c r="C39" s="4">
        <v>0</v>
      </c>
      <c r="D39" s="4">
        <v>3541.01</v>
      </c>
      <c r="E39" s="4">
        <v>6739.2</v>
      </c>
      <c r="F39" s="4">
        <v>3198.19</v>
      </c>
      <c r="G39" s="3"/>
    </row>
    <row r="40" spans="1:7">
      <c r="A40" s="3" t="s">
        <v>201</v>
      </c>
      <c r="B40" s="4">
        <v>6465.1</v>
      </c>
      <c r="C40" s="4">
        <v>5899.05</v>
      </c>
      <c r="D40" s="4">
        <v>12364.15</v>
      </c>
      <c r="E40" s="4">
        <v>19612.400000000001</v>
      </c>
      <c r="F40" s="4">
        <v>7248.25</v>
      </c>
      <c r="G40" s="3"/>
    </row>
    <row r="41" spans="1:7">
      <c r="A41" s="42" t="s">
        <v>202</v>
      </c>
      <c r="B41" s="43">
        <v>15135.69</v>
      </c>
      <c r="C41" s="43">
        <v>6902.92</v>
      </c>
      <c r="D41" s="43">
        <v>22038.61</v>
      </c>
      <c r="E41" s="43">
        <v>41618.92</v>
      </c>
      <c r="F41" s="43">
        <v>19580.310000000001</v>
      </c>
      <c r="G41" s="42"/>
    </row>
    <row r="42" spans="1:7">
      <c r="A42" s="3" t="s">
        <v>235</v>
      </c>
      <c r="B42" s="4">
        <v>53642.02</v>
      </c>
      <c r="C42" s="4">
        <v>23021.74</v>
      </c>
      <c r="D42" s="4">
        <v>76663.759999999995</v>
      </c>
      <c r="E42" s="4">
        <v>89565.9</v>
      </c>
      <c r="F42" s="4">
        <v>12902.14</v>
      </c>
      <c r="G42" s="3"/>
    </row>
    <row r="43" spans="1:7">
      <c r="A43" s="42" t="s">
        <v>203</v>
      </c>
      <c r="B43" s="43">
        <v>53642.02</v>
      </c>
      <c r="C43" s="43">
        <v>23021.74</v>
      </c>
      <c r="D43" s="43">
        <v>76663.759999999995</v>
      </c>
      <c r="E43" s="43">
        <v>89565.9</v>
      </c>
      <c r="F43" s="43">
        <v>12902.14</v>
      </c>
      <c r="G43" s="42"/>
    </row>
    <row r="44" spans="1:7">
      <c r="A44" s="42" t="s">
        <v>204</v>
      </c>
      <c r="B44" s="43">
        <v>119906.66</v>
      </c>
      <c r="C44" s="43">
        <v>66579.34</v>
      </c>
      <c r="D44" s="43">
        <v>186486</v>
      </c>
      <c r="E44" s="43">
        <v>269465.08</v>
      </c>
      <c r="F44" s="43">
        <v>82979.08</v>
      </c>
      <c r="G44" s="42"/>
    </row>
    <row r="45" spans="1:7">
      <c r="A45" s="3" t="s">
        <v>205</v>
      </c>
      <c r="B45" s="4">
        <v>13146.91</v>
      </c>
      <c r="C45" s="4">
        <v>3616.32</v>
      </c>
      <c r="D45" s="4">
        <v>16763.23</v>
      </c>
      <c r="E45" s="4">
        <v>72349.679999999993</v>
      </c>
      <c r="F45" s="4">
        <v>55586.45</v>
      </c>
      <c r="G45" s="3"/>
    </row>
    <row r="46" spans="1:7">
      <c r="A46" s="42" t="s">
        <v>206</v>
      </c>
      <c r="B46" s="43">
        <v>13146.91</v>
      </c>
      <c r="C46" s="43">
        <v>3616.32</v>
      </c>
      <c r="D46" s="43">
        <v>16763.23</v>
      </c>
      <c r="E46" s="43">
        <v>72349.679999999993</v>
      </c>
      <c r="F46" s="43">
        <v>55586.45</v>
      </c>
      <c r="G46" s="42"/>
    </row>
    <row r="47" spans="1:7">
      <c r="A47" s="42" t="s">
        <v>207</v>
      </c>
      <c r="B47" s="43">
        <v>13146.91</v>
      </c>
      <c r="C47" s="43">
        <v>3616.32</v>
      </c>
      <c r="D47" s="43">
        <v>16763.23</v>
      </c>
      <c r="E47" s="43">
        <v>72349.679999999993</v>
      </c>
      <c r="F47" s="43">
        <v>55586.45</v>
      </c>
      <c r="G47" s="42"/>
    </row>
    <row r="48" spans="1:7">
      <c r="A48" s="3" t="s">
        <v>208</v>
      </c>
      <c r="B48" s="4">
        <v>23206.02</v>
      </c>
      <c r="C48" s="4">
        <v>0</v>
      </c>
      <c r="D48" s="4">
        <v>23206.02</v>
      </c>
      <c r="E48" s="4">
        <v>41662.44</v>
      </c>
      <c r="F48" s="4">
        <v>18456.419999999998</v>
      </c>
      <c r="G48" s="3"/>
    </row>
    <row r="49" spans="1:7">
      <c r="A49" s="42" t="s">
        <v>209</v>
      </c>
      <c r="B49" s="43">
        <v>23206.02</v>
      </c>
      <c r="C49" s="43">
        <v>0</v>
      </c>
      <c r="D49" s="43">
        <v>23206.02</v>
      </c>
      <c r="E49" s="43">
        <v>41662.44</v>
      </c>
      <c r="F49" s="43">
        <v>18456.419999999998</v>
      </c>
      <c r="G49" s="42"/>
    </row>
    <row r="50" spans="1:7">
      <c r="A50" s="42" t="s">
        <v>210</v>
      </c>
      <c r="B50" s="43">
        <v>23206.02</v>
      </c>
      <c r="C50" s="43">
        <v>0</v>
      </c>
      <c r="D50" s="43">
        <v>23206.02</v>
      </c>
      <c r="E50" s="43">
        <v>41662.44</v>
      </c>
      <c r="F50" s="43">
        <v>18456.419999999998</v>
      </c>
      <c r="G50" s="42"/>
    </row>
    <row r="51" spans="1:7">
      <c r="A51" s="3" t="s">
        <v>211</v>
      </c>
      <c r="B51" s="4">
        <v>63704.94</v>
      </c>
      <c r="C51" s="5">
        <v>0</v>
      </c>
      <c r="D51" s="4">
        <v>63704.94</v>
      </c>
      <c r="E51" s="4">
        <v>103520.52</v>
      </c>
      <c r="F51" s="4">
        <v>39815.58</v>
      </c>
      <c r="G51" s="3"/>
    </row>
    <row r="52" spans="1:7">
      <c r="A52" s="42" t="s">
        <v>212</v>
      </c>
      <c r="B52" s="43">
        <v>63704.94</v>
      </c>
      <c r="C52" s="44">
        <v>0</v>
      </c>
      <c r="D52" s="43">
        <v>63704.94</v>
      </c>
      <c r="E52" s="43">
        <v>103520.52</v>
      </c>
      <c r="F52" s="43">
        <v>39815.58</v>
      </c>
      <c r="G52" s="42"/>
    </row>
    <row r="53" spans="1:7">
      <c r="A53" s="6" t="s">
        <v>213</v>
      </c>
      <c r="B53" s="7">
        <v>897558.14</v>
      </c>
      <c r="C53" s="7">
        <v>220173.66</v>
      </c>
      <c r="D53" s="7">
        <v>1117731.8</v>
      </c>
      <c r="E53" s="7">
        <v>1772746.97</v>
      </c>
      <c r="F53" s="7">
        <v>655015.17000000004</v>
      </c>
      <c r="G5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2.26953125" style="21" bestFit="1" customWidth="1"/>
    <col min="3" max="3" width="13.7265625" style="21" bestFit="1" customWidth="1"/>
    <col min="4" max="4" width="12.26953125" style="21" bestFit="1" customWidth="1"/>
    <col min="5" max="6" width="12.4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122791.64</v>
      </c>
      <c r="C2" s="5">
        <v>0</v>
      </c>
      <c r="D2" s="4">
        <v>122791.64</v>
      </c>
      <c r="E2" s="4">
        <v>161458.92000000001</v>
      </c>
      <c r="F2" s="4">
        <v>38667.279999999999</v>
      </c>
      <c r="G2" s="3"/>
    </row>
    <row r="3" spans="1:7">
      <c r="A3" s="3" t="s">
        <v>165</v>
      </c>
      <c r="B3" s="4">
        <v>33561.85</v>
      </c>
      <c r="C3" s="5">
        <v>0</v>
      </c>
      <c r="D3" s="4">
        <v>33561.85</v>
      </c>
      <c r="E3" s="4">
        <v>53433.45</v>
      </c>
      <c r="F3" s="4">
        <v>19871.599999999999</v>
      </c>
      <c r="G3" s="3"/>
    </row>
    <row r="4" spans="1:7">
      <c r="A4" s="3" t="s">
        <v>166</v>
      </c>
      <c r="B4" s="4">
        <v>2865.06</v>
      </c>
      <c r="C4" s="5">
        <v>0</v>
      </c>
      <c r="D4" s="4">
        <v>2865.06</v>
      </c>
      <c r="E4" s="4">
        <v>42192.41</v>
      </c>
      <c r="F4" s="4">
        <v>39327.35</v>
      </c>
      <c r="G4" s="3"/>
    </row>
    <row r="5" spans="1:7">
      <c r="A5" s="3" t="s">
        <v>167</v>
      </c>
      <c r="B5" s="4">
        <v>128785.96</v>
      </c>
      <c r="C5" s="5">
        <v>0</v>
      </c>
      <c r="D5" s="4">
        <v>128785.96</v>
      </c>
      <c r="E5" s="4">
        <v>224399.88</v>
      </c>
      <c r="F5" s="4">
        <v>95613.92</v>
      </c>
      <c r="G5" s="3"/>
    </row>
    <row r="6" spans="1:7">
      <c r="A6" s="3" t="s">
        <v>168</v>
      </c>
      <c r="B6" s="4">
        <v>854</v>
      </c>
      <c r="C6" s="5">
        <v>0</v>
      </c>
      <c r="D6" s="4">
        <v>854</v>
      </c>
      <c r="E6" s="4">
        <v>18276.84</v>
      </c>
      <c r="F6" s="4">
        <v>17422.84</v>
      </c>
      <c r="G6" s="3"/>
    </row>
    <row r="7" spans="1:7">
      <c r="A7" s="3" t="s">
        <v>169</v>
      </c>
      <c r="B7" s="4">
        <v>4209.22</v>
      </c>
      <c r="C7" s="5">
        <v>0</v>
      </c>
      <c r="D7" s="4">
        <v>4209.22</v>
      </c>
      <c r="E7" s="4">
        <v>1881.36</v>
      </c>
      <c r="F7" s="4">
        <v>-2327.86</v>
      </c>
      <c r="G7" s="3"/>
    </row>
    <row r="8" spans="1:7">
      <c r="A8" s="3" t="s">
        <v>170</v>
      </c>
      <c r="B8" s="4">
        <v>772.79</v>
      </c>
      <c r="C8" s="5">
        <v>0</v>
      </c>
      <c r="D8" s="4">
        <v>772.79</v>
      </c>
      <c r="E8" s="4">
        <v>2090.4</v>
      </c>
      <c r="F8" s="4">
        <v>1317.61</v>
      </c>
      <c r="G8" s="3"/>
    </row>
    <row r="9" spans="1:7">
      <c r="A9" s="3" t="s">
        <v>171</v>
      </c>
      <c r="B9" s="4">
        <v>16356.97</v>
      </c>
      <c r="C9" s="5">
        <v>0</v>
      </c>
      <c r="D9" s="4">
        <v>16356.97</v>
      </c>
      <c r="E9" s="4">
        <v>35780.1</v>
      </c>
      <c r="F9" s="4">
        <v>19423.13</v>
      </c>
      <c r="G9" s="3"/>
    </row>
    <row r="10" spans="1:7">
      <c r="A10" s="3" t="s">
        <v>172</v>
      </c>
      <c r="B10" s="4">
        <v>7515.62</v>
      </c>
      <c r="C10" s="5">
        <v>0</v>
      </c>
      <c r="D10" s="4">
        <v>7515.62</v>
      </c>
      <c r="E10" s="4">
        <v>12870.48</v>
      </c>
      <c r="F10" s="4">
        <v>5354.86</v>
      </c>
      <c r="G10" s="3"/>
    </row>
    <row r="11" spans="1:7">
      <c r="A11" s="42" t="s">
        <v>173</v>
      </c>
      <c r="B11" s="43">
        <v>317713.11</v>
      </c>
      <c r="C11" s="44">
        <v>0</v>
      </c>
      <c r="D11" s="43">
        <v>317713.11</v>
      </c>
      <c r="E11" s="43">
        <v>552383.84</v>
      </c>
      <c r="F11" s="43">
        <v>234670.73</v>
      </c>
      <c r="G11" s="42"/>
    </row>
    <row r="12" spans="1:7">
      <c r="A12" s="3" t="s">
        <v>174</v>
      </c>
      <c r="B12" s="4">
        <v>2351.71</v>
      </c>
      <c r="C12" s="5">
        <v>0</v>
      </c>
      <c r="D12" s="4">
        <v>2351.71</v>
      </c>
      <c r="E12" s="5">
        <v>0</v>
      </c>
      <c r="F12" s="4">
        <v>-2351.71</v>
      </c>
      <c r="G12" s="3"/>
    </row>
    <row r="13" spans="1:7">
      <c r="A13" s="42" t="s">
        <v>175</v>
      </c>
      <c r="B13" s="43">
        <v>2351.71</v>
      </c>
      <c r="C13" s="44">
        <v>0</v>
      </c>
      <c r="D13" s="43">
        <v>2351.71</v>
      </c>
      <c r="E13" s="44">
        <v>0</v>
      </c>
      <c r="F13" s="43">
        <v>-2351.71</v>
      </c>
      <c r="G13" s="42"/>
    </row>
    <row r="14" spans="1:7">
      <c r="A14" s="3" t="s">
        <v>214</v>
      </c>
      <c r="B14" s="4">
        <v>6.96</v>
      </c>
      <c r="C14" s="5">
        <v>0</v>
      </c>
      <c r="D14" s="4">
        <v>6.96</v>
      </c>
      <c r="E14" s="5">
        <v>0</v>
      </c>
      <c r="F14" s="4">
        <v>-6.96</v>
      </c>
      <c r="G14" s="3"/>
    </row>
    <row r="15" spans="1:7">
      <c r="A15" s="42" t="s">
        <v>215</v>
      </c>
      <c r="B15" s="43">
        <v>6.96</v>
      </c>
      <c r="C15" s="44">
        <v>0</v>
      </c>
      <c r="D15" s="43">
        <v>6.96</v>
      </c>
      <c r="E15" s="44">
        <v>0</v>
      </c>
      <c r="F15" s="43">
        <v>-6.96</v>
      </c>
      <c r="G15" s="42"/>
    </row>
    <row r="16" spans="1:7">
      <c r="A16" s="3" t="s">
        <v>176</v>
      </c>
      <c r="B16" s="4">
        <v>7016.75</v>
      </c>
      <c r="C16" s="4">
        <v>2234.15</v>
      </c>
      <c r="D16" s="4">
        <v>9250.9</v>
      </c>
      <c r="E16" s="4">
        <v>14170.64</v>
      </c>
      <c r="F16" s="4">
        <v>4919.74</v>
      </c>
      <c r="G16" s="3"/>
    </row>
    <row r="17" spans="1:7">
      <c r="A17" s="42" t="s">
        <v>177</v>
      </c>
      <c r="B17" s="43">
        <v>7016.75</v>
      </c>
      <c r="C17" s="43">
        <v>2234.15</v>
      </c>
      <c r="D17" s="43">
        <v>9250.9</v>
      </c>
      <c r="E17" s="43">
        <v>14170.64</v>
      </c>
      <c r="F17" s="43">
        <v>4919.74</v>
      </c>
      <c r="G17" s="42"/>
    </row>
    <row r="18" spans="1:7">
      <c r="A18" s="42" t="s">
        <v>178</v>
      </c>
      <c r="B18" s="43">
        <v>327088.53000000003</v>
      </c>
      <c r="C18" s="43">
        <v>2234.15</v>
      </c>
      <c r="D18" s="43">
        <v>329322.68</v>
      </c>
      <c r="E18" s="43">
        <v>566554.48</v>
      </c>
      <c r="F18" s="43">
        <v>237231.8</v>
      </c>
      <c r="G18" s="42"/>
    </row>
    <row r="19" spans="1:7">
      <c r="A19" s="3" t="s">
        <v>179</v>
      </c>
      <c r="B19" s="4">
        <v>321035.83</v>
      </c>
      <c r="C19" s="4">
        <v>230870.16</v>
      </c>
      <c r="D19" s="4">
        <v>551905.99</v>
      </c>
      <c r="E19" s="4">
        <v>881391.6</v>
      </c>
      <c r="F19" s="4">
        <v>329485.61</v>
      </c>
      <c r="G19" s="3"/>
    </row>
    <row r="20" spans="1:7">
      <c r="A20" s="42" t="s">
        <v>180</v>
      </c>
      <c r="B20" s="43">
        <v>321035.83</v>
      </c>
      <c r="C20" s="43">
        <v>230870.16</v>
      </c>
      <c r="D20" s="43">
        <v>551905.99</v>
      </c>
      <c r="E20" s="43">
        <v>881391.6</v>
      </c>
      <c r="F20" s="43">
        <v>329485.61</v>
      </c>
      <c r="G20" s="42"/>
    </row>
    <row r="21" spans="1:7">
      <c r="A21" s="42" t="s">
        <v>181</v>
      </c>
      <c r="B21" s="43">
        <v>321035.83</v>
      </c>
      <c r="C21" s="43">
        <v>230870.16</v>
      </c>
      <c r="D21" s="43">
        <v>551905.99</v>
      </c>
      <c r="E21" s="43">
        <v>881391.6</v>
      </c>
      <c r="F21" s="43">
        <v>329485.61</v>
      </c>
      <c r="G21" s="42"/>
    </row>
    <row r="22" spans="1:7">
      <c r="A22" s="3" t="s">
        <v>182</v>
      </c>
      <c r="B22" s="4">
        <v>14857.29</v>
      </c>
      <c r="C22" s="4">
        <v>7758.94</v>
      </c>
      <c r="D22" s="4">
        <v>22616.23</v>
      </c>
      <c r="E22" s="4">
        <v>22880.639999999999</v>
      </c>
      <c r="F22" s="4">
        <v>264.41000000000003</v>
      </c>
      <c r="G22" s="3"/>
    </row>
    <row r="23" spans="1:7">
      <c r="A23" s="42" t="s">
        <v>183</v>
      </c>
      <c r="B23" s="43">
        <v>14857.29</v>
      </c>
      <c r="C23" s="43">
        <v>7758.94</v>
      </c>
      <c r="D23" s="43">
        <v>22616.23</v>
      </c>
      <c r="E23" s="43">
        <v>22880.639999999999</v>
      </c>
      <c r="F23" s="43">
        <v>264.41000000000003</v>
      </c>
      <c r="G23" s="42"/>
    </row>
    <row r="24" spans="1:7">
      <c r="A24" s="3" t="s">
        <v>184</v>
      </c>
      <c r="B24" s="4">
        <v>2597.34</v>
      </c>
      <c r="C24" s="4">
        <v>3594.71</v>
      </c>
      <c r="D24" s="4">
        <v>6192.05</v>
      </c>
      <c r="E24" s="4">
        <v>8059.6</v>
      </c>
      <c r="F24" s="4">
        <v>1867.55</v>
      </c>
      <c r="G24" s="3"/>
    </row>
    <row r="25" spans="1:7">
      <c r="A25" s="3" t="s">
        <v>185</v>
      </c>
      <c r="B25" s="4">
        <v>147150.78</v>
      </c>
      <c r="C25" s="4">
        <v>124896.19</v>
      </c>
      <c r="D25" s="4">
        <v>272046.96999999997</v>
      </c>
      <c r="E25" s="4">
        <v>281662.44</v>
      </c>
      <c r="F25" s="4">
        <v>9615.4699999999993</v>
      </c>
      <c r="G25" s="3"/>
    </row>
    <row r="26" spans="1:7">
      <c r="A26" s="42" t="s">
        <v>186</v>
      </c>
      <c r="B26" s="43">
        <v>149748.12</v>
      </c>
      <c r="C26" s="43">
        <v>128490.9</v>
      </c>
      <c r="D26" s="43">
        <v>278239.02</v>
      </c>
      <c r="E26" s="43">
        <v>289722.03999999998</v>
      </c>
      <c r="F26" s="43">
        <v>11483.02</v>
      </c>
      <c r="G26" s="42"/>
    </row>
    <row r="27" spans="1:7">
      <c r="A27" s="42" t="s">
        <v>187</v>
      </c>
      <c r="B27" s="43">
        <v>164605.41</v>
      </c>
      <c r="C27" s="43">
        <v>136249.84</v>
      </c>
      <c r="D27" s="43">
        <v>300855.25</v>
      </c>
      <c r="E27" s="43">
        <v>312602.68</v>
      </c>
      <c r="F27" s="43">
        <v>11747.43</v>
      </c>
      <c r="G27" s="42"/>
    </row>
    <row r="28" spans="1:7">
      <c r="A28" s="3" t="s">
        <v>188</v>
      </c>
      <c r="B28" s="5">
        <v>0</v>
      </c>
      <c r="C28" s="5">
        <v>0</v>
      </c>
      <c r="D28" s="4">
        <v>0</v>
      </c>
      <c r="E28" s="4">
        <v>22316.799999999999</v>
      </c>
      <c r="F28" s="4">
        <v>22316.799999999999</v>
      </c>
      <c r="G28" s="3"/>
    </row>
    <row r="29" spans="1:7">
      <c r="A29" s="42" t="s">
        <v>189</v>
      </c>
      <c r="B29" s="44">
        <v>0</v>
      </c>
      <c r="C29" s="44">
        <v>0</v>
      </c>
      <c r="D29" s="43">
        <v>0</v>
      </c>
      <c r="E29" s="43">
        <v>22316.799999999999</v>
      </c>
      <c r="F29" s="43">
        <v>22316.799999999999</v>
      </c>
      <c r="G29" s="42"/>
    </row>
    <row r="30" spans="1:7">
      <c r="A30" s="3" t="s">
        <v>190</v>
      </c>
      <c r="B30" s="4">
        <v>61271.31</v>
      </c>
      <c r="C30" s="4">
        <v>29226.43</v>
      </c>
      <c r="D30" s="4">
        <v>90497.74</v>
      </c>
      <c r="E30" s="4">
        <v>91663.6</v>
      </c>
      <c r="F30" s="4">
        <v>1165.8599999999999</v>
      </c>
      <c r="G30" s="3"/>
    </row>
    <row r="31" spans="1:7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>
      <c r="A32" s="42" t="s">
        <v>192</v>
      </c>
      <c r="B32" s="43">
        <v>61271.31</v>
      </c>
      <c r="C32" s="43">
        <v>33069.4</v>
      </c>
      <c r="D32" s="43">
        <v>94340.71</v>
      </c>
      <c r="E32" s="43">
        <v>103940.72</v>
      </c>
      <c r="F32" s="43">
        <v>9600.01</v>
      </c>
      <c r="G32" s="42"/>
    </row>
    <row r="33" spans="1:7">
      <c r="A33" s="42" t="s">
        <v>193</v>
      </c>
      <c r="B33" s="43">
        <v>61271.31</v>
      </c>
      <c r="C33" s="43">
        <v>33069.4</v>
      </c>
      <c r="D33" s="43">
        <v>94340.71</v>
      </c>
      <c r="E33" s="43">
        <v>126257.52</v>
      </c>
      <c r="F33" s="43">
        <v>31916.81</v>
      </c>
      <c r="G33" s="42"/>
    </row>
    <row r="34" spans="1:7">
      <c r="A34" s="3" t="s">
        <v>234</v>
      </c>
      <c r="B34" s="4">
        <v>1300.4000000000001</v>
      </c>
      <c r="C34" s="4">
        <v>0</v>
      </c>
      <c r="D34" s="4">
        <v>1300.4000000000001</v>
      </c>
      <c r="E34" s="4">
        <v>5597.01</v>
      </c>
      <c r="F34" s="4">
        <v>4296.6099999999997</v>
      </c>
      <c r="G34" s="3"/>
    </row>
    <row r="35" spans="1:7">
      <c r="A35" s="42" t="s">
        <v>194</v>
      </c>
      <c r="B35" s="43">
        <v>1300.4000000000001</v>
      </c>
      <c r="C35" s="43">
        <v>0</v>
      </c>
      <c r="D35" s="43">
        <v>1300.4000000000001</v>
      </c>
      <c r="E35" s="43">
        <v>5597.01</v>
      </c>
      <c r="F35" s="43">
        <v>4296.6099999999997</v>
      </c>
      <c r="G35" s="42"/>
    </row>
    <row r="36" spans="1:7">
      <c r="A36" s="3" t="s">
        <v>195</v>
      </c>
      <c r="B36" s="4">
        <v>34276.589999999997</v>
      </c>
      <c r="C36" s="4">
        <v>41403.72</v>
      </c>
      <c r="D36" s="4">
        <v>75680.31</v>
      </c>
      <c r="E36" s="4">
        <v>109424.4</v>
      </c>
      <c r="F36" s="4">
        <v>33744.089999999997</v>
      </c>
      <c r="G36" s="3"/>
    </row>
    <row r="37" spans="1:7">
      <c r="A37" s="42" t="s">
        <v>196</v>
      </c>
      <c r="B37" s="43">
        <v>34276.589999999997</v>
      </c>
      <c r="C37" s="43">
        <v>41403.72</v>
      </c>
      <c r="D37" s="43">
        <v>75680.31</v>
      </c>
      <c r="E37" s="43">
        <v>109424.4</v>
      </c>
      <c r="F37" s="43">
        <v>33744.089999999997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9772.1</v>
      </c>
      <c r="C40" s="4">
        <v>7571.29</v>
      </c>
      <c r="D40" s="4">
        <v>17343.39</v>
      </c>
      <c r="E40" s="4">
        <v>25267.32</v>
      </c>
      <c r="F40" s="4">
        <v>7923.93</v>
      </c>
      <c r="G40" s="3"/>
    </row>
    <row r="41" spans="1:7">
      <c r="A41" s="3" t="s">
        <v>200</v>
      </c>
      <c r="B41" s="4">
        <v>1512.49</v>
      </c>
      <c r="C41" s="4">
        <v>0</v>
      </c>
      <c r="D41" s="4">
        <v>1512.49</v>
      </c>
      <c r="E41" s="4">
        <v>6440</v>
      </c>
      <c r="F41" s="4">
        <v>4927.51</v>
      </c>
      <c r="G41" s="3"/>
    </row>
    <row r="42" spans="1:7">
      <c r="A42" s="3" t="s">
        <v>201</v>
      </c>
      <c r="B42" s="4">
        <v>3799.93</v>
      </c>
      <c r="C42" s="4">
        <v>2679.1</v>
      </c>
      <c r="D42" s="4">
        <v>6479.03</v>
      </c>
      <c r="E42" s="4">
        <v>9903.2000000000007</v>
      </c>
      <c r="F42" s="4">
        <v>3424.17</v>
      </c>
      <c r="G42" s="3"/>
    </row>
    <row r="43" spans="1:7">
      <c r="A43" s="42" t="s">
        <v>202</v>
      </c>
      <c r="B43" s="43">
        <v>15084.52</v>
      </c>
      <c r="C43" s="43">
        <v>10250.39</v>
      </c>
      <c r="D43" s="43">
        <v>25334.91</v>
      </c>
      <c r="E43" s="43">
        <v>41610.519999999997</v>
      </c>
      <c r="F43" s="43">
        <v>16275.61</v>
      </c>
      <c r="G43" s="42"/>
    </row>
    <row r="44" spans="1:7">
      <c r="A44" s="3" t="s">
        <v>235</v>
      </c>
      <c r="B44" s="4">
        <v>87422.26</v>
      </c>
      <c r="C44" s="4">
        <v>20763.28</v>
      </c>
      <c r="D44" s="4">
        <v>108185.54</v>
      </c>
      <c r="E44" s="4">
        <v>119076.1</v>
      </c>
      <c r="F44" s="4">
        <v>10890.56</v>
      </c>
      <c r="G44" s="3"/>
    </row>
    <row r="45" spans="1:7">
      <c r="A45" s="42" t="s">
        <v>203</v>
      </c>
      <c r="B45" s="43">
        <v>87422.26</v>
      </c>
      <c r="C45" s="43">
        <v>20763.28</v>
      </c>
      <c r="D45" s="43">
        <v>108185.54</v>
      </c>
      <c r="E45" s="43">
        <v>119076.1</v>
      </c>
      <c r="F45" s="43">
        <v>10890.56</v>
      </c>
      <c r="G45" s="42"/>
    </row>
    <row r="46" spans="1:7">
      <c r="A46" s="42" t="s">
        <v>204</v>
      </c>
      <c r="B46" s="43">
        <v>138083.76999999999</v>
      </c>
      <c r="C46" s="43">
        <v>72417.39</v>
      </c>
      <c r="D46" s="43">
        <v>210501.16</v>
      </c>
      <c r="E46" s="43">
        <v>275733.40000000002</v>
      </c>
      <c r="F46" s="43">
        <v>65232.24</v>
      </c>
      <c r="G46" s="42"/>
    </row>
    <row r="47" spans="1:7">
      <c r="A47" s="3" t="s">
        <v>205</v>
      </c>
      <c r="B47" s="4">
        <v>17806.29</v>
      </c>
      <c r="C47" s="4">
        <v>72.819999999999993</v>
      </c>
      <c r="D47" s="4">
        <v>17879.11</v>
      </c>
      <c r="E47" s="4">
        <v>81642.12</v>
      </c>
      <c r="F47" s="4">
        <v>63763.01</v>
      </c>
      <c r="G47" s="3"/>
    </row>
    <row r="48" spans="1:7">
      <c r="A48" s="42" t="s">
        <v>206</v>
      </c>
      <c r="B48" s="43">
        <v>17806.29</v>
      </c>
      <c r="C48" s="43">
        <v>72.819999999999993</v>
      </c>
      <c r="D48" s="43">
        <v>17879.11</v>
      </c>
      <c r="E48" s="43">
        <v>81642.12</v>
      </c>
      <c r="F48" s="43">
        <v>63763.01</v>
      </c>
      <c r="G48" s="42"/>
    </row>
    <row r="49" spans="1:7">
      <c r="A49" s="42" t="s">
        <v>207</v>
      </c>
      <c r="B49" s="43">
        <v>17806.29</v>
      </c>
      <c r="C49" s="43">
        <v>72.819999999999993</v>
      </c>
      <c r="D49" s="43">
        <v>17879.11</v>
      </c>
      <c r="E49" s="43">
        <v>81642.12</v>
      </c>
      <c r="F49" s="43">
        <v>63763.01</v>
      </c>
      <c r="G49" s="42"/>
    </row>
    <row r="50" spans="1:7">
      <c r="A50" s="3" t="s">
        <v>208</v>
      </c>
      <c r="B50" s="4">
        <v>114451.24</v>
      </c>
      <c r="C50" s="4">
        <v>15204.5</v>
      </c>
      <c r="D50" s="4">
        <v>129655.74</v>
      </c>
      <c r="E50" s="4">
        <v>173791.32</v>
      </c>
      <c r="F50" s="4">
        <v>44135.58</v>
      </c>
      <c r="G50" s="3"/>
    </row>
    <row r="51" spans="1:7">
      <c r="A51" s="42" t="s">
        <v>209</v>
      </c>
      <c r="B51" s="43">
        <v>114451.24</v>
      </c>
      <c r="C51" s="43">
        <v>15204.5</v>
      </c>
      <c r="D51" s="43">
        <v>129655.74</v>
      </c>
      <c r="E51" s="43">
        <v>173791.32</v>
      </c>
      <c r="F51" s="43">
        <v>44135.58</v>
      </c>
      <c r="G51" s="42"/>
    </row>
    <row r="52" spans="1:7">
      <c r="A52" s="42" t="s">
        <v>210</v>
      </c>
      <c r="B52" s="43">
        <v>114451.24</v>
      </c>
      <c r="C52" s="43">
        <v>15204.5</v>
      </c>
      <c r="D52" s="43">
        <v>129655.74</v>
      </c>
      <c r="E52" s="43">
        <v>173791.32</v>
      </c>
      <c r="F52" s="43">
        <v>44135.58</v>
      </c>
      <c r="G52" s="42"/>
    </row>
    <row r="53" spans="1:7">
      <c r="A53" s="3" t="s">
        <v>211</v>
      </c>
      <c r="B53" s="4">
        <v>209261.37</v>
      </c>
      <c r="C53" s="5">
        <v>0</v>
      </c>
      <c r="D53" s="4">
        <v>209261.37</v>
      </c>
      <c r="E53" s="4">
        <v>399298.8</v>
      </c>
      <c r="F53" s="4">
        <v>190037.43</v>
      </c>
      <c r="G53" s="3"/>
    </row>
    <row r="54" spans="1:7">
      <c r="A54" s="3" t="s">
        <v>229</v>
      </c>
      <c r="B54" s="4">
        <v>78473.02</v>
      </c>
      <c r="C54" s="5">
        <v>0</v>
      </c>
      <c r="D54" s="4">
        <v>78473.02</v>
      </c>
      <c r="E54" s="5">
        <v>0</v>
      </c>
      <c r="F54" s="4">
        <v>-78473.02</v>
      </c>
      <c r="G54" s="3"/>
    </row>
    <row r="55" spans="1:7">
      <c r="A55" s="42" t="s">
        <v>212</v>
      </c>
      <c r="B55" s="43">
        <v>287734.39</v>
      </c>
      <c r="C55" s="44">
        <v>0</v>
      </c>
      <c r="D55" s="43">
        <v>287734.39</v>
      </c>
      <c r="E55" s="43">
        <v>399298.8</v>
      </c>
      <c r="F55" s="43">
        <v>111564.41</v>
      </c>
      <c r="G55" s="42"/>
    </row>
    <row r="56" spans="1:7">
      <c r="A56" s="6" t="s">
        <v>213</v>
      </c>
      <c r="B56" s="7">
        <v>1432076.77</v>
      </c>
      <c r="C56" s="7">
        <v>490118.26</v>
      </c>
      <c r="D56" s="7">
        <v>1922195.03</v>
      </c>
      <c r="E56" s="7">
        <v>2817271.92</v>
      </c>
      <c r="F56" s="7">
        <v>895076.89</v>
      </c>
      <c r="G5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6"/>
  <sheetViews>
    <sheetView workbookViewId="0">
      <selection sqref="A1:F56"/>
    </sheetView>
  </sheetViews>
  <sheetFormatPr defaultColWidth="9.1796875" defaultRowHeight="14.5"/>
  <cols>
    <col min="1" max="1" width="32.26953125" style="21" bestFit="1" customWidth="1"/>
    <col min="2" max="2" width="18.1796875" style="21" customWidth="1"/>
    <col min="3" max="3" width="13.7265625" style="21" bestFit="1" customWidth="1"/>
    <col min="4" max="6" width="12.26953125" style="21" bestFit="1" customWidth="1"/>
    <col min="7" max="7" width="32.26953125" style="21" bestFit="1" customWidth="1"/>
    <col min="8" max="16384" width="9.1796875" style="2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>
      <c r="A2" s="3" t="s">
        <v>164</v>
      </c>
      <c r="B2" s="4">
        <v>110664.43</v>
      </c>
      <c r="C2" s="5">
        <v>0</v>
      </c>
      <c r="D2" s="4">
        <v>110664.43</v>
      </c>
      <c r="E2" s="4">
        <v>209139.6</v>
      </c>
      <c r="F2" s="4">
        <v>98475.17</v>
      </c>
      <c r="G2" s="3"/>
    </row>
    <row r="3" spans="1:7">
      <c r="A3" s="3" t="s">
        <v>165</v>
      </c>
      <c r="B3" s="4">
        <v>26247.91</v>
      </c>
      <c r="C3" s="5">
        <v>0</v>
      </c>
      <c r="D3" s="4">
        <v>26247.91</v>
      </c>
      <c r="E3" s="4">
        <v>67777.86</v>
      </c>
      <c r="F3" s="4">
        <v>41529.949999999997</v>
      </c>
      <c r="G3" s="3"/>
    </row>
    <row r="4" spans="1:7">
      <c r="A4" s="3" t="s">
        <v>166</v>
      </c>
      <c r="B4" s="4">
        <v>6473.5</v>
      </c>
      <c r="C4" s="5">
        <v>0</v>
      </c>
      <c r="D4" s="4">
        <v>6473.5</v>
      </c>
      <c r="E4" s="4">
        <v>53564.62</v>
      </c>
      <c r="F4" s="4">
        <v>47091.12</v>
      </c>
      <c r="G4" s="3"/>
    </row>
    <row r="5" spans="1:7">
      <c r="A5" s="3" t="s">
        <v>167</v>
      </c>
      <c r="B5" s="4">
        <v>125015.19</v>
      </c>
      <c r="C5" s="5">
        <v>0</v>
      </c>
      <c r="D5" s="4">
        <v>125015.19</v>
      </c>
      <c r="E5" s="4">
        <v>282504.36</v>
      </c>
      <c r="F5" s="4">
        <v>157489.17000000001</v>
      </c>
      <c r="G5" s="3"/>
    </row>
    <row r="6" spans="1:7">
      <c r="A6" s="3" t="s">
        <v>168</v>
      </c>
      <c r="B6" s="4">
        <v>796.7</v>
      </c>
      <c r="C6" s="5">
        <v>0</v>
      </c>
      <c r="D6" s="4">
        <v>796.7</v>
      </c>
      <c r="E6" s="4">
        <v>23575.200000000001</v>
      </c>
      <c r="F6" s="4">
        <v>22778.5</v>
      </c>
      <c r="G6" s="3"/>
    </row>
    <row r="7" spans="1:7">
      <c r="A7" s="3" t="s">
        <v>169</v>
      </c>
      <c r="B7" s="4">
        <v>4427.3999999999996</v>
      </c>
      <c r="C7" s="5">
        <v>0</v>
      </c>
      <c r="D7" s="4">
        <v>4427.3999999999996</v>
      </c>
      <c r="E7" s="4">
        <v>1420.44</v>
      </c>
      <c r="F7" s="4">
        <v>-3006.96</v>
      </c>
      <c r="G7" s="3"/>
    </row>
    <row r="8" spans="1:7">
      <c r="A8" s="3" t="s">
        <v>170</v>
      </c>
      <c r="B8" s="4">
        <v>1318.2</v>
      </c>
      <c r="C8" s="5">
        <v>0</v>
      </c>
      <c r="D8" s="4">
        <v>1318.2</v>
      </c>
      <c r="E8" s="4">
        <v>1578.24</v>
      </c>
      <c r="F8" s="4">
        <v>260.04000000000002</v>
      </c>
      <c r="G8" s="3"/>
    </row>
    <row r="9" spans="1:7">
      <c r="A9" s="3" t="s">
        <v>171</v>
      </c>
      <c r="B9" s="4">
        <v>1984.21</v>
      </c>
      <c r="C9" s="5">
        <v>0</v>
      </c>
      <c r="D9" s="4">
        <v>1984.21</v>
      </c>
      <c r="E9" s="4">
        <v>25528.38</v>
      </c>
      <c r="F9" s="4">
        <v>23544.17</v>
      </c>
      <c r="G9" s="3"/>
    </row>
    <row r="10" spans="1:7">
      <c r="A10" s="3" t="s">
        <v>172</v>
      </c>
      <c r="B10" s="4">
        <v>-2663.26</v>
      </c>
      <c r="C10" s="5">
        <v>0</v>
      </c>
      <c r="D10" s="4">
        <v>-2663.26</v>
      </c>
      <c r="E10" s="4">
        <v>9976.48</v>
      </c>
      <c r="F10" s="4">
        <v>12639.74</v>
      </c>
      <c r="G10" s="3"/>
    </row>
    <row r="11" spans="1:7">
      <c r="A11" s="42" t="s">
        <v>173</v>
      </c>
      <c r="B11" s="43">
        <v>274264.28000000003</v>
      </c>
      <c r="C11" s="44">
        <v>0</v>
      </c>
      <c r="D11" s="43">
        <v>274264.28000000003</v>
      </c>
      <c r="E11" s="43">
        <v>675065.18</v>
      </c>
      <c r="F11" s="43">
        <v>400800.9</v>
      </c>
      <c r="G11" s="42"/>
    </row>
    <row r="12" spans="1:7">
      <c r="A12" s="3" t="s">
        <v>174</v>
      </c>
      <c r="B12" s="4">
        <v>2086.33</v>
      </c>
      <c r="C12" s="5">
        <v>0</v>
      </c>
      <c r="D12" s="4">
        <v>2086.33</v>
      </c>
      <c r="E12" s="5">
        <v>0</v>
      </c>
      <c r="F12" s="4">
        <v>-2086.33</v>
      </c>
      <c r="G12" s="3"/>
    </row>
    <row r="13" spans="1:7">
      <c r="A13" s="42" t="s">
        <v>175</v>
      </c>
      <c r="B13" s="43">
        <v>2086.33</v>
      </c>
      <c r="C13" s="44">
        <v>0</v>
      </c>
      <c r="D13" s="43">
        <v>2086.33</v>
      </c>
      <c r="E13" s="44">
        <v>0</v>
      </c>
      <c r="F13" s="43">
        <v>-2086.33</v>
      </c>
      <c r="G13" s="42"/>
    </row>
    <row r="14" spans="1:7">
      <c r="A14" s="3" t="s">
        <v>214</v>
      </c>
      <c r="B14" s="4">
        <v>440.27</v>
      </c>
      <c r="C14" s="5">
        <v>0</v>
      </c>
      <c r="D14" s="4">
        <v>440.27</v>
      </c>
      <c r="E14" s="5">
        <v>0</v>
      </c>
      <c r="F14" s="4">
        <v>-440.27</v>
      </c>
      <c r="G14" s="3"/>
    </row>
    <row r="15" spans="1:7">
      <c r="A15" s="42" t="s">
        <v>215</v>
      </c>
      <c r="B15" s="43">
        <v>440.27</v>
      </c>
      <c r="C15" s="44">
        <v>0</v>
      </c>
      <c r="D15" s="43">
        <v>440.27</v>
      </c>
      <c r="E15" s="44">
        <v>0</v>
      </c>
      <c r="F15" s="43">
        <v>-440.27</v>
      </c>
      <c r="G15" s="42"/>
    </row>
    <row r="16" spans="1:7">
      <c r="A16" s="3" t="s">
        <v>176</v>
      </c>
      <c r="B16" s="4">
        <v>7669.52</v>
      </c>
      <c r="C16" s="4">
        <v>2029.18</v>
      </c>
      <c r="D16" s="4">
        <v>9698.7000000000007</v>
      </c>
      <c r="E16" s="4">
        <v>13469.52</v>
      </c>
      <c r="F16" s="4">
        <v>3770.82</v>
      </c>
      <c r="G16" s="3"/>
    </row>
    <row r="17" spans="1:7">
      <c r="A17" s="42" t="s">
        <v>177</v>
      </c>
      <c r="B17" s="43">
        <v>7669.52</v>
      </c>
      <c r="C17" s="43">
        <v>2029.18</v>
      </c>
      <c r="D17" s="43">
        <v>9698.7000000000007</v>
      </c>
      <c r="E17" s="43">
        <v>13469.52</v>
      </c>
      <c r="F17" s="43">
        <v>3770.82</v>
      </c>
      <c r="G17" s="42"/>
    </row>
    <row r="18" spans="1:7">
      <c r="A18" s="42" t="s">
        <v>178</v>
      </c>
      <c r="B18" s="43">
        <v>284460.40000000002</v>
      </c>
      <c r="C18" s="43">
        <v>2029.18</v>
      </c>
      <c r="D18" s="43">
        <v>286489.58</v>
      </c>
      <c r="E18" s="43">
        <v>688534.7</v>
      </c>
      <c r="F18" s="43">
        <v>402045.12</v>
      </c>
      <c r="G18" s="42"/>
    </row>
    <row r="19" spans="1:7">
      <c r="A19" s="3" t="s">
        <v>179</v>
      </c>
      <c r="B19" s="4">
        <v>455932.96</v>
      </c>
      <c r="C19" s="4">
        <v>107019.17</v>
      </c>
      <c r="D19" s="4">
        <v>562952.13</v>
      </c>
      <c r="E19" s="4">
        <v>881391.6</v>
      </c>
      <c r="F19" s="4">
        <v>318439.46999999997</v>
      </c>
      <c r="G19" s="3"/>
    </row>
    <row r="20" spans="1:7">
      <c r="A20" s="42" t="s">
        <v>180</v>
      </c>
      <c r="B20" s="43">
        <v>455932.96</v>
      </c>
      <c r="C20" s="43">
        <v>107019.17</v>
      </c>
      <c r="D20" s="43">
        <v>562952.13</v>
      </c>
      <c r="E20" s="43">
        <v>881391.6</v>
      </c>
      <c r="F20" s="43">
        <v>318439.46999999997</v>
      </c>
      <c r="G20" s="42"/>
    </row>
    <row r="21" spans="1:7">
      <c r="A21" s="42" t="s">
        <v>181</v>
      </c>
      <c r="B21" s="43">
        <v>455932.96</v>
      </c>
      <c r="C21" s="43">
        <v>107019.17</v>
      </c>
      <c r="D21" s="43">
        <v>562952.13</v>
      </c>
      <c r="E21" s="43">
        <v>881391.6</v>
      </c>
      <c r="F21" s="43">
        <v>318439.46999999997</v>
      </c>
      <c r="G21" s="42"/>
    </row>
    <row r="22" spans="1:7">
      <c r="A22" s="3" t="s">
        <v>182</v>
      </c>
      <c r="B22" s="4">
        <v>14831.79</v>
      </c>
      <c r="C22" s="4">
        <v>7766.74</v>
      </c>
      <c r="D22" s="4">
        <v>22598.53</v>
      </c>
      <c r="E22" s="4">
        <v>34880.639999999999</v>
      </c>
      <c r="F22" s="4">
        <v>12282.11</v>
      </c>
      <c r="G22" s="3"/>
    </row>
    <row r="23" spans="1:7">
      <c r="A23" s="42" t="s">
        <v>183</v>
      </c>
      <c r="B23" s="43">
        <v>14831.79</v>
      </c>
      <c r="C23" s="43">
        <v>7766.74</v>
      </c>
      <c r="D23" s="43">
        <v>22598.53</v>
      </c>
      <c r="E23" s="43">
        <v>34880.639999999999</v>
      </c>
      <c r="F23" s="43">
        <v>12282.11</v>
      </c>
      <c r="G23" s="42"/>
    </row>
    <row r="24" spans="1:7">
      <c r="A24" s="3" t="s">
        <v>184</v>
      </c>
      <c r="B24" s="4">
        <v>4041.55</v>
      </c>
      <c r="C24" s="4">
        <v>7503</v>
      </c>
      <c r="D24" s="4">
        <v>11544.55</v>
      </c>
      <c r="E24" s="4">
        <v>36059.599999999999</v>
      </c>
      <c r="F24" s="4">
        <v>24515.05</v>
      </c>
      <c r="G24" s="3"/>
    </row>
    <row r="25" spans="1:7">
      <c r="A25" s="3" t="s">
        <v>185</v>
      </c>
      <c r="B25" s="4">
        <v>196830.75</v>
      </c>
      <c r="C25" s="4">
        <v>60223.71</v>
      </c>
      <c r="D25" s="4">
        <v>257054.46</v>
      </c>
      <c r="E25" s="4">
        <v>279291.96000000002</v>
      </c>
      <c r="F25" s="4">
        <v>22237.5</v>
      </c>
      <c r="G25" s="3"/>
    </row>
    <row r="26" spans="1:7">
      <c r="A26" s="42" t="s">
        <v>186</v>
      </c>
      <c r="B26" s="43">
        <v>200872.3</v>
      </c>
      <c r="C26" s="43">
        <v>67726.710000000006</v>
      </c>
      <c r="D26" s="43">
        <v>268599.01</v>
      </c>
      <c r="E26" s="43">
        <v>315351.56</v>
      </c>
      <c r="F26" s="43">
        <v>46752.55</v>
      </c>
      <c r="G26" s="42"/>
    </row>
    <row r="27" spans="1:7">
      <c r="A27" s="42" t="s">
        <v>187</v>
      </c>
      <c r="B27" s="43">
        <v>215704.09</v>
      </c>
      <c r="C27" s="43">
        <v>75493.45</v>
      </c>
      <c r="D27" s="43">
        <v>291197.53999999998</v>
      </c>
      <c r="E27" s="43">
        <v>350232.2</v>
      </c>
      <c r="F27" s="43">
        <v>59034.66</v>
      </c>
      <c r="G27" s="42"/>
    </row>
    <row r="28" spans="1:7">
      <c r="A28" s="3" t="s">
        <v>188</v>
      </c>
      <c r="B28" s="4">
        <v>8837.99</v>
      </c>
      <c r="C28" s="4">
        <v>0</v>
      </c>
      <c r="D28" s="4">
        <v>8837.99</v>
      </c>
      <c r="E28" s="4">
        <v>20316.8</v>
      </c>
      <c r="F28" s="4">
        <v>11478.81</v>
      </c>
      <c r="G28" s="3"/>
    </row>
    <row r="29" spans="1:7">
      <c r="A29" s="42" t="s">
        <v>189</v>
      </c>
      <c r="B29" s="43">
        <v>8837.99</v>
      </c>
      <c r="C29" s="43">
        <v>0</v>
      </c>
      <c r="D29" s="43">
        <v>8837.99</v>
      </c>
      <c r="E29" s="43">
        <v>20316.8</v>
      </c>
      <c r="F29" s="43">
        <v>11478.81</v>
      </c>
      <c r="G29" s="42"/>
    </row>
    <row r="30" spans="1:7">
      <c r="A30" s="3" t="s">
        <v>190</v>
      </c>
      <c r="B30" s="4">
        <v>70311.850000000006</v>
      </c>
      <c r="C30" s="4">
        <v>26140.400000000001</v>
      </c>
      <c r="D30" s="4">
        <v>96452.25</v>
      </c>
      <c r="E30" s="4">
        <v>98163.6</v>
      </c>
      <c r="F30" s="4">
        <v>1711.35</v>
      </c>
      <c r="G30" s="3"/>
    </row>
    <row r="31" spans="1:7">
      <c r="A31" s="3" t="s">
        <v>191</v>
      </c>
      <c r="B31" s="4">
        <v>11219.27</v>
      </c>
      <c r="C31" s="4">
        <v>1592.03</v>
      </c>
      <c r="D31" s="4">
        <v>12811.3</v>
      </c>
      <c r="E31" s="4">
        <v>22277.119999999999</v>
      </c>
      <c r="F31" s="4">
        <v>9465.82</v>
      </c>
      <c r="G31" s="3"/>
    </row>
    <row r="32" spans="1:7">
      <c r="A32" s="42" t="s">
        <v>192</v>
      </c>
      <c r="B32" s="43">
        <v>81531.12</v>
      </c>
      <c r="C32" s="43">
        <v>27732.43</v>
      </c>
      <c r="D32" s="43">
        <v>109263.55</v>
      </c>
      <c r="E32" s="43">
        <v>120440.72</v>
      </c>
      <c r="F32" s="43">
        <v>11177.17</v>
      </c>
      <c r="G32" s="42"/>
    </row>
    <row r="33" spans="1:7">
      <c r="A33" s="42" t="s">
        <v>193</v>
      </c>
      <c r="B33" s="43">
        <v>90369.11</v>
      </c>
      <c r="C33" s="43">
        <v>27732.43</v>
      </c>
      <c r="D33" s="43">
        <v>118101.54</v>
      </c>
      <c r="E33" s="43">
        <v>140757.51999999999</v>
      </c>
      <c r="F33" s="43">
        <v>22655.98</v>
      </c>
      <c r="G33" s="42"/>
    </row>
    <row r="34" spans="1:7">
      <c r="A34" s="3" t="s">
        <v>234</v>
      </c>
      <c r="B34" s="4">
        <v>2325.7800000000002</v>
      </c>
      <c r="C34" s="4">
        <v>0</v>
      </c>
      <c r="D34" s="4">
        <v>2325.7800000000002</v>
      </c>
      <c r="E34" s="4">
        <v>5597.01</v>
      </c>
      <c r="F34" s="4">
        <v>3271.23</v>
      </c>
      <c r="G34" s="3"/>
    </row>
    <row r="35" spans="1:7">
      <c r="A35" s="42" t="s">
        <v>194</v>
      </c>
      <c r="B35" s="43">
        <v>2325.7800000000002</v>
      </c>
      <c r="C35" s="43">
        <v>0</v>
      </c>
      <c r="D35" s="43">
        <v>2325.7800000000002</v>
      </c>
      <c r="E35" s="43">
        <v>5597.01</v>
      </c>
      <c r="F35" s="43">
        <v>3271.23</v>
      </c>
      <c r="G35" s="42"/>
    </row>
    <row r="36" spans="1:7">
      <c r="A36" s="3" t="s">
        <v>195</v>
      </c>
      <c r="B36" s="4">
        <v>111481.4</v>
      </c>
      <c r="C36" s="4">
        <v>119646.68</v>
      </c>
      <c r="D36" s="4">
        <v>231128.08</v>
      </c>
      <c r="E36" s="4">
        <v>274899.59999999998</v>
      </c>
      <c r="F36" s="4">
        <v>43771.519999999997</v>
      </c>
      <c r="G36" s="3"/>
    </row>
    <row r="37" spans="1:7">
      <c r="A37" s="42" t="s">
        <v>196</v>
      </c>
      <c r="B37" s="43">
        <v>111481.4</v>
      </c>
      <c r="C37" s="43">
        <v>119646.68</v>
      </c>
      <c r="D37" s="43">
        <v>231128.08</v>
      </c>
      <c r="E37" s="43">
        <v>274899.59999999998</v>
      </c>
      <c r="F37" s="43">
        <v>43771.519999999997</v>
      </c>
      <c r="G37" s="42"/>
    </row>
    <row r="38" spans="1:7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>
      <c r="A40" s="3" t="s">
        <v>199</v>
      </c>
      <c r="B40" s="4">
        <v>8890.82</v>
      </c>
      <c r="C40" s="4">
        <v>8030.98</v>
      </c>
      <c r="D40" s="4">
        <v>16921.8</v>
      </c>
      <c r="E40" s="4">
        <v>25267.32</v>
      </c>
      <c r="F40" s="4">
        <v>8345.52</v>
      </c>
      <c r="G40" s="3"/>
    </row>
    <row r="41" spans="1:7">
      <c r="A41" s="3" t="s">
        <v>200</v>
      </c>
      <c r="B41" s="4">
        <v>1356.27</v>
      </c>
      <c r="C41" s="4">
        <v>5142.26</v>
      </c>
      <c r="D41" s="4">
        <v>6498.53</v>
      </c>
      <c r="E41" s="4">
        <v>18664.400000000001</v>
      </c>
      <c r="F41" s="4">
        <v>12165.87</v>
      </c>
      <c r="G41" s="3"/>
    </row>
    <row r="42" spans="1:7">
      <c r="A42" s="3" t="s">
        <v>201</v>
      </c>
      <c r="B42" s="4">
        <v>3882.82</v>
      </c>
      <c r="C42" s="4">
        <v>810.14</v>
      </c>
      <c r="D42" s="4">
        <v>4692.96</v>
      </c>
      <c r="E42" s="4">
        <v>5283.2</v>
      </c>
      <c r="F42" s="4">
        <v>590.24</v>
      </c>
      <c r="G42" s="3"/>
    </row>
    <row r="43" spans="1:7">
      <c r="A43" s="42" t="s">
        <v>202</v>
      </c>
      <c r="B43" s="43">
        <v>14129.91</v>
      </c>
      <c r="C43" s="43">
        <v>13983.38</v>
      </c>
      <c r="D43" s="43">
        <v>28113.29</v>
      </c>
      <c r="E43" s="43">
        <v>49214.92</v>
      </c>
      <c r="F43" s="43">
        <v>21101.63</v>
      </c>
      <c r="G43" s="42"/>
    </row>
    <row r="44" spans="1:7">
      <c r="A44" s="3" t="s">
        <v>235</v>
      </c>
      <c r="B44" s="4">
        <v>87517.31</v>
      </c>
      <c r="C44" s="4">
        <v>21297.94</v>
      </c>
      <c r="D44" s="4">
        <v>108815.25</v>
      </c>
      <c r="E44" s="4">
        <v>119076.1</v>
      </c>
      <c r="F44" s="4">
        <v>10260.85</v>
      </c>
      <c r="G44" s="3"/>
    </row>
    <row r="45" spans="1:7">
      <c r="A45" s="42" t="s">
        <v>203</v>
      </c>
      <c r="B45" s="43">
        <v>87517.31</v>
      </c>
      <c r="C45" s="43">
        <v>21297.94</v>
      </c>
      <c r="D45" s="43">
        <v>108815.25</v>
      </c>
      <c r="E45" s="43">
        <v>119076.1</v>
      </c>
      <c r="F45" s="43">
        <v>10260.85</v>
      </c>
      <c r="G45" s="42"/>
    </row>
    <row r="46" spans="1:7">
      <c r="A46" s="42" t="s">
        <v>204</v>
      </c>
      <c r="B46" s="43">
        <v>215454.4</v>
      </c>
      <c r="C46" s="43">
        <v>154928</v>
      </c>
      <c r="D46" s="43">
        <v>370382.4</v>
      </c>
      <c r="E46" s="43">
        <v>448813</v>
      </c>
      <c r="F46" s="43">
        <v>78430.600000000006</v>
      </c>
      <c r="G46" s="42"/>
    </row>
    <row r="47" spans="1:7">
      <c r="A47" s="3" t="s">
        <v>205</v>
      </c>
      <c r="B47" s="4">
        <v>22835.360000000001</v>
      </c>
      <c r="C47" s="4">
        <v>936.71</v>
      </c>
      <c r="D47" s="4">
        <v>23772.07</v>
      </c>
      <c r="E47" s="4">
        <v>95249.16</v>
      </c>
      <c r="F47" s="4">
        <v>71477.09</v>
      </c>
      <c r="G47" s="3"/>
    </row>
    <row r="48" spans="1:7">
      <c r="A48" s="42" t="s">
        <v>206</v>
      </c>
      <c r="B48" s="43">
        <v>22835.360000000001</v>
      </c>
      <c r="C48" s="43">
        <v>936.71</v>
      </c>
      <c r="D48" s="43">
        <v>23772.07</v>
      </c>
      <c r="E48" s="43">
        <v>95249.16</v>
      </c>
      <c r="F48" s="43">
        <v>71477.09</v>
      </c>
      <c r="G48" s="42"/>
    </row>
    <row r="49" spans="1:7">
      <c r="A49" s="42" t="s">
        <v>207</v>
      </c>
      <c r="B49" s="43">
        <v>22835.360000000001</v>
      </c>
      <c r="C49" s="43">
        <v>936.71</v>
      </c>
      <c r="D49" s="43">
        <v>23772.07</v>
      </c>
      <c r="E49" s="43">
        <v>95249.16</v>
      </c>
      <c r="F49" s="43">
        <v>71477.09</v>
      </c>
      <c r="G49" s="42"/>
    </row>
    <row r="50" spans="1:7">
      <c r="A50" s="3" t="s">
        <v>208</v>
      </c>
      <c r="B50" s="4">
        <v>93527.1</v>
      </c>
      <c r="C50" s="4">
        <v>0</v>
      </c>
      <c r="D50" s="4">
        <v>93527.1</v>
      </c>
      <c r="E50" s="4">
        <v>161350.56</v>
      </c>
      <c r="F50" s="4">
        <v>67823.460000000006</v>
      </c>
      <c r="G50" s="3"/>
    </row>
    <row r="51" spans="1:7">
      <c r="A51" s="42" t="s">
        <v>209</v>
      </c>
      <c r="B51" s="43">
        <v>93527.1</v>
      </c>
      <c r="C51" s="43">
        <v>0</v>
      </c>
      <c r="D51" s="43">
        <v>93527.1</v>
      </c>
      <c r="E51" s="43">
        <v>161350.56</v>
      </c>
      <c r="F51" s="43">
        <v>67823.460000000006</v>
      </c>
      <c r="G51" s="42"/>
    </row>
    <row r="52" spans="1:7">
      <c r="A52" s="42" t="s">
        <v>210</v>
      </c>
      <c r="B52" s="43">
        <v>93527.1</v>
      </c>
      <c r="C52" s="43">
        <v>0</v>
      </c>
      <c r="D52" s="43">
        <v>93527.1</v>
      </c>
      <c r="E52" s="43">
        <v>161350.56</v>
      </c>
      <c r="F52" s="43">
        <v>67823.460000000006</v>
      </c>
      <c r="G52" s="42"/>
    </row>
    <row r="53" spans="1:7">
      <c r="A53" s="3" t="s">
        <v>211</v>
      </c>
      <c r="B53" s="4">
        <v>122622.74</v>
      </c>
      <c r="C53" s="5">
        <v>0</v>
      </c>
      <c r="D53" s="4">
        <v>122622.74</v>
      </c>
      <c r="E53" s="4">
        <v>556830.48</v>
      </c>
      <c r="F53" s="4">
        <v>434207.74</v>
      </c>
      <c r="G53" s="3"/>
    </row>
    <row r="54" spans="1:7">
      <c r="A54" s="3" t="s">
        <v>229</v>
      </c>
      <c r="B54" s="4">
        <v>100437.75</v>
      </c>
      <c r="C54" s="5">
        <v>0</v>
      </c>
      <c r="D54" s="4">
        <v>100437.75</v>
      </c>
      <c r="E54" s="5">
        <v>0</v>
      </c>
      <c r="F54" s="4">
        <v>-100437.75</v>
      </c>
      <c r="G54" s="3"/>
    </row>
    <row r="55" spans="1:7">
      <c r="A55" s="42" t="s">
        <v>212</v>
      </c>
      <c r="B55" s="43">
        <v>223060.49</v>
      </c>
      <c r="C55" s="44">
        <v>0</v>
      </c>
      <c r="D55" s="43">
        <v>223060.49</v>
      </c>
      <c r="E55" s="43">
        <v>556830.48</v>
      </c>
      <c r="F55" s="43">
        <v>333769.99</v>
      </c>
      <c r="G55" s="42"/>
    </row>
    <row r="56" spans="1:7">
      <c r="A56" s="6" t="s">
        <v>213</v>
      </c>
      <c r="B56" s="7">
        <v>1601343.91</v>
      </c>
      <c r="C56" s="7">
        <v>368138.94</v>
      </c>
      <c r="D56" s="7">
        <v>1969482.85</v>
      </c>
      <c r="E56" s="7">
        <v>3323159.22</v>
      </c>
      <c r="F56" s="7">
        <v>1353676.37</v>
      </c>
      <c r="G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Summary ABO Docking</vt:lpstr>
      <vt:lpstr>Graph</vt:lpstr>
      <vt:lpstr>Summary RKAP</vt:lpstr>
      <vt:lpstr>Summary MySAP</vt:lpstr>
      <vt:lpstr>OPEX &amp; CAPEX</vt:lpstr>
      <vt:lpstr>Pandan</vt:lpstr>
      <vt:lpstr>Pelita</vt:lpstr>
      <vt:lpstr>P_Tabuhan</vt:lpstr>
      <vt:lpstr>Pungut</vt:lpstr>
      <vt:lpstr>Pematang</vt:lpstr>
      <vt:lpstr>MangunJaya</vt:lpstr>
      <vt:lpstr>Menggala</vt:lpstr>
      <vt:lpstr>Minas</vt:lpstr>
      <vt:lpstr>Melahin</vt:lpstr>
      <vt:lpstr>Merbau</vt:lpstr>
      <vt:lpstr>Mundu</vt:lpstr>
      <vt:lpstr>Musi</vt:lpstr>
      <vt:lpstr>Meditran</vt:lpstr>
      <vt:lpstr>Matindok</vt:lpstr>
      <vt:lpstr>Mauhau</vt:lpstr>
      <vt:lpstr>Merauke</vt:lpstr>
      <vt:lpstr>Kamojang</vt:lpstr>
      <vt:lpstr>Kasim</vt:lpstr>
      <vt:lpstr>Kakap</vt:lpstr>
      <vt:lpstr>Parigi</vt:lpstr>
      <vt:lpstr>Pattimura</vt:lpstr>
      <vt:lpstr>Pasaman</vt:lpstr>
      <vt:lpstr>Panjang</vt:lpstr>
      <vt:lpstr>TF_II_Man</vt:lpstr>
      <vt:lpstr>MData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itcba</cp:lastModifiedBy>
  <cp:lastPrinted>2018-01-29T01:58:15Z</cp:lastPrinted>
  <dcterms:created xsi:type="dcterms:W3CDTF">2016-06-08T00:46:50Z</dcterms:created>
  <dcterms:modified xsi:type="dcterms:W3CDTF">2018-09-27T13:22:57Z</dcterms:modified>
</cp:coreProperties>
</file>