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20" yWindow="-520" windowWidth="25600" windowHeight="14620" tabRatio="843"/>
  </bookViews>
  <sheets>
    <sheet name="pt_main loop type" sheetId="14" r:id="rId1"/>
    <sheet name="storing element.group" sheetId="13" r:id="rId2"/>
    <sheet name="if else pos neg" sheetId="12" r:id="rId3"/>
    <sheet name="for vs .each" sheetId="11" r:id="rId4"/>
    <sheet name="@timing framework" sheetId="10" r:id="rId5"/>
    <sheet name="@orbital_hash" sheetId="9" r:id="rId6"/>
    <sheet name="term_spans" sheetId="8" r:id="rId7"/>
    <sheet name="custom pt_element_home total" sheetId="7" r:id="rId8"/>
    <sheet name="custom pt_element_home" sheetId="6" r:id="rId9"/>
    <sheet name="span_ec" sheetId="5" r:id="rId10"/>
    <sheet name="ec_class accumulated" sheetId="4" r:id="rId11"/>
    <sheet name="db query vs get" sheetId="2" r:id="rId12"/>
    <sheet name="ec_class" sheetId="1" r:id="rId1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3" i="9"/>
  <c r="K3"/>
  <c r="L3"/>
  <c r="M10"/>
  <c r="M3"/>
  <c r="J4"/>
  <c r="K4"/>
  <c r="L4"/>
  <c r="M4"/>
  <c r="J5"/>
  <c r="K5"/>
  <c r="L5"/>
  <c r="M5"/>
  <c r="M9"/>
  <c r="M8"/>
  <c r="M7"/>
  <c r="M6"/>
  <c r="F3"/>
  <c r="F4"/>
  <c r="F5"/>
  <c r="F7"/>
  <c r="F8"/>
  <c r="F9"/>
  <c r="F10"/>
  <c r="F6"/>
  <c r="C3"/>
  <c r="D3"/>
  <c r="E3"/>
  <c r="C4"/>
  <c r="D4"/>
  <c r="E4"/>
  <c r="C5"/>
  <c r="D5"/>
  <c r="E5"/>
  <c r="I4"/>
  <c r="I3"/>
  <c r="I5"/>
  <c r="B4"/>
  <c r="B3"/>
  <c r="B5"/>
  <c r="U3"/>
  <c r="U4"/>
  <c r="T3"/>
  <c r="T4"/>
  <c r="S3"/>
  <c r="S4"/>
  <c r="R3"/>
  <c r="R4"/>
  <c r="Q3"/>
  <c r="Q4"/>
  <c r="V3"/>
  <c r="Q2" a="1"/>
  <c r="Q2"/>
  <c r="R2"/>
  <c r="S2"/>
  <c r="T2"/>
  <c r="U2"/>
  <c r="V2"/>
  <c r="I2" a="1"/>
  <c r="I2"/>
  <c r="J2"/>
  <c r="K2"/>
  <c r="L2"/>
  <c r="M2"/>
  <c r="N2"/>
  <c r="D12" i="10"/>
  <c r="D11"/>
  <c r="D3"/>
  <c r="D2"/>
  <c r="D10"/>
  <c r="D7"/>
  <c r="D8"/>
  <c r="D9"/>
  <c r="D4"/>
  <c r="D5"/>
  <c r="I4" i="6"/>
  <c r="B3"/>
  <c r="E3"/>
  <c r="H3"/>
  <c r="H4"/>
  <c r="E4"/>
  <c r="E5"/>
  <c r="B4"/>
  <c r="B5"/>
  <c r="E6" i="7"/>
  <c r="E7"/>
  <c r="E8"/>
  <c r="E9"/>
  <c r="E10"/>
  <c r="E3"/>
  <c r="K6"/>
  <c r="K7"/>
  <c r="K8"/>
  <c r="K9"/>
  <c r="K10"/>
  <c r="K3"/>
  <c r="R3"/>
  <c r="E4"/>
  <c r="E5"/>
  <c r="R4"/>
  <c r="K4"/>
  <c r="K5"/>
  <c r="L3"/>
  <c r="O2" a="1"/>
  <c r="O2"/>
  <c r="P2"/>
  <c r="Q2"/>
  <c r="R2"/>
  <c r="H2" a="1"/>
  <c r="H2"/>
  <c r="I2"/>
  <c r="J2"/>
  <c r="K2"/>
  <c r="C3"/>
  <c r="D3"/>
  <c r="F3"/>
  <c r="H3"/>
  <c r="I3"/>
  <c r="J3"/>
  <c r="C4"/>
  <c r="D4"/>
  <c r="H4"/>
  <c r="I4"/>
  <c r="J4"/>
  <c r="C5"/>
  <c r="D5"/>
  <c r="H5"/>
  <c r="I5"/>
  <c r="J5"/>
  <c r="P3"/>
  <c r="Q3"/>
  <c r="P4"/>
  <c r="Q4"/>
  <c r="B4"/>
  <c r="B3"/>
  <c r="B5"/>
  <c r="O3"/>
  <c r="O4"/>
  <c r="D4" i="2"/>
  <c r="D3"/>
  <c r="D5"/>
  <c r="B4"/>
  <c r="B3"/>
  <c r="B5"/>
  <c r="F4" i="1"/>
  <c r="F3"/>
  <c r="F5"/>
  <c r="E4"/>
  <c r="E3"/>
  <c r="E5"/>
  <c r="C4"/>
  <c r="C3"/>
  <c r="C5"/>
  <c r="B4"/>
  <c r="B3"/>
  <c r="B5"/>
  <c r="D4" i="4"/>
  <c r="D3"/>
  <c r="D5"/>
  <c r="B4"/>
  <c r="B3"/>
  <c r="B5"/>
  <c r="O3" i="11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O17"/>
  <c r="P17"/>
  <c r="P18"/>
  <c r="O18"/>
  <c r="L18"/>
  <c r="M18"/>
  <c r="N18"/>
  <c r="Q18"/>
  <c r="R18" a="1"/>
  <c r="R18"/>
  <c r="C18"/>
  <c r="D18"/>
  <c r="E18"/>
  <c r="F18"/>
  <c r="G18"/>
  <c r="H18"/>
  <c r="I18"/>
  <c r="J18"/>
  <c r="K18"/>
  <c r="B18"/>
  <c r="L17"/>
  <c r="M17"/>
  <c r="N17"/>
  <c r="Q17"/>
  <c r="R17" a="1"/>
  <c r="R17"/>
  <c r="C17"/>
  <c r="D17"/>
  <c r="E17"/>
  <c r="F17"/>
  <c r="G17"/>
  <c r="H17"/>
  <c r="I17"/>
  <c r="J17"/>
  <c r="K17"/>
  <c r="B17"/>
  <c r="Q16"/>
  <c r="Q15"/>
  <c r="Q14"/>
  <c r="Q13"/>
  <c r="Q12"/>
  <c r="Q11"/>
  <c r="Q10"/>
  <c r="Q9"/>
  <c r="Q8"/>
  <c r="Q7"/>
  <c r="Q6"/>
  <c r="Q5"/>
  <c r="Q4"/>
  <c r="Q3"/>
  <c r="R3" a="1"/>
  <c r="L3"/>
  <c r="R3"/>
  <c r="L4"/>
  <c r="R4"/>
  <c r="L5"/>
  <c r="R5"/>
  <c r="L6"/>
  <c r="R6"/>
  <c r="L7"/>
  <c r="R7"/>
  <c r="L8"/>
  <c r="R8"/>
  <c r="L9"/>
  <c r="R9"/>
  <c r="L10"/>
  <c r="R10"/>
  <c r="L11"/>
  <c r="R11"/>
  <c r="L12"/>
  <c r="R12"/>
  <c r="L13"/>
  <c r="R13"/>
  <c r="L14"/>
  <c r="R14"/>
  <c r="L15"/>
  <c r="R15"/>
  <c r="L16"/>
  <c r="R16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M15"/>
  <c r="N15"/>
  <c r="M16"/>
  <c r="N16"/>
  <c r="M3"/>
  <c r="N3"/>
  <c r="O1"/>
  <c r="O2" a="1"/>
  <c r="O2"/>
  <c r="P2"/>
  <c r="Q2"/>
  <c r="L1"/>
  <c r="G2" a="1"/>
  <c r="G2"/>
  <c r="H2"/>
  <c r="I2"/>
  <c r="J2"/>
  <c r="K2"/>
  <c r="O3" i="12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O17"/>
  <c r="P17"/>
  <c r="P18"/>
  <c r="O18"/>
  <c r="K17"/>
  <c r="K18"/>
  <c r="J17"/>
  <c r="J18"/>
  <c r="I17"/>
  <c r="I18"/>
  <c r="H17"/>
  <c r="H18"/>
  <c r="G17"/>
  <c r="G18"/>
  <c r="F17"/>
  <c r="F18"/>
  <c r="E17"/>
  <c r="E18"/>
  <c r="D17"/>
  <c r="D18"/>
  <c r="C17"/>
  <c r="C18"/>
  <c r="B17"/>
  <c r="B18"/>
  <c r="L18"/>
  <c r="R18" a="1"/>
  <c r="R18"/>
  <c r="Q18"/>
  <c r="M18"/>
  <c r="N18"/>
  <c r="L17"/>
  <c r="R17" a="1"/>
  <c r="R17"/>
  <c r="Q17"/>
  <c r="M17"/>
  <c r="N17"/>
  <c r="Q16"/>
  <c r="M16"/>
  <c r="L16"/>
  <c r="N16"/>
  <c r="Q15"/>
  <c r="M15"/>
  <c r="L15"/>
  <c r="N15"/>
  <c r="Q14"/>
  <c r="M14"/>
  <c r="L14"/>
  <c r="N14"/>
  <c r="Q13"/>
  <c r="M13"/>
  <c r="L13"/>
  <c r="N13"/>
  <c r="Q12"/>
  <c r="M12"/>
  <c r="L12"/>
  <c r="N12"/>
  <c r="Q11"/>
  <c r="M11"/>
  <c r="L11"/>
  <c r="N11"/>
  <c r="Q10"/>
  <c r="M10"/>
  <c r="L10"/>
  <c r="N10"/>
  <c r="Q9"/>
  <c r="M9"/>
  <c r="L9"/>
  <c r="N9"/>
  <c r="Q8"/>
  <c r="M8"/>
  <c r="L8"/>
  <c r="N8"/>
  <c r="Q7"/>
  <c r="M7"/>
  <c r="L7"/>
  <c r="N7"/>
  <c r="Q6"/>
  <c r="M6"/>
  <c r="L6"/>
  <c r="N6"/>
  <c r="Q5"/>
  <c r="M5"/>
  <c r="L5"/>
  <c r="N5"/>
  <c r="Q4"/>
  <c r="M4"/>
  <c r="L4"/>
  <c r="N4"/>
  <c r="R3" a="1"/>
  <c r="R4"/>
  <c r="R5"/>
  <c r="R6"/>
  <c r="R7"/>
  <c r="R8"/>
  <c r="R9"/>
  <c r="R10"/>
  <c r="R11"/>
  <c r="R12"/>
  <c r="R13"/>
  <c r="R14"/>
  <c r="R15"/>
  <c r="R16"/>
  <c r="Q3"/>
  <c r="M3"/>
  <c r="L3"/>
  <c r="N3"/>
  <c r="O2" a="1"/>
  <c r="O2"/>
  <c r="P2"/>
  <c r="Q2"/>
  <c r="G2" a="1"/>
  <c r="G2"/>
  <c r="H2"/>
  <c r="I2"/>
  <c r="J2"/>
  <c r="K2"/>
  <c r="O1"/>
  <c r="L1"/>
  <c r="R3"/>
  <c r="G20" i="14"/>
  <c r="H20"/>
  <c r="I20"/>
  <c r="J20"/>
  <c r="K20"/>
  <c r="P20"/>
  <c r="O20"/>
  <c r="P19"/>
  <c r="O19"/>
  <c r="P18"/>
  <c r="O18"/>
  <c r="P17"/>
  <c r="O17"/>
  <c r="P16"/>
  <c r="O16"/>
  <c r="P15"/>
  <c r="O15"/>
  <c r="P14"/>
  <c r="O14"/>
  <c r="P13"/>
  <c r="O13"/>
  <c r="P12"/>
  <c r="O12"/>
  <c r="P11"/>
  <c r="O11"/>
  <c r="P10"/>
  <c r="O10"/>
  <c r="P9"/>
  <c r="O9"/>
  <c r="P8"/>
  <c r="O8"/>
  <c r="P7"/>
  <c r="O7"/>
  <c r="P6"/>
  <c r="O6"/>
  <c r="P5"/>
  <c r="O5"/>
  <c r="P4"/>
  <c r="O4"/>
  <c r="P3"/>
  <c r="O3"/>
  <c r="P21"/>
  <c r="O21"/>
  <c r="K21"/>
  <c r="J21"/>
  <c r="I21"/>
  <c r="H21"/>
  <c r="G21"/>
  <c r="F21"/>
  <c r="E21"/>
  <c r="D21"/>
  <c r="C21"/>
  <c r="B21"/>
  <c r="L15"/>
  <c r="M15"/>
  <c r="N15"/>
  <c r="Q15"/>
  <c r="R15"/>
  <c r="L16"/>
  <c r="M16"/>
  <c r="N16"/>
  <c r="Q16"/>
  <c r="R16"/>
  <c r="L17"/>
  <c r="M17"/>
  <c r="N17"/>
  <c r="Q17"/>
  <c r="R17"/>
  <c r="L18"/>
  <c r="M18"/>
  <c r="N18"/>
  <c r="Q18"/>
  <c r="R18"/>
  <c r="E20"/>
  <c r="F20"/>
  <c r="B20"/>
  <c r="C20"/>
  <c r="D20"/>
  <c r="L21"/>
  <c r="R21"/>
  <c r="L20"/>
  <c r="R20"/>
  <c r="L19"/>
  <c r="R19"/>
  <c r="L14"/>
  <c r="R14"/>
  <c r="L13"/>
  <c r="R13"/>
  <c r="L12"/>
  <c r="R12"/>
  <c r="L11"/>
  <c r="R11"/>
  <c r="L10"/>
  <c r="R10"/>
  <c r="L9"/>
  <c r="R9"/>
  <c r="L8"/>
  <c r="R8"/>
  <c r="L7"/>
  <c r="R7"/>
  <c r="L6"/>
  <c r="R6"/>
  <c r="L5"/>
  <c r="R5"/>
  <c r="L4"/>
  <c r="R4"/>
  <c r="L3"/>
  <c r="R3"/>
  <c r="Q21"/>
  <c r="M21"/>
  <c r="N21"/>
  <c r="Q20"/>
  <c r="M20"/>
  <c r="N20"/>
  <c r="Q19"/>
  <c r="M19"/>
  <c r="N19"/>
  <c r="Q14"/>
  <c r="M14"/>
  <c r="N14"/>
  <c r="Q13"/>
  <c r="M13"/>
  <c r="N13"/>
  <c r="Q12"/>
  <c r="M12"/>
  <c r="N12"/>
  <c r="Q11"/>
  <c r="M11"/>
  <c r="N11"/>
  <c r="Q10"/>
  <c r="M10"/>
  <c r="N10"/>
  <c r="Q9"/>
  <c r="M9"/>
  <c r="N9"/>
  <c r="Q8"/>
  <c r="M8"/>
  <c r="N8"/>
  <c r="Q7"/>
  <c r="M7"/>
  <c r="N7"/>
  <c r="Q6"/>
  <c r="M6"/>
  <c r="N6"/>
  <c r="Q5"/>
  <c r="M5"/>
  <c r="N5"/>
  <c r="Q4"/>
  <c r="M4"/>
  <c r="N4"/>
  <c r="Q3"/>
  <c r="M3"/>
  <c r="N3"/>
  <c r="O2" a="1"/>
  <c r="O2"/>
  <c r="P2"/>
  <c r="Q2"/>
  <c r="G2" a="1"/>
  <c r="G2"/>
  <c r="H2"/>
  <c r="I2"/>
  <c r="J2"/>
  <c r="K2"/>
  <c r="O1"/>
  <c r="L1"/>
  <c r="D4" i="5"/>
  <c r="D3"/>
  <c r="D5"/>
  <c r="B4"/>
  <c r="B3"/>
  <c r="B5"/>
  <c r="O3" i="13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O17"/>
  <c r="P17"/>
  <c r="P18"/>
  <c r="O18"/>
  <c r="E17"/>
  <c r="E18"/>
  <c r="F17"/>
  <c r="F18"/>
  <c r="G17"/>
  <c r="G18"/>
  <c r="H17"/>
  <c r="H18"/>
  <c r="I17"/>
  <c r="I18"/>
  <c r="B17"/>
  <c r="B18"/>
  <c r="C17"/>
  <c r="C18"/>
  <c r="D17"/>
  <c r="D18"/>
  <c r="L18"/>
  <c r="R18" a="1"/>
  <c r="R18"/>
  <c r="Q18"/>
  <c r="M18"/>
  <c r="N18"/>
  <c r="K17"/>
  <c r="K18"/>
  <c r="J17"/>
  <c r="J18"/>
  <c r="L17"/>
  <c r="R17" a="1"/>
  <c r="R17"/>
  <c r="Q17"/>
  <c r="M17"/>
  <c r="N17"/>
  <c r="Q16"/>
  <c r="M16"/>
  <c r="L16"/>
  <c r="N16"/>
  <c r="Q15"/>
  <c r="M15"/>
  <c r="L15"/>
  <c r="N15"/>
  <c r="Q14"/>
  <c r="M14"/>
  <c r="L14"/>
  <c r="N14"/>
  <c r="Q13"/>
  <c r="M13"/>
  <c r="L13"/>
  <c r="N13"/>
  <c r="Q12"/>
  <c r="M12"/>
  <c r="L12"/>
  <c r="N12"/>
  <c r="Q11"/>
  <c r="M11"/>
  <c r="L11"/>
  <c r="N11"/>
  <c r="Q10"/>
  <c r="M10"/>
  <c r="L10"/>
  <c r="N10"/>
  <c r="Q9"/>
  <c r="M9"/>
  <c r="L9"/>
  <c r="N9"/>
  <c r="Q8"/>
  <c r="M8"/>
  <c r="L8"/>
  <c r="N8"/>
  <c r="Q7"/>
  <c r="M7"/>
  <c r="L7"/>
  <c r="N7"/>
  <c r="Q6"/>
  <c r="M6"/>
  <c r="L6"/>
  <c r="N6"/>
  <c r="Q5"/>
  <c r="M5"/>
  <c r="L5"/>
  <c r="N5"/>
  <c r="Q4"/>
  <c r="M4"/>
  <c r="L4"/>
  <c r="N4"/>
  <c r="R3" a="1"/>
  <c r="R4"/>
  <c r="R5"/>
  <c r="R6"/>
  <c r="R7"/>
  <c r="R8"/>
  <c r="R9"/>
  <c r="R10"/>
  <c r="R11"/>
  <c r="R12"/>
  <c r="R13"/>
  <c r="R14"/>
  <c r="R15"/>
  <c r="R16"/>
  <c r="Q3"/>
  <c r="M3"/>
  <c r="L3"/>
  <c r="N3"/>
  <c r="O2" a="1"/>
  <c r="O2"/>
  <c r="P2"/>
  <c r="Q2"/>
  <c r="G2" a="1"/>
  <c r="G2"/>
  <c r="H2"/>
  <c r="I2"/>
  <c r="J2"/>
  <c r="K2"/>
  <c r="O1"/>
  <c r="L1"/>
  <c r="R3"/>
  <c r="V3" i="8"/>
  <c r="C3"/>
  <c r="J3"/>
  <c r="R3"/>
  <c r="D3"/>
  <c r="K3"/>
  <c r="S3"/>
  <c r="E3"/>
  <c r="L3"/>
  <c r="T3"/>
  <c r="F6"/>
  <c r="F7"/>
  <c r="F8"/>
  <c r="F9"/>
  <c r="F10"/>
  <c r="F3"/>
  <c r="M6"/>
  <c r="M7"/>
  <c r="M8"/>
  <c r="M9"/>
  <c r="M10"/>
  <c r="M3"/>
  <c r="U3"/>
  <c r="R4"/>
  <c r="S4"/>
  <c r="T4"/>
  <c r="U4"/>
  <c r="L4"/>
  <c r="M4"/>
  <c r="L5"/>
  <c r="M5"/>
  <c r="C4"/>
  <c r="C5"/>
  <c r="Q2" a="1"/>
  <c r="Q2"/>
  <c r="R2"/>
  <c r="S2"/>
  <c r="T2"/>
  <c r="U2"/>
  <c r="V2"/>
  <c r="I2" a="1"/>
  <c r="I2"/>
  <c r="J2"/>
  <c r="K2"/>
  <c r="L2"/>
  <c r="M2"/>
  <c r="N2"/>
  <c r="K4"/>
  <c r="K5"/>
  <c r="J4"/>
  <c r="J5"/>
  <c r="I4"/>
  <c r="I3"/>
  <c r="I5"/>
  <c r="F4"/>
  <c r="F5"/>
  <c r="E4"/>
  <c r="E5"/>
  <c r="D4"/>
  <c r="D5"/>
  <c r="B4"/>
  <c r="B3"/>
  <c r="B5"/>
  <c r="Q3"/>
  <c r="Q4"/>
</calcChain>
</file>

<file path=xl/sharedStrings.xml><?xml version="1.0" encoding="utf-8"?>
<sst xmlns="http://schemas.openxmlformats.org/spreadsheetml/2006/main" count="200" uniqueCount="69">
  <si>
    <t>pt_econfig_this_orbital</t>
  </si>
  <si>
    <t>pt_econfig_orbital_hash_n</t>
  </si>
  <si>
    <t>pt_econfig_orbital_hash_l</t>
  </si>
  <si>
    <t>pt_econfig_rest</t>
  </si>
  <si>
    <t>total</t>
  </si>
  <si>
    <t>Step</t>
    <phoneticPr fontId="2" type="noConversion"/>
  </si>
  <si>
    <t>Run</t>
    <phoneticPr fontId="2" type="noConversion"/>
  </si>
  <si>
    <t>for loop</t>
    <phoneticPr fontId="2" type="noConversion"/>
  </si>
  <si>
    <t>.each loop</t>
    <phoneticPr fontId="2" type="noConversion"/>
  </si>
  <si>
    <t>Avg</t>
    <phoneticPr fontId="2" type="noConversion"/>
  </si>
  <si>
    <t>StDev</t>
    <phoneticPr fontId="2" type="noConversion"/>
  </si>
  <si>
    <t>RelStdDev</t>
    <phoneticPr fontId="2" type="noConversion"/>
  </si>
  <si>
    <t>Avg</t>
    <phoneticPr fontId="2" type="noConversion"/>
  </si>
  <si>
    <t>sum of pt steps</t>
    <phoneticPr fontId="2" type="noConversion"/>
  </si>
  <si>
    <t>non-pt</t>
    <phoneticPr fontId="2" type="noConversion"/>
  </si>
  <si>
    <t>if element.group == @main_pauses_group</t>
    <phoneticPr fontId="2" type="noConversion"/>
  </si>
  <si>
    <t>lastGroup</t>
  </si>
  <si>
    <t>if element.group != @main_pauses_group</t>
    <phoneticPr fontId="2" type="noConversion"/>
  </si>
  <si>
    <t>calling each time</t>
    <phoneticPr fontId="2" type="noConversion"/>
  </si>
  <si>
    <t>storing element.group</t>
    <phoneticPr fontId="2" type="noConversion"/>
  </si>
  <si>
    <t>pre_pt</t>
  </si>
  <si>
    <t>pt_main_loop_start</t>
  </si>
  <si>
    <t>pt_total</t>
  </si>
  <si>
    <t>Run</t>
    <phoneticPr fontId="2" type="noConversion"/>
  </si>
  <si>
    <t>Total time</t>
    <phoneticPr fontId="2" type="noConversion"/>
  </si>
  <si>
    <t>Total pt_element_accumulator</t>
    <phoneticPr fontId="2" type="noConversion"/>
  </si>
  <si>
    <t>Average</t>
    <phoneticPr fontId="2" type="noConversion"/>
  </si>
  <si>
    <t>StDev</t>
    <phoneticPr fontId="2" type="noConversion"/>
  </si>
  <si>
    <t>RelStdDev</t>
    <phoneticPr fontId="2" type="noConversion"/>
  </si>
  <si>
    <t>pt_element: construct class for each term</t>
    <phoneticPr fontId="2" type="noConversion"/>
  </si>
  <si>
    <t>pt_element: construct pre_class once</t>
    <phoneticPr fontId="2" type="noConversion"/>
  </si>
  <si>
    <t>@base.all()</t>
    <phoneticPr fontId="2" type="noConversion"/>
  </si>
  <si>
    <t>@base.get()</t>
    <phoneticPr fontId="2" type="noConversion"/>
  </si>
  <si>
    <t>class_nl only</t>
    <phoneticPr fontId="2" type="noConversion"/>
  </si>
  <si>
    <t>span_nl (includes &lt;span&gt; tag)</t>
    <phoneticPr fontId="2" type="noConversion"/>
  </si>
  <si>
    <t>@terms</t>
    <phoneticPr fontId="2" type="noConversion"/>
  </si>
  <si>
    <t>pt_element.erb</t>
    <phoneticPr fontId="2" type="noConversion"/>
  </si>
  <si>
    <t>custom pt_element_home.erb</t>
    <phoneticPr fontId="2" type="noConversion"/>
  </si>
  <si>
    <t>Delta</t>
    <phoneticPr fontId="2" type="noConversion"/>
  </si>
  <si>
    <t>s</t>
    <phoneticPr fontId="2" type="noConversion"/>
  </si>
  <si>
    <t>ms</t>
    <phoneticPr fontId="2" type="noConversion"/>
  </si>
  <si>
    <t>total time</t>
    <phoneticPr fontId="2" type="noConversion"/>
  </si>
  <si>
    <t>total Sinatra time</t>
    <phoneticPr fontId="2" type="noConversion"/>
  </si>
  <si>
    <t>onload</t>
    <phoneticPr fontId="2" type="noConversion"/>
  </si>
  <si>
    <t>file size (k)</t>
    <phoneticPr fontId="2" type="noConversion"/>
  </si>
  <si>
    <t>times in s</t>
    <phoneticPr fontId="2" type="noConversion"/>
  </si>
  <si>
    <t>ms</t>
    <phoneticPr fontId="2" type="noConversion"/>
  </si>
  <si>
    <t>non-Sinatra</t>
    <phoneticPr fontId="2" type="noConversion"/>
  </si>
  <si>
    <t>term_spans = true</t>
    <phoneticPr fontId="2" type="noConversion"/>
  </si>
  <si>
    <t>in e config</t>
    <phoneticPr fontId="2" type="noConversion"/>
  </si>
  <si>
    <t>term_spans = false</t>
    <phoneticPr fontId="2" type="noConversion"/>
  </si>
  <si>
    <t>orbitals</t>
    <phoneticPr fontId="2" type="noConversion"/>
  </si>
  <si>
    <t>database query</t>
    <phoneticPr fontId="2" type="noConversion"/>
  </si>
  <si>
    <t>@orbital_hash (in memory)</t>
    <phoneticPr fontId="2" type="noConversion"/>
  </si>
  <si>
    <t>e config</t>
    <phoneticPr fontId="2" type="noConversion"/>
  </si>
  <si>
    <t>onload</t>
    <phoneticPr fontId="2" type="noConversion"/>
  </si>
  <si>
    <t>non-Sinatra</t>
    <phoneticPr fontId="2" type="noConversion"/>
  </si>
  <si>
    <t>@timing[pt_econfig]</t>
    <phoneticPr fontId="2" type="noConversion"/>
  </si>
  <si>
    <t>@time_in_e_config</t>
    <phoneticPr fontId="2" type="noConversion"/>
  </si>
  <si>
    <t>Delta</t>
    <phoneticPr fontId="2" type="noConversion"/>
  </si>
  <si>
    <t>pt_init</t>
  </si>
  <si>
    <t>pt_atomic_num</t>
  </si>
  <si>
    <t>pt_symbol</t>
  </si>
  <si>
    <t>pt_name</t>
  </si>
  <si>
    <t>pt_econfig_Orb.all</t>
  </si>
  <si>
    <t>pt_econfig_pre_terms</t>
  </si>
  <si>
    <t>pt_econfig_last_orb</t>
  </si>
  <si>
    <t>pt_econfig_for</t>
  </si>
  <si>
    <t>pt_econfig_if_term_spans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</si>
</sst>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16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'custom pt_element_home total'!$B$1</c:f>
              <c:strCache>
                <c:ptCount val="1"/>
                <c:pt idx="0">
                  <c:v>pt_element.erb</c:v>
                </c:pt>
              </c:strCache>
            </c:strRef>
          </c:tx>
          <c:errBars>
            <c:errBarType val="both"/>
            <c:errValType val="fixedVal"/>
            <c:noEndCap val="1"/>
            <c:val val="0.068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total'!$B$3:$D$3</c:f>
              <c:numCache>
                <c:formatCode>General</c:formatCode>
                <c:ptCount val="3"/>
                <c:pt idx="0">
                  <c:v>0.4537816</c:v>
                </c:pt>
                <c:pt idx="1">
                  <c:v>1.1975714</c:v>
                </c:pt>
                <c:pt idx="2">
                  <c:v>2.572</c:v>
                </c:pt>
              </c:numCache>
            </c:numRef>
          </c:val>
        </c:ser>
        <c:ser>
          <c:idx val="2"/>
          <c:order val="1"/>
          <c:tx>
            <c:strRef>
              <c:f>'custom pt_element_home total'!$H$1</c:f>
              <c:strCache>
                <c:ptCount val="1"/>
                <c:pt idx="0">
                  <c:v>custom pt_element_home.erb</c:v>
                </c:pt>
              </c:strCache>
            </c:strRef>
          </c:tx>
          <c:errBars>
            <c:errBarType val="both"/>
            <c:errValType val="fixedVal"/>
            <c:noEndCap val="1"/>
            <c:val val="0.114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total'!$H$3:$J$3</c:f>
              <c:numCache>
                <c:formatCode>General</c:formatCode>
                <c:ptCount val="3"/>
                <c:pt idx="0">
                  <c:v>0.4372596</c:v>
                </c:pt>
                <c:pt idx="1">
                  <c:v>1.1572868</c:v>
                </c:pt>
                <c:pt idx="2">
                  <c:v>2.474</c:v>
                </c:pt>
              </c:numCache>
            </c:numRef>
          </c:val>
        </c:ser>
        <c:axId val="515131336"/>
        <c:axId val="515134856"/>
      </c:barChart>
      <c:catAx>
        <c:axId val="515131336"/>
        <c:scaling>
          <c:orientation val="minMax"/>
        </c:scaling>
        <c:axPos val="b"/>
        <c:tickLblPos val="nextTo"/>
        <c:crossAx val="515134856"/>
        <c:crosses val="autoZero"/>
        <c:auto val="1"/>
        <c:lblAlgn val="ctr"/>
        <c:lblOffset val="100"/>
      </c:catAx>
      <c:valAx>
        <c:axId val="515134856"/>
        <c:scaling>
          <c:orientation val="minMax"/>
        </c:scaling>
        <c:axPos val="l"/>
        <c:majorGridlines/>
        <c:numFmt formatCode="General" sourceLinked="1"/>
        <c:tickLblPos val="nextTo"/>
        <c:crossAx val="515131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296333</xdr:colOff>
      <xdr:row>17</xdr:row>
      <xdr:rowOff>33867</xdr:rowOff>
    </xdr:from>
    <xdr:to>
      <xdr:col>8</xdr:col>
      <xdr:colOff>634999</xdr:colOff>
      <xdr:row>33</xdr:row>
      <xdr:rowOff>67734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1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A3" sqref="A3:A19"/>
    </sheetView>
  </sheetViews>
  <sheetFormatPr baseColWidth="10" defaultRowHeight="13"/>
  <cols>
    <col min="1" max="1" width="20.42578125" customWidth="1"/>
    <col min="2" max="6" width="7.7109375" customWidth="1"/>
    <col min="7" max="7" width="7.7109375" style="14" customWidth="1"/>
    <col min="8" max="11" width="7.7109375" customWidth="1"/>
    <col min="12" max="12" width="10.7109375" style="14"/>
    <col min="14" max="14" width="8.5703125" style="11" customWidth="1"/>
    <col min="15" max="15" width="10.7109375" style="14"/>
    <col min="17" max="17" width="8.5703125" style="11" customWidth="1"/>
    <col min="18" max="18" width="10.7109375" style="14"/>
  </cols>
  <sheetData>
    <row r="1" spans="1:18">
      <c r="A1" t="s">
        <v>5</v>
      </c>
      <c r="B1" s="6" t="s">
        <v>18</v>
      </c>
      <c r="C1" s="6"/>
      <c r="D1" s="6"/>
      <c r="E1" s="6"/>
      <c r="F1" s="6"/>
      <c r="G1" s="15" t="s">
        <v>19</v>
      </c>
      <c r="H1" s="16"/>
      <c r="I1" s="16"/>
      <c r="J1" s="16"/>
      <c r="K1" s="16"/>
      <c r="L1" s="13" t="str">
        <f>B1</f>
        <v>calling each time</v>
      </c>
      <c r="M1" s="13"/>
      <c r="N1" s="13"/>
      <c r="O1" s="12" t="str">
        <f>G1</f>
        <v>storing element.group</v>
      </c>
      <c r="P1" s="13"/>
      <c r="Q1" s="13"/>
      <c r="R1" s="14" t="s">
        <v>59</v>
      </c>
    </row>
    <row r="2" spans="1:18">
      <c r="A2" s="9" t="s">
        <v>6</v>
      </c>
      <c r="B2">
        <v>1</v>
      </c>
      <c r="C2">
        <v>2</v>
      </c>
      <c r="D2">
        <v>3</v>
      </c>
      <c r="E2">
        <v>4</v>
      </c>
      <c r="F2">
        <v>5</v>
      </c>
      <c r="G2" s="14">
        <f t="array" ref="G2:K2">B2:F2</f>
        <v>1</v>
      </c>
      <c r="H2">
        <v>2</v>
      </c>
      <c r="I2">
        <v>3</v>
      </c>
      <c r="J2">
        <v>4</v>
      </c>
      <c r="K2">
        <v>5</v>
      </c>
      <c r="L2" s="14" t="s">
        <v>9</v>
      </c>
      <c r="M2" t="s">
        <v>10</v>
      </c>
      <c r="N2" s="11" t="s">
        <v>11</v>
      </c>
      <c r="O2" s="14" t="str">
        <f t="array" ref="O2:Q2">L2:N2</f>
        <v>Avg</v>
      </c>
      <c r="P2" t="str">
        <v>StDev</v>
      </c>
      <c r="Q2" s="11" t="str">
        <v>RelStdDev</v>
      </c>
      <c r="R2" s="14" t="s">
        <v>12</v>
      </c>
    </row>
    <row r="3" spans="1:18">
      <c r="A3" t="s">
        <v>20</v>
      </c>
      <c r="B3" s="14"/>
      <c r="L3" s="14" t="e">
        <f>AVERAGE(B3:F3)</f>
        <v>#DIV/0!</v>
      </c>
      <c r="M3" t="e">
        <f>STDEVA(B3:F3)</f>
        <v>#DIV/0!</v>
      </c>
      <c r="N3" s="11" t="e">
        <f>M3/L3</f>
        <v>#DIV/0!</v>
      </c>
      <c r="O3" s="14" t="e">
        <f t="shared" ref="O3:O21" si="0">AVERAGE(G3:K3)</f>
        <v>#DIV/0!</v>
      </c>
      <c r="P3" t="e">
        <f t="shared" ref="P3:P21" si="1">STDEVA(G3:K3)</f>
        <v>#DIV/0!</v>
      </c>
      <c r="Q3" s="11" t="e">
        <f>P3/O3</f>
        <v>#DIV/0!</v>
      </c>
      <c r="R3" s="14" t="e">
        <f>O3-L3</f>
        <v>#DIV/0!</v>
      </c>
    </row>
    <row r="4" spans="1:18">
      <c r="A4" t="s">
        <v>16</v>
      </c>
      <c r="B4" s="14"/>
      <c r="L4" s="14" t="e">
        <f t="shared" ref="L4:L21" si="2">AVERAGE(B4:F4)</f>
        <v>#DIV/0!</v>
      </c>
      <c r="M4" t="e">
        <f t="shared" ref="M4:M21" si="3">STDEVA(B4:F4)</f>
        <v>#DIV/0!</v>
      </c>
      <c r="N4" s="11" t="e">
        <f t="shared" ref="N4:N21" si="4">M4/L4</f>
        <v>#DIV/0!</v>
      </c>
      <c r="O4" s="14" t="e">
        <f t="shared" si="0"/>
        <v>#DIV/0!</v>
      </c>
      <c r="P4" t="e">
        <f t="shared" si="1"/>
        <v>#DIV/0!</v>
      </c>
      <c r="Q4" s="11" t="e">
        <f t="shared" ref="Q4:Q21" si="5">P4/O4</f>
        <v>#DIV/0!</v>
      </c>
      <c r="R4" s="14" t="e">
        <f t="shared" ref="R4:R21" si="6">O4-L4</f>
        <v>#DIV/0!</v>
      </c>
    </row>
    <row r="5" spans="1:18">
      <c r="A5" t="s">
        <v>60</v>
      </c>
      <c r="B5" s="14"/>
      <c r="L5" s="14" t="e">
        <f t="shared" si="2"/>
        <v>#DIV/0!</v>
      </c>
      <c r="M5" t="e">
        <f t="shared" si="3"/>
        <v>#DIV/0!</v>
      </c>
      <c r="N5" s="11" t="e">
        <f t="shared" si="4"/>
        <v>#DIV/0!</v>
      </c>
      <c r="O5" s="14" t="e">
        <f t="shared" si="0"/>
        <v>#DIV/0!</v>
      </c>
      <c r="P5" t="e">
        <f t="shared" si="1"/>
        <v>#DIV/0!</v>
      </c>
      <c r="Q5" s="11" t="e">
        <f t="shared" si="5"/>
        <v>#DIV/0!</v>
      </c>
      <c r="R5" s="14" t="e">
        <f t="shared" si="6"/>
        <v>#DIV/0!</v>
      </c>
    </row>
    <row r="6" spans="1:18">
      <c r="A6" t="s">
        <v>21</v>
      </c>
      <c r="B6" s="14"/>
      <c r="L6" s="14" t="e">
        <f t="shared" si="2"/>
        <v>#DIV/0!</v>
      </c>
      <c r="M6" t="e">
        <f t="shared" si="3"/>
        <v>#DIV/0!</v>
      </c>
      <c r="N6" s="11" t="e">
        <f t="shared" si="4"/>
        <v>#DIV/0!</v>
      </c>
      <c r="O6" s="14" t="e">
        <f t="shared" si="0"/>
        <v>#DIV/0!</v>
      </c>
      <c r="P6" t="e">
        <f t="shared" si="1"/>
        <v>#DIV/0!</v>
      </c>
      <c r="Q6" s="11" t="e">
        <f t="shared" si="5"/>
        <v>#DIV/0!</v>
      </c>
      <c r="R6" s="14" t="e">
        <f t="shared" si="6"/>
        <v>#DIV/0!</v>
      </c>
    </row>
    <row r="7" spans="1:18">
      <c r="A7" t="s">
        <v>61</v>
      </c>
      <c r="B7" s="14"/>
      <c r="L7" s="14" t="e">
        <f t="shared" si="2"/>
        <v>#DIV/0!</v>
      </c>
      <c r="M7" t="e">
        <f t="shared" si="3"/>
        <v>#DIV/0!</v>
      </c>
      <c r="N7" s="11" t="e">
        <f t="shared" si="4"/>
        <v>#DIV/0!</v>
      </c>
      <c r="O7" s="14" t="e">
        <f t="shared" si="0"/>
        <v>#DIV/0!</v>
      </c>
      <c r="P7" t="e">
        <f t="shared" si="1"/>
        <v>#DIV/0!</v>
      </c>
      <c r="Q7" s="11" t="e">
        <f t="shared" si="5"/>
        <v>#DIV/0!</v>
      </c>
      <c r="R7" s="14" t="e">
        <f t="shared" si="6"/>
        <v>#DIV/0!</v>
      </c>
    </row>
    <row r="8" spans="1:18">
      <c r="A8" t="s">
        <v>62</v>
      </c>
      <c r="B8" s="14"/>
      <c r="L8" s="14" t="e">
        <f t="shared" si="2"/>
        <v>#DIV/0!</v>
      </c>
      <c r="M8" t="e">
        <f t="shared" si="3"/>
        <v>#DIV/0!</v>
      </c>
      <c r="N8" s="11" t="e">
        <f t="shared" si="4"/>
        <v>#DIV/0!</v>
      </c>
      <c r="O8" s="14" t="e">
        <f t="shared" si="0"/>
        <v>#DIV/0!</v>
      </c>
      <c r="P8" t="e">
        <f t="shared" si="1"/>
        <v>#DIV/0!</v>
      </c>
      <c r="Q8" s="11" t="e">
        <f t="shared" si="5"/>
        <v>#DIV/0!</v>
      </c>
      <c r="R8" s="14" t="e">
        <f t="shared" si="6"/>
        <v>#DIV/0!</v>
      </c>
    </row>
    <row r="9" spans="1:18">
      <c r="A9" t="s">
        <v>63</v>
      </c>
      <c r="B9" s="14"/>
      <c r="L9" s="14" t="e">
        <f t="shared" si="2"/>
        <v>#DIV/0!</v>
      </c>
      <c r="M9" t="e">
        <f t="shared" si="3"/>
        <v>#DIV/0!</v>
      </c>
      <c r="N9" s="11" t="e">
        <f t="shared" si="4"/>
        <v>#DIV/0!</v>
      </c>
      <c r="O9" s="14" t="e">
        <f t="shared" si="0"/>
        <v>#DIV/0!</v>
      </c>
      <c r="P9" t="e">
        <f t="shared" si="1"/>
        <v>#DIV/0!</v>
      </c>
      <c r="Q9" s="11" t="e">
        <f t="shared" si="5"/>
        <v>#DIV/0!</v>
      </c>
      <c r="R9" s="14" t="e">
        <f t="shared" si="6"/>
        <v>#DIV/0!</v>
      </c>
    </row>
    <row r="10" spans="1:18">
      <c r="A10" t="s">
        <v>64</v>
      </c>
      <c r="B10" s="14"/>
      <c r="L10" s="14" t="e">
        <f t="shared" si="2"/>
        <v>#DIV/0!</v>
      </c>
      <c r="M10" t="e">
        <f t="shared" si="3"/>
        <v>#DIV/0!</v>
      </c>
      <c r="N10" s="11" t="e">
        <f t="shared" si="4"/>
        <v>#DIV/0!</v>
      </c>
      <c r="O10" s="14" t="e">
        <f t="shared" si="0"/>
        <v>#DIV/0!</v>
      </c>
      <c r="P10" t="e">
        <f t="shared" si="1"/>
        <v>#DIV/0!</v>
      </c>
      <c r="Q10" s="11" t="e">
        <f t="shared" si="5"/>
        <v>#DIV/0!</v>
      </c>
      <c r="R10" s="14" t="e">
        <f t="shared" si="6"/>
        <v>#DIV/0!</v>
      </c>
    </row>
    <row r="11" spans="1:18">
      <c r="A11" t="s">
        <v>65</v>
      </c>
      <c r="B11" s="14"/>
      <c r="L11" s="14" t="e">
        <f t="shared" si="2"/>
        <v>#DIV/0!</v>
      </c>
      <c r="M11" t="e">
        <f t="shared" si="3"/>
        <v>#DIV/0!</v>
      </c>
      <c r="N11" s="11" t="e">
        <f t="shared" si="4"/>
        <v>#DIV/0!</v>
      </c>
      <c r="O11" s="14" t="e">
        <f t="shared" si="0"/>
        <v>#DIV/0!</v>
      </c>
      <c r="P11" t="e">
        <f t="shared" si="1"/>
        <v>#DIV/0!</v>
      </c>
      <c r="Q11" s="11" t="e">
        <f t="shared" si="5"/>
        <v>#DIV/0!</v>
      </c>
      <c r="R11" s="14" t="e">
        <f t="shared" si="6"/>
        <v>#DIV/0!</v>
      </c>
    </row>
    <row r="12" spans="1:18">
      <c r="A12" t="s">
        <v>67</v>
      </c>
      <c r="B12" s="14"/>
      <c r="L12" s="14" t="e">
        <f t="shared" si="2"/>
        <v>#DIV/0!</v>
      </c>
      <c r="M12" t="e">
        <f t="shared" si="3"/>
        <v>#DIV/0!</v>
      </c>
      <c r="N12" s="11" t="e">
        <f t="shared" si="4"/>
        <v>#DIV/0!</v>
      </c>
      <c r="O12" s="14" t="e">
        <f t="shared" si="0"/>
        <v>#DIV/0!</v>
      </c>
      <c r="P12" t="e">
        <f t="shared" si="1"/>
        <v>#DIV/0!</v>
      </c>
      <c r="Q12" s="11" t="e">
        <f t="shared" si="5"/>
        <v>#DIV/0!</v>
      </c>
      <c r="R12" s="14" t="e">
        <f t="shared" si="6"/>
        <v>#DIV/0!</v>
      </c>
    </row>
    <row r="13" spans="1:18">
      <c r="A13" t="s">
        <v>68</v>
      </c>
      <c r="B13" s="14"/>
      <c r="L13" s="14" t="e">
        <f t="shared" si="2"/>
        <v>#DIV/0!</v>
      </c>
      <c r="M13" t="e">
        <f t="shared" si="3"/>
        <v>#DIV/0!</v>
      </c>
      <c r="N13" s="11" t="e">
        <f t="shared" si="4"/>
        <v>#DIV/0!</v>
      </c>
      <c r="O13" s="14" t="e">
        <f t="shared" si="0"/>
        <v>#DIV/0!</v>
      </c>
      <c r="P13" t="e">
        <f t="shared" si="1"/>
        <v>#DIV/0!</v>
      </c>
      <c r="Q13" s="11" t="e">
        <f t="shared" si="5"/>
        <v>#DIV/0!</v>
      </c>
      <c r="R13" s="14" t="e">
        <f t="shared" si="6"/>
        <v>#DIV/0!</v>
      </c>
    </row>
    <row r="14" spans="1:18">
      <c r="A14" t="s">
        <v>0</v>
      </c>
      <c r="B14" s="14"/>
      <c r="L14" s="14" t="e">
        <f t="shared" si="2"/>
        <v>#DIV/0!</v>
      </c>
      <c r="M14" t="e">
        <f t="shared" si="3"/>
        <v>#DIV/0!</v>
      </c>
      <c r="N14" s="11" t="e">
        <f t="shared" si="4"/>
        <v>#DIV/0!</v>
      </c>
      <c r="O14" s="14" t="e">
        <f t="shared" si="0"/>
        <v>#DIV/0!</v>
      </c>
      <c r="P14" t="e">
        <f t="shared" si="1"/>
        <v>#DIV/0!</v>
      </c>
      <c r="Q14" s="11" t="e">
        <f t="shared" si="5"/>
        <v>#DIV/0!</v>
      </c>
      <c r="R14" s="14" t="e">
        <f t="shared" si="6"/>
        <v>#DIV/0!</v>
      </c>
    </row>
    <row r="15" spans="1:18">
      <c r="A15" t="s">
        <v>1</v>
      </c>
      <c r="B15" s="14"/>
      <c r="L15" s="14" t="e">
        <f t="shared" ref="L15:L18" si="7">AVERAGE(B15:F15)</f>
        <v>#DIV/0!</v>
      </c>
      <c r="M15" t="e">
        <f t="shared" ref="M15:M18" si="8">STDEVA(B15:F15)</f>
        <v>#DIV/0!</v>
      </c>
      <c r="N15" s="11" t="e">
        <f t="shared" ref="N15:N18" si="9">M15/L15</f>
        <v>#DIV/0!</v>
      </c>
      <c r="O15" s="14" t="e">
        <f t="shared" si="0"/>
        <v>#DIV/0!</v>
      </c>
      <c r="P15" t="e">
        <f t="shared" si="1"/>
        <v>#DIV/0!</v>
      </c>
      <c r="Q15" s="11" t="e">
        <f t="shared" ref="Q15:Q18" si="10">P15/O15</f>
        <v>#DIV/0!</v>
      </c>
      <c r="R15" s="14" t="e">
        <f t="shared" ref="R15:R18" si="11">O15-L15</f>
        <v>#DIV/0!</v>
      </c>
    </row>
    <row r="16" spans="1:18">
      <c r="A16" t="s">
        <v>2</v>
      </c>
      <c r="B16" s="14"/>
      <c r="L16" s="14" t="e">
        <f t="shared" si="7"/>
        <v>#DIV/0!</v>
      </c>
      <c r="M16" t="e">
        <f t="shared" si="8"/>
        <v>#DIV/0!</v>
      </c>
      <c r="N16" s="11" t="e">
        <f t="shared" si="9"/>
        <v>#DIV/0!</v>
      </c>
      <c r="O16" s="14" t="e">
        <f t="shared" si="0"/>
        <v>#DIV/0!</v>
      </c>
      <c r="P16" t="e">
        <f t="shared" si="1"/>
        <v>#DIV/0!</v>
      </c>
      <c r="Q16" s="11" t="e">
        <f t="shared" si="10"/>
        <v>#DIV/0!</v>
      </c>
      <c r="R16" s="14" t="e">
        <f t="shared" si="11"/>
        <v>#DIV/0!</v>
      </c>
    </row>
    <row r="17" spans="1:18">
      <c r="A17" t="s">
        <v>3</v>
      </c>
      <c r="B17" s="14"/>
      <c r="L17" s="14" t="e">
        <f t="shared" si="7"/>
        <v>#DIV/0!</v>
      </c>
      <c r="M17" t="e">
        <f t="shared" si="8"/>
        <v>#DIV/0!</v>
      </c>
      <c r="N17" s="11" t="e">
        <f t="shared" si="9"/>
        <v>#DIV/0!</v>
      </c>
      <c r="O17" s="14" t="e">
        <f t="shared" si="0"/>
        <v>#DIV/0!</v>
      </c>
      <c r="P17" t="e">
        <f t="shared" si="1"/>
        <v>#DIV/0!</v>
      </c>
      <c r="Q17" s="11" t="e">
        <f t="shared" si="10"/>
        <v>#DIV/0!</v>
      </c>
      <c r="R17" s="14" t="e">
        <f t="shared" si="11"/>
        <v>#DIV/0!</v>
      </c>
    </row>
    <row r="18" spans="1:18" s="21" customFormat="1">
      <c r="A18" t="s">
        <v>22</v>
      </c>
      <c r="B18" s="14"/>
      <c r="C18"/>
      <c r="D18"/>
      <c r="E18"/>
      <c r="F18"/>
      <c r="G18" s="14"/>
      <c r="H18"/>
      <c r="I18"/>
      <c r="J18"/>
      <c r="K18"/>
      <c r="L18" s="14" t="e">
        <f t="shared" si="7"/>
        <v>#DIV/0!</v>
      </c>
      <c r="M18" t="e">
        <f t="shared" si="8"/>
        <v>#DIV/0!</v>
      </c>
      <c r="N18" s="11" t="e">
        <f t="shared" si="9"/>
        <v>#DIV/0!</v>
      </c>
      <c r="O18" s="14" t="e">
        <f t="shared" si="0"/>
        <v>#DIV/0!</v>
      </c>
      <c r="P18" t="e">
        <f t="shared" si="1"/>
        <v>#DIV/0!</v>
      </c>
      <c r="Q18" s="11" t="e">
        <f t="shared" si="10"/>
        <v>#DIV/0!</v>
      </c>
      <c r="R18" s="14" t="e">
        <f t="shared" si="11"/>
        <v>#DIV/0!</v>
      </c>
    </row>
    <row r="19" spans="1:18" ht="14" thickBot="1">
      <c r="A19" t="s">
        <v>4</v>
      </c>
      <c r="B19" s="14"/>
      <c r="G19" s="20"/>
      <c r="L19" s="14" t="e">
        <f t="shared" si="2"/>
        <v>#DIV/0!</v>
      </c>
      <c r="M19" t="e">
        <f t="shared" si="3"/>
        <v>#DIV/0!</v>
      </c>
      <c r="N19" s="11" t="e">
        <f t="shared" si="4"/>
        <v>#DIV/0!</v>
      </c>
      <c r="O19" s="14" t="e">
        <f t="shared" si="0"/>
        <v>#DIV/0!</v>
      </c>
      <c r="P19" t="e">
        <f t="shared" si="1"/>
        <v>#DIV/0!</v>
      </c>
      <c r="Q19" s="11" t="e">
        <f t="shared" si="5"/>
        <v>#DIV/0!</v>
      </c>
      <c r="R19" s="14" t="e">
        <f t="shared" si="6"/>
        <v>#DIV/0!</v>
      </c>
    </row>
    <row r="20" spans="1:18" s="17" customFormat="1">
      <c r="A20" s="17" t="s">
        <v>13</v>
      </c>
      <c r="B20" s="17">
        <f>SUM(B3:B18)</f>
        <v>0</v>
      </c>
      <c r="C20" s="17">
        <f t="shared" ref="C20:K20" si="12">SUM(C3:C18)</f>
        <v>0</v>
      </c>
      <c r="D20" s="17">
        <f t="shared" si="12"/>
        <v>0</v>
      </c>
      <c r="E20" s="17">
        <f t="shared" si="12"/>
        <v>0</v>
      </c>
      <c r="F20" s="17">
        <f t="shared" si="12"/>
        <v>0</v>
      </c>
      <c r="G20" s="19">
        <f t="shared" si="12"/>
        <v>0</v>
      </c>
      <c r="H20" s="17">
        <f t="shared" si="12"/>
        <v>0</v>
      </c>
      <c r="I20" s="17">
        <f t="shared" si="12"/>
        <v>0</v>
      </c>
      <c r="J20" s="17">
        <f t="shared" si="12"/>
        <v>0</v>
      </c>
      <c r="K20" s="17">
        <f t="shared" si="12"/>
        <v>0</v>
      </c>
      <c r="L20" s="19">
        <f t="shared" si="2"/>
        <v>0</v>
      </c>
      <c r="M20" s="17">
        <f t="shared" si="3"/>
        <v>0</v>
      </c>
      <c r="N20" s="18" t="e">
        <f t="shared" si="4"/>
        <v>#DIV/0!</v>
      </c>
      <c r="O20" s="19">
        <f t="shared" si="0"/>
        <v>0</v>
      </c>
      <c r="P20" s="17">
        <f t="shared" si="1"/>
        <v>0</v>
      </c>
      <c r="Q20" s="18" t="e">
        <f t="shared" si="5"/>
        <v>#DIV/0!</v>
      </c>
      <c r="R20" s="19">
        <f t="shared" si="6"/>
        <v>0</v>
      </c>
    </row>
    <row r="21" spans="1:18">
      <c r="A21" t="s">
        <v>14</v>
      </c>
      <c r="B21">
        <f>B19-B18</f>
        <v>0</v>
      </c>
      <c r="C21">
        <f t="shared" ref="C21:K21" si="13">C19-C18</f>
        <v>0</v>
      </c>
      <c r="D21">
        <f t="shared" si="13"/>
        <v>0</v>
      </c>
      <c r="E21">
        <f t="shared" si="13"/>
        <v>0</v>
      </c>
      <c r="F21">
        <f t="shared" si="13"/>
        <v>0</v>
      </c>
      <c r="G21" s="14">
        <f t="shared" si="13"/>
        <v>0</v>
      </c>
      <c r="H21">
        <f t="shared" si="13"/>
        <v>0</v>
      </c>
      <c r="I21">
        <f t="shared" si="13"/>
        <v>0</v>
      </c>
      <c r="J21">
        <f t="shared" si="13"/>
        <v>0</v>
      </c>
      <c r="K21">
        <f t="shared" si="13"/>
        <v>0</v>
      </c>
      <c r="L21" s="14">
        <f t="shared" si="2"/>
        <v>0</v>
      </c>
      <c r="M21">
        <f t="shared" si="3"/>
        <v>0</v>
      </c>
      <c r="N21" s="11" t="e">
        <f t="shared" si="4"/>
        <v>#DIV/0!</v>
      </c>
      <c r="O21" s="14">
        <f>AVERAGE(G21:K21)</f>
        <v>0</v>
      </c>
      <c r="P21">
        <f>STDEVA(G21:K21)</f>
        <v>0</v>
      </c>
      <c r="Q21" s="11" t="e">
        <f t="shared" si="5"/>
        <v>#DIV/0!</v>
      </c>
      <c r="R21" s="14">
        <f t="shared" si="6"/>
        <v>0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O16" sqref="O16"/>
    </sheetView>
  </sheetViews>
  <sheetFormatPr baseColWidth="10" defaultRowHeight="13"/>
  <cols>
    <col min="1" max="1" width="20.42578125" customWidth="1"/>
    <col min="2" max="6" width="7.7109375" customWidth="1"/>
    <col min="7" max="7" width="7.7109375" style="14" customWidth="1"/>
    <col min="8" max="11" width="7.7109375" customWidth="1"/>
    <col min="12" max="12" width="10.7109375" style="14"/>
    <col min="14" max="14" width="8.5703125" style="11" customWidth="1"/>
    <col min="15" max="15" width="10.7109375" style="14"/>
    <col min="17" max="17" width="8.5703125" style="11" customWidth="1"/>
    <col min="18" max="18" width="10.7109375" style="14"/>
  </cols>
  <sheetData>
    <row r="1" spans="1:18">
      <c r="A1" t="s">
        <v>5</v>
      </c>
      <c r="B1" s="6" t="s">
        <v>18</v>
      </c>
      <c r="C1" s="6"/>
      <c r="D1" s="6"/>
      <c r="E1" s="6"/>
      <c r="F1" s="6"/>
      <c r="G1" s="15" t="s">
        <v>19</v>
      </c>
      <c r="H1" s="16"/>
      <c r="I1" s="16"/>
      <c r="J1" s="16"/>
      <c r="K1" s="16"/>
      <c r="L1" s="13" t="str">
        <f>B1</f>
        <v>calling each time</v>
      </c>
      <c r="M1" s="13"/>
      <c r="N1" s="13"/>
      <c r="O1" s="12" t="str">
        <f>G1</f>
        <v>storing element.group</v>
      </c>
      <c r="P1" s="13"/>
      <c r="Q1" s="13"/>
      <c r="R1" s="14" t="s">
        <v>59</v>
      </c>
    </row>
    <row r="2" spans="1:18">
      <c r="A2" s="9" t="s">
        <v>6</v>
      </c>
      <c r="B2">
        <v>1</v>
      </c>
      <c r="C2">
        <v>2</v>
      </c>
      <c r="D2">
        <v>3</v>
      </c>
      <c r="E2">
        <v>4</v>
      </c>
      <c r="F2">
        <v>5</v>
      </c>
      <c r="G2" s="14">
        <f t="array" ref="G2:K2">B2:F2</f>
        <v>1</v>
      </c>
      <c r="H2">
        <v>2</v>
      </c>
      <c r="I2">
        <v>3</v>
      </c>
      <c r="J2">
        <v>4</v>
      </c>
      <c r="K2">
        <v>5</v>
      </c>
      <c r="L2" s="14" t="s">
        <v>9</v>
      </c>
      <c r="M2" t="s">
        <v>10</v>
      </c>
      <c r="N2" s="11" t="s">
        <v>11</v>
      </c>
      <c r="O2" s="14" t="str">
        <f t="array" ref="O2:Q2">L2:N2</f>
        <v>Avg</v>
      </c>
      <c r="P2" t="str">
        <v>StDev</v>
      </c>
      <c r="Q2" s="11" t="str">
        <v>RelStdDev</v>
      </c>
      <c r="R2" s="14" t="s">
        <v>12</v>
      </c>
    </row>
    <row r="3" spans="1:18">
      <c r="A3" t="s">
        <v>16</v>
      </c>
      <c r="B3" s="14">
        <v>8.8199999999999997E-4</v>
      </c>
      <c r="C3">
        <v>7.7800000000000005E-4</v>
      </c>
      <c r="D3">
        <v>3.7859999999999999E-3</v>
      </c>
      <c r="E3">
        <v>9.3300000000000002E-4</v>
      </c>
      <c r="F3">
        <v>8.7000000000000001E-4</v>
      </c>
      <c r="G3" s="14">
        <v>5.8900000000000001E-4</v>
      </c>
      <c r="H3">
        <v>6.1300000000000005E-4</v>
      </c>
      <c r="I3">
        <v>7.2900000000000005E-4</v>
      </c>
      <c r="J3">
        <v>5.62E-4</v>
      </c>
      <c r="K3">
        <v>6.6600000000000003E-4</v>
      </c>
      <c r="L3" s="14">
        <f>AVERAGE(B3:F3)</f>
        <v>1.4497999999999998E-3</v>
      </c>
      <c r="M3">
        <f>STDEVA(B3:F3)</f>
        <v>1.3071718326218634E-3</v>
      </c>
      <c r="N3" s="11">
        <f>M3/L3</f>
        <v>0.90162217728091021</v>
      </c>
      <c r="O3" s="14">
        <f t="shared" ref="O3:O17" si="0">AVERAGE(G3:K3)</f>
        <v>6.3179999999999996E-4</v>
      </c>
      <c r="P3">
        <f t="shared" ref="P3:P17" si="1">STDEVA(G3:K3)</f>
        <v>6.6473302911771159E-5</v>
      </c>
      <c r="Q3" s="11">
        <f>P3/O3</f>
        <v>0.10521257187681413</v>
      </c>
      <c r="R3" s="14">
        <f t="array" ref="R3:R16">O3:O16-L3:L16</f>
        <v>-8.1799999999999983E-4</v>
      </c>
    </row>
    <row r="4" spans="1:18">
      <c r="A4" t="s">
        <v>60</v>
      </c>
      <c r="B4" s="14">
        <v>5.5449999999999996E-3</v>
      </c>
      <c r="C4">
        <v>5.5370000000000003E-3</v>
      </c>
      <c r="D4">
        <v>5.4060000000000002E-3</v>
      </c>
      <c r="E4">
        <v>5.9839999999999997E-3</v>
      </c>
      <c r="F4">
        <v>5.4660000000000004E-3</v>
      </c>
      <c r="G4" s="14">
        <v>5.6940000000000003E-3</v>
      </c>
      <c r="H4">
        <v>8.9409999999999993E-3</v>
      </c>
      <c r="I4">
        <v>7.1890000000000001E-3</v>
      </c>
      <c r="J4">
        <v>5.8830000000000002E-3</v>
      </c>
      <c r="K4">
        <v>5.7710000000000001E-3</v>
      </c>
      <c r="L4" s="14">
        <f t="shared" ref="L4:L18" si="2">AVERAGE(B4:F4)</f>
        <v>5.5875999999999999E-3</v>
      </c>
      <c r="M4">
        <f t="shared" ref="M4:M18" si="3">STDEVA(B4:F4)</f>
        <v>2.2873193917774225E-4</v>
      </c>
      <c r="N4" s="11">
        <f t="shared" ref="N4:N18" si="4">M4/L4</f>
        <v>4.0935632324744481E-2</v>
      </c>
      <c r="O4" s="14">
        <f t="shared" si="0"/>
        <v>6.6956000000000003E-3</v>
      </c>
      <c r="P4">
        <f t="shared" si="1"/>
        <v>1.3967525908334666E-3</v>
      </c>
      <c r="Q4" s="11">
        <f t="shared" ref="Q4:Q18" si="5">P4/O4</f>
        <v>0.20860753193641593</v>
      </c>
      <c r="R4" s="14">
        <v>1.1080000000000005E-3</v>
      </c>
    </row>
    <row r="5" spans="1:18">
      <c r="A5" t="s">
        <v>61</v>
      </c>
      <c r="B5" s="14">
        <v>3.5990000000000002E-3</v>
      </c>
      <c r="C5">
        <v>3.542E-3</v>
      </c>
      <c r="D5">
        <v>3.2940000000000001E-3</v>
      </c>
      <c r="E5">
        <v>4.0099999999999997E-3</v>
      </c>
      <c r="F5">
        <v>3.4259999999999998E-3</v>
      </c>
      <c r="G5" s="14">
        <v>3.6219999999999998E-3</v>
      </c>
      <c r="H5">
        <v>4.3369999999999997E-3</v>
      </c>
      <c r="I5">
        <v>4.1539999999999997E-3</v>
      </c>
      <c r="J5">
        <v>3.5439999999999998E-3</v>
      </c>
      <c r="K5">
        <v>3.7130000000000002E-3</v>
      </c>
      <c r="L5" s="14">
        <f t="shared" si="2"/>
        <v>3.5741999999999996E-3</v>
      </c>
      <c r="M5">
        <f t="shared" si="3"/>
        <v>2.7020769789182577E-4</v>
      </c>
      <c r="N5" s="11">
        <f t="shared" si="4"/>
        <v>7.5599490205311898E-2</v>
      </c>
      <c r="O5" s="14">
        <f t="shared" si="0"/>
        <v>3.8739999999999998E-3</v>
      </c>
      <c r="P5">
        <f t="shared" si="1"/>
        <v>3.503904964464682E-4</v>
      </c>
      <c r="Q5" s="11">
        <f t="shared" si="5"/>
        <v>9.0446695004250954E-2</v>
      </c>
      <c r="R5" s="14">
        <v>2.9980000000000024E-4</v>
      </c>
    </row>
    <row r="6" spans="1:18">
      <c r="A6" t="s">
        <v>62</v>
      </c>
      <c r="B6" s="14">
        <v>0.237287</v>
      </c>
      <c r="C6">
        <v>0.203294</v>
      </c>
      <c r="D6">
        <v>0.207894</v>
      </c>
      <c r="E6">
        <v>0.24184900000000001</v>
      </c>
      <c r="F6">
        <v>0.23368</v>
      </c>
      <c r="G6" s="14">
        <v>0.25685000000000002</v>
      </c>
      <c r="H6">
        <v>0.310392</v>
      </c>
      <c r="I6">
        <v>0.244006</v>
      </c>
      <c r="J6">
        <v>0.23882800000000001</v>
      </c>
      <c r="K6">
        <v>0.240255</v>
      </c>
      <c r="L6" s="14">
        <f t="shared" si="2"/>
        <v>0.2248008</v>
      </c>
      <c r="M6">
        <f t="shared" si="3"/>
        <v>1.7844949136940558E-2</v>
      </c>
      <c r="N6" s="11">
        <f t="shared" si="4"/>
        <v>7.9381163843458558E-2</v>
      </c>
      <c r="O6" s="14">
        <f t="shared" si="0"/>
        <v>0.25806620000000002</v>
      </c>
      <c r="P6">
        <f t="shared" si="1"/>
        <v>3.0101930572639341E-2</v>
      </c>
      <c r="Q6" s="11">
        <f t="shared" si="5"/>
        <v>0.11664421986544281</v>
      </c>
      <c r="R6" s="14">
        <v>3.3265400000000028E-2</v>
      </c>
    </row>
    <row r="7" spans="1:18">
      <c r="A7" t="s">
        <v>63</v>
      </c>
      <c r="B7" s="14">
        <v>3.7789999999999998E-3</v>
      </c>
      <c r="C7">
        <v>4.2139999999999999E-3</v>
      </c>
      <c r="D7">
        <v>3.8270000000000001E-3</v>
      </c>
      <c r="E7">
        <v>4.2430000000000002E-3</v>
      </c>
      <c r="F7">
        <v>3.725E-3</v>
      </c>
      <c r="G7" s="14">
        <v>4.0590000000000001E-3</v>
      </c>
      <c r="H7">
        <v>4.5739999999999999E-3</v>
      </c>
      <c r="I7">
        <v>4.3E-3</v>
      </c>
      <c r="J7">
        <v>3.8920000000000001E-3</v>
      </c>
      <c r="K7">
        <v>5.0049999999999999E-3</v>
      </c>
      <c r="L7" s="14">
        <f t="shared" si="2"/>
        <v>3.9576000000000004E-3</v>
      </c>
      <c r="M7">
        <f t="shared" si="3"/>
        <v>2.5012556846511561E-4</v>
      </c>
      <c r="N7" s="11">
        <f t="shared" si="4"/>
        <v>6.3201326173720332E-2</v>
      </c>
      <c r="O7" s="14">
        <f t="shared" si="0"/>
        <v>4.3660000000000001E-3</v>
      </c>
      <c r="P7">
        <f t="shared" si="1"/>
        <v>4.4013236645355113E-4</v>
      </c>
      <c r="Q7" s="11">
        <f t="shared" si="5"/>
        <v>0.10080906240347025</v>
      </c>
      <c r="R7" s="14">
        <v>4.0839999999999974E-4</v>
      </c>
    </row>
    <row r="8" spans="1:18">
      <c r="A8" t="s">
        <v>64</v>
      </c>
      <c r="B8" s="14">
        <v>4.7253000000000003E-2</v>
      </c>
      <c r="C8">
        <v>4.7164999999999999E-2</v>
      </c>
      <c r="D8">
        <v>6.4308000000000004E-2</v>
      </c>
      <c r="E8">
        <v>5.2380000000000003E-2</v>
      </c>
      <c r="F8">
        <v>4.4886000000000002E-2</v>
      </c>
      <c r="G8" s="14">
        <v>8.9952000000000004E-2</v>
      </c>
      <c r="H8">
        <v>5.8425999999999999E-2</v>
      </c>
      <c r="I8">
        <v>5.4385999999999997E-2</v>
      </c>
      <c r="J8">
        <v>4.9264000000000002E-2</v>
      </c>
      <c r="K8">
        <v>4.9154999999999997E-2</v>
      </c>
      <c r="L8" s="14">
        <f t="shared" si="2"/>
        <v>5.1198399999999998E-2</v>
      </c>
      <c r="M8">
        <f t="shared" si="3"/>
        <v>7.8252584813538438E-3</v>
      </c>
      <c r="N8" s="11">
        <f t="shared" si="4"/>
        <v>0.15284185602194295</v>
      </c>
      <c r="O8" s="14">
        <f t="shared" si="0"/>
        <v>6.0236600000000008E-2</v>
      </c>
      <c r="P8">
        <f t="shared" si="1"/>
        <v>1.7056616012562344E-2</v>
      </c>
      <c r="Q8" s="11">
        <f t="shared" si="5"/>
        <v>0.2831603379434155</v>
      </c>
      <c r="R8" s="14">
        <v>9.0382000000000101E-3</v>
      </c>
    </row>
    <row r="9" spans="1:18">
      <c r="A9" t="s">
        <v>65</v>
      </c>
      <c r="B9" s="14">
        <v>1.936E-3</v>
      </c>
      <c r="C9">
        <v>1.8860000000000001E-3</v>
      </c>
      <c r="D9">
        <v>1.885E-3</v>
      </c>
      <c r="E9">
        <v>2.2529999999999998E-3</v>
      </c>
      <c r="F9">
        <v>2.0470000000000002E-3</v>
      </c>
      <c r="G9" s="14">
        <v>2.0579999999999999E-3</v>
      </c>
      <c r="H9">
        <v>2.4060000000000002E-3</v>
      </c>
      <c r="I9">
        <v>2.63E-3</v>
      </c>
      <c r="J9">
        <v>1.9369999999999999E-3</v>
      </c>
      <c r="K9">
        <v>2.026E-3</v>
      </c>
      <c r="L9" s="14">
        <f t="shared" si="2"/>
        <v>2.0014E-3</v>
      </c>
      <c r="M9">
        <f t="shared" si="3"/>
        <v>1.5534252476382342E-4</v>
      </c>
      <c r="N9" s="11">
        <f t="shared" si="4"/>
        <v>7.7616930530540335E-2</v>
      </c>
      <c r="O9" s="14">
        <f t="shared" si="0"/>
        <v>2.2113999999999997E-3</v>
      </c>
      <c r="P9">
        <f t="shared" si="1"/>
        <v>2.9423426041166726E-4</v>
      </c>
      <c r="Q9" s="11">
        <f t="shared" si="5"/>
        <v>0.13305338718082088</v>
      </c>
      <c r="R9" s="14">
        <v>2.0999999999999968E-4</v>
      </c>
    </row>
    <row r="10" spans="1:18">
      <c r="A10" t="s">
        <v>67</v>
      </c>
      <c r="B10" s="14">
        <v>0.142016</v>
      </c>
      <c r="C10">
        <v>0.140565</v>
      </c>
      <c r="D10">
        <v>0.124282</v>
      </c>
      <c r="E10">
        <v>0.19983100000000001</v>
      </c>
      <c r="F10">
        <v>0.122373</v>
      </c>
      <c r="G10" s="14">
        <v>0.15872</v>
      </c>
      <c r="H10">
        <v>0.149228</v>
      </c>
      <c r="I10">
        <v>0.161359</v>
      </c>
      <c r="J10">
        <v>0.13034799999999999</v>
      </c>
      <c r="K10">
        <v>0.13450000000000001</v>
      </c>
      <c r="L10" s="14">
        <f t="shared" si="2"/>
        <v>0.14581339999999998</v>
      </c>
      <c r="M10">
        <f t="shared" si="3"/>
        <v>3.1515554085245132E-2</v>
      </c>
      <c r="N10" s="11">
        <f t="shared" si="4"/>
        <v>0.21613619931532449</v>
      </c>
      <c r="O10" s="14">
        <f t="shared" si="0"/>
        <v>0.14683100000000002</v>
      </c>
      <c r="P10">
        <f t="shared" si="1"/>
        <v>1.3981233529270354E-2</v>
      </c>
      <c r="Q10" s="11">
        <f t="shared" si="5"/>
        <v>9.5219902672258258E-2</v>
      </c>
      <c r="R10" s="14">
        <v>1.0176000000000351E-3</v>
      </c>
    </row>
    <row r="11" spans="1:18">
      <c r="A11" t="s">
        <v>68</v>
      </c>
      <c r="B11" s="14">
        <v>8.6300000000000005E-4</v>
      </c>
      <c r="C11">
        <v>8.7699999999999996E-4</v>
      </c>
      <c r="D11">
        <v>8.8199999999999997E-4</v>
      </c>
      <c r="E11">
        <v>9.1E-4</v>
      </c>
      <c r="F11">
        <v>9.3300000000000002E-4</v>
      </c>
      <c r="G11" s="14">
        <v>8.4599999999999996E-4</v>
      </c>
      <c r="H11">
        <v>9.9700000000000006E-4</v>
      </c>
      <c r="I11">
        <v>1.0510000000000001E-3</v>
      </c>
      <c r="J11">
        <v>1.1199999999999999E-3</v>
      </c>
      <c r="K11">
        <v>8.3299999999999997E-4</v>
      </c>
      <c r="L11" s="14">
        <f t="shared" si="2"/>
        <v>8.9300000000000002E-4</v>
      </c>
      <c r="M11">
        <f t="shared" si="3"/>
        <v>2.8133609793269177E-5</v>
      </c>
      <c r="N11" s="11">
        <f t="shared" si="4"/>
        <v>3.1504602232104342E-2</v>
      </c>
      <c r="O11" s="14">
        <f t="shared" si="0"/>
        <v>9.6940000000000014E-4</v>
      </c>
      <c r="P11">
        <f t="shared" si="1"/>
        <v>1.2642507662643398E-4</v>
      </c>
      <c r="Q11" s="11">
        <f t="shared" si="5"/>
        <v>0.13041580010979364</v>
      </c>
      <c r="R11" s="14">
        <v>7.6400000000000122E-5</v>
      </c>
    </row>
    <row r="12" spans="1:18">
      <c r="A12" t="s">
        <v>0</v>
      </c>
      <c r="B12" s="14">
        <v>4.8430000000000001E-3</v>
      </c>
      <c r="C12">
        <v>4.6100000000000004E-3</v>
      </c>
      <c r="D12">
        <v>5.1659999999999996E-3</v>
      </c>
      <c r="E12">
        <v>6.2249999999999996E-3</v>
      </c>
      <c r="F12">
        <v>4.8710000000000003E-3</v>
      </c>
      <c r="G12" s="14">
        <v>5.6990000000000001E-3</v>
      </c>
      <c r="H12">
        <v>5.8669999999999998E-3</v>
      </c>
      <c r="I12">
        <v>5.5160000000000001E-3</v>
      </c>
      <c r="J12">
        <v>5.1879999999999999E-3</v>
      </c>
      <c r="K12">
        <v>5.4180000000000001E-3</v>
      </c>
      <c r="L12" s="14">
        <f t="shared" si="2"/>
        <v>5.143E-3</v>
      </c>
      <c r="M12">
        <f t="shared" si="3"/>
        <v>6.3626370319231317E-4</v>
      </c>
      <c r="N12" s="11">
        <f t="shared" si="4"/>
        <v>0.12371450577334497</v>
      </c>
      <c r="O12" s="14">
        <f t="shared" si="0"/>
        <v>5.5375999999999993E-3</v>
      </c>
      <c r="P12">
        <f t="shared" si="1"/>
        <v>2.6054999520246216E-4</v>
      </c>
      <c r="Q12" s="11">
        <f t="shared" si="5"/>
        <v>4.7051068188829495E-2</v>
      </c>
      <c r="R12" s="14">
        <v>3.9459999999999929E-4</v>
      </c>
    </row>
    <row r="13" spans="1:18">
      <c r="A13" t="s">
        <v>1</v>
      </c>
      <c r="B13" s="14">
        <v>2.7299999999999998E-3</v>
      </c>
      <c r="C13">
        <v>2.771E-3</v>
      </c>
      <c r="D13">
        <v>2.8549999999999999E-3</v>
      </c>
      <c r="E13">
        <v>2.7560000000000002E-3</v>
      </c>
      <c r="F13">
        <v>2.6129999999999999E-3</v>
      </c>
      <c r="G13" s="14">
        <v>2.885E-3</v>
      </c>
      <c r="H13">
        <v>3.3679999999999999E-3</v>
      </c>
      <c r="I13">
        <v>2.6540000000000001E-3</v>
      </c>
      <c r="J13">
        <v>2.6779999999999998E-3</v>
      </c>
      <c r="K13">
        <v>2.9510000000000001E-3</v>
      </c>
      <c r="L13" s="14">
        <f t="shared" si="2"/>
        <v>2.7449999999999996E-3</v>
      </c>
      <c r="M13">
        <f t="shared" si="3"/>
        <v>8.7387069981793955E-5</v>
      </c>
      <c r="N13" s="11">
        <f t="shared" si="4"/>
        <v>3.1834998171873942E-2</v>
      </c>
      <c r="O13" s="14">
        <f t="shared" si="0"/>
        <v>2.9072E-3</v>
      </c>
      <c r="P13">
        <f t="shared" si="1"/>
        <v>2.8783276394462134E-4</v>
      </c>
      <c r="Q13" s="11">
        <f t="shared" si="5"/>
        <v>9.9006867069558802E-2</v>
      </c>
      <c r="R13" s="14">
        <v>1.6220000000000036E-4</v>
      </c>
    </row>
    <row r="14" spans="1:18">
      <c r="A14" t="s">
        <v>2</v>
      </c>
      <c r="B14" s="14">
        <v>1.7639999999999999E-3</v>
      </c>
      <c r="C14">
        <v>1.719E-3</v>
      </c>
      <c r="D14">
        <v>1.5759999999999999E-3</v>
      </c>
      <c r="E14">
        <v>1.704E-3</v>
      </c>
      <c r="F14">
        <v>1.6670000000000001E-3</v>
      </c>
      <c r="G14" s="14">
        <v>1.7229999999999999E-3</v>
      </c>
      <c r="H14">
        <v>1.6919999999999999E-3</v>
      </c>
      <c r="I14">
        <v>1.8450000000000001E-3</v>
      </c>
      <c r="J14">
        <v>1.916E-3</v>
      </c>
      <c r="K14">
        <v>1.9530000000000001E-3</v>
      </c>
      <c r="L14" s="14">
        <f t="shared" si="2"/>
        <v>1.686E-3</v>
      </c>
      <c r="M14">
        <f t="shared" si="3"/>
        <v>7.0636392886383684E-5</v>
      </c>
      <c r="N14" s="11">
        <f t="shared" si="4"/>
        <v>4.1895843942101829E-2</v>
      </c>
      <c r="O14" s="14">
        <f t="shared" si="0"/>
        <v>1.8258E-3</v>
      </c>
      <c r="P14">
        <f t="shared" si="1"/>
        <v>1.1527662382287056E-4</v>
      </c>
      <c r="Q14" s="11">
        <f t="shared" si="5"/>
        <v>6.3137596572938187E-2</v>
      </c>
      <c r="R14" s="14">
        <v>1.3980000000000004E-4</v>
      </c>
    </row>
    <row r="15" spans="1:18">
      <c r="A15" t="s">
        <v>3</v>
      </c>
      <c r="B15" s="14">
        <v>1.934E-3</v>
      </c>
      <c r="C15">
        <v>1.8439999999999999E-3</v>
      </c>
      <c r="D15">
        <v>1.9430000000000001E-3</v>
      </c>
      <c r="E15">
        <v>1.8799999999999999E-3</v>
      </c>
      <c r="F15">
        <v>1.789E-3</v>
      </c>
      <c r="G15" s="14">
        <v>2.0999999999999999E-3</v>
      </c>
      <c r="H15">
        <v>1.9300000000000001E-3</v>
      </c>
      <c r="I15">
        <v>2.0070000000000001E-3</v>
      </c>
      <c r="J15">
        <v>1.864E-3</v>
      </c>
      <c r="K15">
        <v>2.1549999999999998E-3</v>
      </c>
      <c r="L15" s="14">
        <f t="shared" si="2"/>
        <v>1.8780000000000001E-3</v>
      </c>
      <c r="M15">
        <f t="shared" si="3"/>
        <v>6.4113181172043094E-5</v>
      </c>
      <c r="N15" s="11">
        <f t="shared" si="4"/>
        <v>3.4139074106519215E-2</v>
      </c>
      <c r="O15" s="14">
        <f t="shared" si="0"/>
        <v>2.0111999999999999E-3</v>
      </c>
      <c r="P15">
        <f t="shared" si="1"/>
        <v>1.1920864062642824E-4</v>
      </c>
      <c r="Q15" s="11">
        <f t="shared" si="5"/>
        <v>5.9272394901764239E-2</v>
      </c>
      <c r="R15" s="14">
        <v>1.3319999999999977E-4</v>
      </c>
    </row>
    <row r="16" spans="1:18" ht="14" thickBot="1">
      <c r="A16" t="s">
        <v>4</v>
      </c>
      <c r="B16" s="14">
        <v>0.59009500000000004</v>
      </c>
      <c r="C16">
        <v>0.57384800000000002</v>
      </c>
      <c r="D16">
        <v>0.57799500000000004</v>
      </c>
      <c r="E16">
        <v>0.66256300000000001</v>
      </c>
      <c r="F16">
        <v>0.57065900000000003</v>
      </c>
      <c r="G16" s="20">
        <v>0.66956300000000002</v>
      </c>
      <c r="H16">
        <v>0.74128700000000003</v>
      </c>
      <c r="I16">
        <v>0.66476400000000002</v>
      </c>
      <c r="J16">
        <v>0.61994099999999996</v>
      </c>
      <c r="K16">
        <v>0.62372499999999997</v>
      </c>
      <c r="L16" s="14">
        <f t="shared" si="2"/>
        <v>0.59503200000000001</v>
      </c>
      <c r="M16">
        <f t="shared" si="3"/>
        <v>3.8463860583668637E-2</v>
      </c>
      <c r="N16" s="11">
        <f t="shared" si="4"/>
        <v>6.4641667311453224E-2</v>
      </c>
      <c r="O16" s="14">
        <f t="shared" si="0"/>
        <v>0.66385599999999989</v>
      </c>
      <c r="P16">
        <f t="shared" si="1"/>
        <v>4.8908021990263104E-2</v>
      </c>
      <c r="Q16" s="11">
        <f t="shared" si="5"/>
        <v>7.3672636822237222E-2</v>
      </c>
      <c r="R16" s="14">
        <v>6.8823999999999885E-2</v>
      </c>
    </row>
    <row r="17" spans="1:18" s="17" customFormat="1">
      <c r="A17" s="17" t="s">
        <v>13</v>
      </c>
      <c r="B17" s="17">
        <f>SUM(B3:B15)</f>
        <v>0.45443099999999992</v>
      </c>
      <c r="C17" s="17">
        <f t="shared" ref="C17:K17" si="6">SUM(C3:C15)</f>
        <v>0.41880200000000006</v>
      </c>
      <c r="D17" s="17">
        <f t="shared" si="6"/>
        <v>0.42710399999999998</v>
      </c>
      <c r="E17" s="17">
        <f t="shared" si="6"/>
        <v>0.52495800000000004</v>
      </c>
      <c r="F17" s="17">
        <f t="shared" si="6"/>
        <v>0.428346</v>
      </c>
      <c r="G17" s="19">
        <f t="shared" si="6"/>
        <v>0.53479700000000008</v>
      </c>
      <c r="H17" s="17">
        <f t="shared" si="6"/>
        <v>0.55277100000000001</v>
      </c>
      <c r="I17" s="17">
        <f t="shared" si="6"/>
        <v>0.4918260000000001</v>
      </c>
      <c r="J17" s="17">
        <f t="shared" si="6"/>
        <v>0.44702400000000003</v>
      </c>
      <c r="K17" s="17">
        <f t="shared" si="6"/>
        <v>0.45440099999999989</v>
      </c>
      <c r="L17" s="19">
        <f t="shared" si="2"/>
        <v>0.45072820000000002</v>
      </c>
      <c r="M17" s="17">
        <f t="shared" si="3"/>
        <v>4.3595073932727532E-2</v>
      </c>
      <c r="N17" s="18">
        <f t="shared" si="4"/>
        <v>9.6721425312921466E-2</v>
      </c>
      <c r="O17" s="14">
        <f t="shared" si="0"/>
        <v>0.49616379999999999</v>
      </c>
      <c r="P17">
        <f t="shared" si="1"/>
        <v>4.7102460527025949E-2</v>
      </c>
      <c r="Q17" s="18">
        <f t="shared" si="5"/>
        <v>9.4933287206817485E-2</v>
      </c>
      <c r="R17" s="19">
        <f t="array" ref="R17">O17:O30-L17:L30</f>
        <v>4.5435599999999965E-2</v>
      </c>
    </row>
    <row r="18" spans="1:18">
      <c r="A18" t="s">
        <v>14</v>
      </c>
      <c r="B18">
        <f>B16-B17</f>
        <v>0.13566400000000012</v>
      </c>
      <c r="C18">
        <f t="shared" ref="C18:K18" si="7">C16-C17</f>
        <v>0.15504599999999996</v>
      </c>
      <c r="D18">
        <f t="shared" si="7"/>
        <v>0.15089100000000005</v>
      </c>
      <c r="E18">
        <f t="shared" si="7"/>
        <v>0.13760499999999998</v>
      </c>
      <c r="F18">
        <f t="shared" si="7"/>
        <v>0.14231300000000002</v>
      </c>
      <c r="G18" s="14">
        <f t="shared" si="7"/>
        <v>0.13476599999999994</v>
      </c>
      <c r="H18">
        <f t="shared" si="7"/>
        <v>0.18851600000000002</v>
      </c>
      <c r="I18">
        <f t="shared" si="7"/>
        <v>0.17293799999999993</v>
      </c>
      <c r="J18">
        <f t="shared" si="7"/>
        <v>0.17291699999999993</v>
      </c>
      <c r="K18">
        <f t="shared" si="7"/>
        <v>0.16932400000000009</v>
      </c>
      <c r="L18" s="14">
        <f t="shared" si="2"/>
        <v>0.14430380000000004</v>
      </c>
      <c r="M18">
        <f t="shared" si="3"/>
        <v>8.4004377088338026E-3</v>
      </c>
      <c r="N18" s="11">
        <f t="shared" si="4"/>
        <v>5.8213558539926186E-2</v>
      </c>
      <c r="O18" s="14">
        <f>AVERAGE(G18:K18)</f>
        <v>0.16769219999999999</v>
      </c>
      <c r="P18">
        <f>STDEVA(G18:K18)</f>
        <v>1.9844678233722896E-2</v>
      </c>
      <c r="Q18" s="11">
        <f t="shared" si="5"/>
        <v>0.11833990032764134</v>
      </c>
      <c r="R18" s="14">
        <f t="array" ref="R18">O18:O31-L18:L31</f>
        <v>2.3388399999999948E-2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P20" sqref="P20"/>
    </sheetView>
  </sheetViews>
  <sheetFormatPr baseColWidth="10" defaultRowHeight="13"/>
  <cols>
    <col min="1" max="1" width="20.42578125" customWidth="1"/>
    <col min="2" max="6" width="7.7109375" customWidth="1"/>
    <col min="7" max="7" width="7.7109375" style="14" customWidth="1"/>
    <col min="8" max="11" width="7.7109375" customWidth="1"/>
    <col min="12" max="12" width="10.7109375" style="14"/>
    <col min="14" max="14" width="8.5703125" style="11" customWidth="1"/>
    <col min="15" max="15" width="10.7109375" style="14"/>
    <col min="17" max="17" width="8.5703125" style="11" customWidth="1"/>
    <col min="18" max="18" width="10.7109375" style="14"/>
  </cols>
  <sheetData>
    <row r="1" spans="1:18">
      <c r="A1" t="s">
        <v>5</v>
      </c>
      <c r="B1" s="6" t="s">
        <v>15</v>
      </c>
      <c r="C1" s="6"/>
      <c r="D1" s="6"/>
      <c r="E1" s="6"/>
      <c r="F1" s="6"/>
      <c r="G1" s="15" t="s">
        <v>17</v>
      </c>
      <c r="H1" s="16"/>
      <c r="I1" s="16"/>
      <c r="J1" s="16"/>
      <c r="K1" s="16"/>
      <c r="L1" s="13" t="str">
        <f>B1</f>
        <v>if element.group == @main_pauses_group</v>
      </c>
      <c r="M1" s="13"/>
      <c r="N1" s="13"/>
      <c r="O1" s="12" t="str">
        <f>G1</f>
        <v>if element.group != @main_pauses_group</v>
      </c>
      <c r="P1" s="13"/>
      <c r="Q1" s="13"/>
      <c r="R1" s="14" t="s">
        <v>59</v>
      </c>
    </row>
    <row r="2" spans="1:18">
      <c r="A2" s="9" t="s">
        <v>6</v>
      </c>
      <c r="B2">
        <v>1</v>
      </c>
      <c r="C2">
        <v>2</v>
      </c>
      <c r="D2">
        <v>3</v>
      </c>
      <c r="E2">
        <v>4</v>
      </c>
      <c r="F2">
        <v>5</v>
      </c>
      <c r="G2" s="14">
        <f t="array" ref="G2:K2">B2:F2</f>
        <v>1</v>
      </c>
      <c r="H2">
        <v>2</v>
      </c>
      <c r="I2">
        <v>3</v>
      </c>
      <c r="J2">
        <v>4</v>
      </c>
      <c r="K2">
        <v>5</v>
      </c>
      <c r="L2" s="14" t="s">
        <v>9</v>
      </c>
      <c r="M2" t="s">
        <v>10</v>
      </c>
      <c r="N2" s="11" t="s">
        <v>11</v>
      </c>
      <c r="O2" s="14" t="str">
        <f t="array" ref="O2:Q2">L2:N2</f>
        <v>Avg</v>
      </c>
      <c r="P2" t="str">
        <v>StDev</v>
      </c>
      <c r="Q2" s="11" t="str">
        <v>RelStdDev</v>
      </c>
      <c r="R2" s="14" t="s">
        <v>12</v>
      </c>
    </row>
    <row r="3" spans="1:18">
      <c r="A3" t="s">
        <v>16</v>
      </c>
      <c r="B3">
        <v>7.2000000000000005E-4</v>
      </c>
      <c r="C3">
        <v>1.4450000000000001E-3</v>
      </c>
      <c r="D3">
        <v>7.3399999999999995E-4</v>
      </c>
      <c r="E3">
        <v>7.4700000000000005E-4</v>
      </c>
      <c r="F3">
        <v>6.6200000000000005E-4</v>
      </c>
      <c r="G3" s="14">
        <v>8.8199999999999997E-4</v>
      </c>
      <c r="H3">
        <v>7.7800000000000005E-4</v>
      </c>
      <c r="I3">
        <v>3.7859999999999999E-3</v>
      </c>
      <c r="J3">
        <v>9.3300000000000002E-4</v>
      </c>
      <c r="K3">
        <v>8.7000000000000001E-4</v>
      </c>
      <c r="L3" s="14">
        <f>AVERAGE(B3:F3)</f>
        <v>8.6160000000000002E-4</v>
      </c>
      <c r="M3">
        <f>STDEVA(B3:F3)</f>
        <v>3.2774273447324509E-4</v>
      </c>
      <c r="N3" s="11">
        <f>M3/L3</f>
        <v>0.38038850333477842</v>
      </c>
      <c r="O3" s="14">
        <f t="shared" ref="O3:O17" si="0">AVERAGE(G3:K3)</f>
        <v>1.4497999999999998E-3</v>
      </c>
      <c r="P3">
        <f t="shared" ref="P3:P17" si="1">STDEVA(G3:K3)</f>
        <v>1.3071718326218634E-3</v>
      </c>
      <c r="Q3" s="11">
        <f>P3/O3</f>
        <v>0.90162217728091021</v>
      </c>
      <c r="R3" s="14">
        <f t="array" ref="R3:R16">O3:O16-L3:L16</f>
        <v>5.8819999999999977E-4</v>
      </c>
    </row>
    <row r="4" spans="1:18">
      <c r="A4" t="s">
        <v>60</v>
      </c>
      <c r="B4">
        <v>5.7739999999999996E-3</v>
      </c>
      <c r="C4">
        <v>8.2579999999999997E-3</v>
      </c>
      <c r="D4">
        <v>5.9410000000000001E-3</v>
      </c>
      <c r="E4">
        <v>4.0212999999999999E-2</v>
      </c>
      <c r="F4">
        <v>5.3889999999999997E-3</v>
      </c>
      <c r="G4" s="14">
        <v>5.5449999999999996E-3</v>
      </c>
      <c r="H4">
        <v>5.5370000000000003E-3</v>
      </c>
      <c r="I4">
        <v>5.4060000000000002E-3</v>
      </c>
      <c r="J4">
        <v>5.9839999999999997E-3</v>
      </c>
      <c r="K4">
        <v>5.4660000000000004E-3</v>
      </c>
      <c r="L4" s="14">
        <f t="shared" ref="L4:L18" si="2">AVERAGE(B4:F4)</f>
        <v>1.3114999999999998E-2</v>
      </c>
      <c r="M4">
        <f t="shared" ref="M4:M18" si="3">STDEVA(B4:F4)</f>
        <v>1.5189961207982067E-2</v>
      </c>
      <c r="N4" s="11">
        <f t="shared" ref="N4:N18" si="4">M4/L4</f>
        <v>1.1582128256181525</v>
      </c>
      <c r="O4" s="14">
        <f t="shared" si="0"/>
        <v>5.5875999999999999E-3</v>
      </c>
      <c r="P4">
        <f t="shared" si="1"/>
        <v>2.2873193917774225E-4</v>
      </c>
      <c r="Q4" s="11">
        <f t="shared" ref="Q4:Q18" si="5">P4/O4</f>
        <v>4.0935632324744481E-2</v>
      </c>
      <c r="R4" s="14">
        <v>-7.5273999999999983E-3</v>
      </c>
    </row>
    <row r="5" spans="1:18">
      <c r="A5" t="s">
        <v>61</v>
      </c>
      <c r="B5">
        <v>3.506E-3</v>
      </c>
      <c r="C5">
        <v>5.2750000000000002E-3</v>
      </c>
      <c r="D5">
        <v>3.4009999999999999E-3</v>
      </c>
      <c r="E5">
        <v>3.8579999999999999E-3</v>
      </c>
      <c r="F5">
        <v>3.3219999999999999E-3</v>
      </c>
      <c r="G5" s="14">
        <v>3.5990000000000002E-3</v>
      </c>
      <c r="H5">
        <v>3.542E-3</v>
      </c>
      <c r="I5">
        <v>3.2940000000000001E-3</v>
      </c>
      <c r="J5">
        <v>4.0099999999999997E-3</v>
      </c>
      <c r="K5">
        <v>3.4259999999999998E-3</v>
      </c>
      <c r="L5" s="14">
        <f t="shared" si="2"/>
        <v>3.8723999999999994E-3</v>
      </c>
      <c r="M5">
        <f t="shared" si="3"/>
        <v>8.1038589573116746E-4</v>
      </c>
      <c r="N5" s="11">
        <f t="shared" si="4"/>
        <v>0.20927225899472357</v>
      </c>
      <c r="O5" s="14">
        <f t="shared" si="0"/>
        <v>3.5741999999999996E-3</v>
      </c>
      <c r="P5">
        <f t="shared" si="1"/>
        <v>2.7020769789182577E-4</v>
      </c>
      <c r="Q5" s="11">
        <f t="shared" si="5"/>
        <v>7.5599490205311898E-2</v>
      </c>
      <c r="R5" s="14">
        <v>-2.9819999999999977E-4</v>
      </c>
    </row>
    <row r="6" spans="1:18">
      <c r="A6" t="s">
        <v>62</v>
      </c>
      <c r="B6">
        <v>0.23477999999999999</v>
      </c>
      <c r="C6">
        <v>0.34004899999999999</v>
      </c>
      <c r="D6">
        <v>0.214394</v>
      </c>
      <c r="E6">
        <v>0.219911</v>
      </c>
      <c r="F6">
        <v>0.225803</v>
      </c>
      <c r="G6" s="14">
        <v>0.237287</v>
      </c>
      <c r="H6">
        <v>0.203294</v>
      </c>
      <c r="I6">
        <v>0.207894</v>
      </c>
      <c r="J6">
        <v>0.24184900000000001</v>
      </c>
      <c r="K6">
        <v>0.23368</v>
      </c>
      <c r="L6" s="14">
        <f t="shared" si="2"/>
        <v>0.2469874</v>
      </c>
      <c r="M6">
        <f t="shared" si="3"/>
        <v>5.2568341169376795E-2</v>
      </c>
      <c r="N6" s="11">
        <f t="shared" si="4"/>
        <v>0.21283814951441571</v>
      </c>
      <c r="O6" s="14">
        <f t="shared" si="0"/>
        <v>0.2248008</v>
      </c>
      <c r="P6">
        <f t="shared" si="1"/>
        <v>1.7844949136940558E-2</v>
      </c>
      <c r="Q6" s="11">
        <f t="shared" si="5"/>
        <v>7.9381163843458558E-2</v>
      </c>
      <c r="R6" s="14">
        <v>-2.2186600000000001E-2</v>
      </c>
    </row>
    <row r="7" spans="1:18">
      <c r="A7" t="s">
        <v>63</v>
      </c>
      <c r="B7">
        <v>4.3759999999999997E-3</v>
      </c>
      <c r="C7">
        <v>7.0219999999999996E-3</v>
      </c>
      <c r="D7">
        <v>3.7650000000000001E-3</v>
      </c>
      <c r="E7">
        <v>4.326E-3</v>
      </c>
      <c r="F7">
        <v>3.8730000000000001E-3</v>
      </c>
      <c r="G7" s="14">
        <v>3.7789999999999998E-3</v>
      </c>
      <c r="H7">
        <v>4.2139999999999999E-3</v>
      </c>
      <c r="I7">
        <v>3.8270000000000001E-3</v>
      </c>
      <c r="J7">
        <v>4.2430000000000002E-3</v>
      </c>
      <c r="K7">
        <v>3.725E-3</v>
      </c>
      <c r="L7" s="14">
        <f t="shared" si="2"/>
        <v>4.6724000000000002E-3</v>
      </c>
      <c r="M7">
        <f t="shared" si="3"/>
        <v>1.3407909232986319E-3</v>
      </c>
      <c r="N7" s="11">
        <f t="shared" si="4"/>
        <v>0.28695979010757466</v>
      </c>
      <c r="O7" s="14">
        <f t="shared" si="0"/>
        <v>3.9576000000000004E-3</v>
      </c>
      <c r="P7">
        <f t="shared" si="1"/>
        <v>2.5012556846511561E-4</v>
      </c>
      <c r="Q7" s="11">
        <f t="shared" si="5"/>
        <v>6.3201326173720332E-2</v>
      </c>
      <c r="R7" s="14">
        <v>-7.1479999999999981E-4</v>
      </c>
    </row>
    <row r="8" spans="1:18">
      <c r="A8" t="s">
        <v>64</v>
      </c>
      <c r="B8">
        <v>8.2308000000000006E-2</v>
      </c>
      <c r="C8">
        <v>8.2173999999999997E-2</v>
      </c>
      <c r="D8">
        <v>7.6700000000000004E-2</v>
      </c>
      <c r="E8">
        <v>6.8422999999999998E-2</v>
      </c>
      <c r="F8">
        <v>4.8003999999999998E-2</v>
      </c>
      <c r="G8" s="14">
        <v>4.7253000000000003E-2</v>
      </c>
      <c r="H8">
        <v>4.7164999999999999E-2</v>
      </c>
      <c r="I8">
        <v>6.4308000000000004E-2</v>
      </c>
      <c r="J8">
        <v>5.2380000000000003E-2</v>
      </c>
      <c r="K8">
        <v>4.4886000000000002E-2</v>
      </c>
      <c r="L8" s="14">
        <f t="shared" si="2"/>
        <v>7.1521799999999996E-2</v>
      </c>
      <c r="M8">
        <f t="shared" si="3"/>
        <v>1.4311836961061314E-2</v>
      </c>
      <c r="N8" s="11">
        <f t="shared" si="4"/>
        <v>0.20010454100793484</v>
      </c>
      <c r="O8" s="14">
        <f t="shared" si="0"/>
        <v>5.1198399999999998E-2</v>
      </c>
      <c r="P8">
        <f t="shared" si="1"/>
        <v>7.8252584813538438E-3</v>
      </c>
      <c r="Q8" s="11">
        <f t="shared" si="5"/>
        <v>0.15284185602194295</v>
      </c>
      <c r="R8" s="14">
        <v>-2.0323399999999998E-2</v>
      </c>
    </row>
    <row r="9" spans="1:18">
      <c r="A9" t="s">
        <v>65</v>
      </c>
      <c r="B9">
        <v>2.1540000000000001E-3</v>
      </c>
      <c r="C9">
        <v>4.2300000000000003E-3</v>
      </c>
      <c r="D9">
        <v>1.9530000000000001E-3</v>
      </c>
      <c r="E9">
        <v>2.2629999999999998E-3</v>
      </c>
      <c r="F9">
        <v>1.954E-3</v>
      </c>
      <c r="G9" s="14">
        <v>1.936E-3</v>
      </c>
      <c r="H9">
        <v>1.8860000000000001E-3</v>
      </c>
      <c r="I9">
        <v>1.885E-3</v>
      </c>
      <c r="J9">
        <v>2.2529999999999998E-3</v>
      </c>
      <c r="K9">
        <v>2.0470000000000002E-3</v>
      </c>
      <c r="L9" s="14">
        <f t="shared" si="2"/>
        <v>2.5107999999999997E-3</v>
      </c>
      <c r="M9">
        <f t="shared" si="3"/>
        <v>9.7024826719762909E-4</v>
      </c>
      <c r="N9" s="11">
        <f t="shared" si="4"/>
        <v>0.38642992958325206</v>
      </c>
      <c r="O9" s="14">
        <f t="shared" si="0"/>
        <v>2.0014E-3</v>
      </c>
      <c r="P9">
        <f t="shared" si="1"/>
        <v>1.5534252476382342E-4</v>
      </c>
      <c r="Q9" s="11">
        <f t="shared" si="5"/>
        <v>7.7616930530540335E-2</v>
      </c>
      <c r="R9" s="14">
        <v>-5.093999999999997E-4</v>
      </c>
    </row>
    <row r="10" spans="1:18">
      <c r="A10" t="s">
        <v>67</v>
      </c>
      <c r="B10">
        <v>0.131187</v>
      </c>
      <c r="C10">
        <v>0.21551400000000001</v>
      </c>
      <c r="D10">
        <v>0.15320800000000001</v>
      </c>
      <c r="E10">
        <v>0.134462</v>
      </c>
      <c r="F10">
        <v>0.15776599999999999</v>
      </c>
      <c r="G10" s="14">
        <v>0.142016</v>
      </c>
      <c r="H10">
        <v>0.140565</v>
      </c>
      <c r="I10">
        <v>0.124282</v>
      </c>
      <c r="J10">
        <v>0.19983100000000001</v>
      </c>
      <c r="K10">
        <v>0.122373</v>
      </c>
      <c r="L10" s="14">
        <f t="shared" si="2"/>
        <v>0.1584274</v>
      </c>
      <c r="M10">
        <f t="shared" si="3"/>
        <v>3.392248249760043E-2</v>
      </c>
      <c r="N10" s="11">
        <f t="shared" si="4"/>
        <v>0.21412004803209816</v>
      </c>
      <c r="O10" s="14">
        <f t="shared" si="0"/>
        <v>0.14581339999999998</v>
      </c>
      <c r="P10">
        <f t="shared" si="1"/>
        <v>3.1515554085245132E-2</v>
      </c>
      <c r="Q10" s="11">
        <f t="shared" si="5"/>
        <v>0.21613619931532449</v>
      </c>
      <c r="R10" s="14">
        <v>-1.2614000000000014E-2</v>
      </c>
    </row>
    <row r="11" spans="1:18">
      <c r="A11" t="s">
        <v>68</v>
      </c>
      <c r="B11">
        <v>8.6600000000000002E-4</v>
      </c>
      <c r="C11">
        <v>1.126E-3</v>
      </c>
      <c r="D11">
        <v>1.0449999999999999E-3</v>
      </c>
      <c r="E11">
        <v>9.3499999999999996E-4</v>
      </c>
      <c r="F11">
        <v>8.1800000000000004E-4</v>
      </c>
      <c r="G11" s="14">
        <v>8.6300000000000005E-4</v>
      </c>
      <c r="H11">
        <v>8.7699999999999996E-4</v>
      </c>
      <c r="I11">
        <v>8.8199999999999997E-4</v>
      </c>
      <c r="J11">
        <v>9.1E-4</v>
      </c>
      <c r="K11">
        <v>9.3300000000000002E-4</v>
      </c>
      <c r="L11" s="14">
        <f t="shared" si="2"/>
        <v>9.5799999999999998E-4</v>
      </c>
      <c r="M11">
        <f t="shared" si="3"/>
        <v>1.2687198272274365E-4</v>
      </c>
      <c r="N11" s="11">
        <f t="shared" si="4"/>
        <v>0.13243421996111029</v>
      </c>
      <c r="O11" s="14">
        <f t="shared" si="0"/>
        <v>8.9300000000000002E-4</v>
      </c>
      <c r="P11">
        <f t="shared" si="1"/>
        <v>2.8133609793269177E-5</v>
      </c>
      <c r="Q11" s="11">
        <f t="shared" si="5"/>
        <v>3.1504602232104342E-2</v>
      </c>
      <c r="R11" s="14">
        <v>-6.4999999999999954E-5</v>
      </c>
    </row>
    <row r="12" spans="1:18">
      <c r="A12" t="s">
        <v>0</v>
      </c>
      <c r="B12">
        <v>4.7499999999999999E-3</v>
      </c>
      <c r="C12">
        <v>1.0744E-2</v>
      </c>
      <c r="D12">
        <v>4.8840000000000003E-3</v>
      </c>
      <c r="E12">
        <v>5.0109999999999998E-3</v>
      </c>
      <c r="F12">
        <v>4.7590000000000002E-3</v>
      </c>
      <c r="G12" s="14">
        <v>4.8430000000000001E-3</v>
      </c>
      <c r="H12">
        <v>4.6100000000000004E-3</v>
      </c>
      <c r="I12">
        <v>5.1659999999999996E-3</v>
      </c>
      <c r="J12">
        <v>6.2249999999999996E-3</v>
      </c>
      <c r="K12">
        <v>4.8710000000000003E-3</v>
      </c>
      <c r="L12" s="14">
        <f t="shared" si="2"/>
        <v>6.0296000000000004E-3</v>
      </c>
      <c r="M12">
        <f t="shared" si="3"/>
        <v>2.6375800082651508E-3</v>
      </c>
      <c r="N12" s="11">
        <f t="shared" si="4"/>
        <v>0.43743863743285633</v>
      </c>
      <c r="O12" s="14">
        <f t="shared" si="0"/>
        <v>5.143E-3</v>
      </c>
      <c r="P12">
        <f t="shared" si="1"/>
        <v>6.3626370319231317E-4</v>
      </c>
      <c r="Q12" s="11">
        <f t="shared" si="5"/>
        <v>0.12371450577334497</v>
      </c>
      <c r="R12" s="14">
        <v>-8.8660000000000041E-4</v>
      </c>
    </row>
    <row r="13" spans="1:18">
      <c r="A13" t="s">
        <v>1</v>
      </c>
      <c r="B13">
        <v>2.6059999999999998E-3</v>
      </c>
      <c r="C13">
        <v>3.3349999999999999E-3</v>
      </c>
      <c r="D13">
        <v>3.0049999999999999E-3</v>
      </c>
      <c r="E13">
        <v>2.9529999999999999E-3</v>
      </c>
      <c r="F13">
        <v>2.7899999999999999E-3</v>
      </c>
      <c r="G13" s="14">
        <v>2.7299999999999998E-3</v>
      </c>
      <c r="H13">
        <v>2.771E-3</v>
      </c>
      <c r="I13">
        <v>2.8549999999999999E-3</v>
      </c>
      <c r="J13">
        <v>2.7560000000000002E-3</v>
      </c>
      <c r="K13">
        <v>2.6129999999999999E-3</v>
      </c>
      <c r="L13" s="14">
        <f t="shared" si="2"/>
        <v>2.9378E-3</v>
      </c>
      <c r="M13">
        <f t="shared" si="3"/>
        <v>2.7131660472591704E-4</v>
      </c>
      <c r="N13" s="11">
        <f t="shared" si="4"/>
        <v>9.2353667617236387E-2</v>
      </c>
      <c r="O13" s="14">
        <f t="shared" si="0"/>
        <v>2.7449999999999996E-3</v>
      </c>
      <c r="P13">
        <f t="shared" si="1"/>
        <v>8.7387069981793955E-5</v>
      </c>
      <c r="Q13" s="11">
        <f t="shared" si="5"/>
        <v>3.1834998171873942E-2</v>
      </c>
      <c r="R13" s="14">
        <v>-1.9280000000000035E-4</v>
      </c>
    </row>
    <row r="14" spans="1:18">
      <c r="A14" t="s">
        <v>2</v>
      </c>
      <c r="B14">
        <v>1.586E-3</v>
      </c>
      <c r="C14">
        <v>9.2029999999999994E-3</v>
      </c>
      <c r="D14">
        <v>1.787E-3</v>
      </c>
      <c r="E14">
        <v>1.8090000000000001E-3</v>
      </c>
      <c r="F14">
        <v>1.8060000000000001E-3</v>
      </c>
      <c r="G14" s="14">
        <v>1.7639999999999999E-3</v>
      </c>
      <c r="H14">
        <v>1.719E-3</v>
      </c>
      <c r="I14">
        <v>1.5759999999999999E-3</v>
      </c>
      <c r="J14">
        <v>1.704E-3</v>
      </c>
      <c r="K14">
        <v>1.6670000000000001E-3</v>
      </c>
      <c r="L14" s="14">
        <f t="shared" si="2"/>
        <v>3.2382000000000001E-3</v>
      </c>
      <c r="M14">
        <f t="shared" si="3"/>
        <v>3.335730609626622E-3</v>
      </c>
      <c r="N14" s="11">
        <f t="shared" si="4"/>
        <v>1.0301187726596943</v>
      </c>
      <c r="O14" s="14">
        <f t="shared" si="0"/>
        <v>1.686E-3</v>
      </c>
      <c r="P14">
        <f t="shared" si="1"/>
        <v>7.0636392886383684E-5</v>
      </c>
      <c r="Q14" s="11">
        <f t="shared" si="5"/>
        <v>4.1895843942101829E-2</v>
      </c>
      <c r="R14" s="14">
        <v>-1.5522000000000001E-3</v>
      </c>
    </row>
    <row r="15" spans="1:18">
      <c r="A15" t="s">
        <v>3</v>
      </c>
      <c r="B15">
        <v>1.9009999999999999E-3</v>
      </c>
      <c r="C15">
        <v>3.604E-3</v>
      </c>
      <c r="D15">
        <v>1.823E-3</v>
      </c>
      <c r="E15">
        <v>1.8829999999999999E-3</v>
      </c>
      <c r="F15">
        <v>1.8060000000000001E-3</v>
      </c>
      <c r="G15" s="14">
        <v>1.934E-3</v>
      </c>
      <c r="H15">
        <v>1.8439999999999999E-3</v>
      </c>
      <c r="I15">
        <v>1.9430000000000001E-3</v>
      </c>
      <c r="J15">
        <v>1.8799999999999999E-3</v>
      </c>
      <c r="K15">
        <v>1.789E-3</v>
      </c>
      <c r="L15" s="14">
        <f t="shared" si="2"/>
        <v>2.2033999999999999E-3</v>
      </c>
      <c r="M15">
        <f t="shared" si="3"/>
        <v>7.8396638958567642E-4</v>
      </c>
      <c r="N15" s="11">
        <f t="shared" si="4"/>
        <v>0.35579848851124463</v>
      </c>
      <c r="O15" s="14">
        <f t="shared" si="0"/>
        <v>1.8780000000000001E-3</v>
      </c>
      <c r="P15">
        <f t="shared" si="1"/>
        <v>6.4113181172043094E-5</v>
      </c>
      <c r="Q15" s="11">
        <f t="shared" si="5"/>
        <v>3.4139074106519215E-2</v>
      </c>
      <c r="R15" s="14">
        <v>-3.2539999999999978E-4</v>
      </c>
    </row>
    <row r="16" spans="1:18">
      <c r="A16" t="s">
        <v>4</v>
      </c>
      <c r="B16">
        <v>0.64971699999999999</v>
      </c>
      <c r="C16">
        <v>0.95032899999999998</v>
      </c>
      <c r="D16">
        <v>0.73780299999999999</v>
      </c>
      <c r="E16">
        <v>0.61542200000000002</v>
      </c>
      <c r="F16">
        <v>0.60846999999999996</v>
      </c>
      <c r="G16" s="14">
        <v>0.59009500000000004</v>
      </c>
      <c r="H16">
        <v>0.57384800000000002</v>
      </c>
      <c r="I16">
        <v>0.57799500000000004</v>
      </c>
      <c r="J16">
        <v>0.66256300000000001</v>
      </c>
      <c r="K16">
        <v>0.57065900000000003</v>
      </c>
      <c r="L16" s="14">
        <f t="shared" si="2"/>
        <v>0.71234819999999999</v>
      </c>
      <c r="M16">
        <f t="shared" si="3"/>
        <v>0.1426454029287304</v>
      </c>
      <c r="N16" s="11">
        <f t="shared" si="4"/>
        <v>0.20024673738030138</v>
      </c>
      <c r="O16" s="14">
        <f t="shared" si="0"/>
        <v>0.59503200000000001</v>
      </c>
      <c r="P16">
        <f t="shared" si="1"/>
        <v>3.8463860583668637E-2</v>
      </c>
      <c r="Q16" s="11">
        <f t="shared" si="5"/>
        <v>6.4641667311453224E-2</v>
      </c>
      <c r="R16" s="14">
        <v>-0.11731619999999998</v>
      </c>
    </row>
    <row r="17" spans="1:18">
      <c r="A17" t="s">
        <v>13</v>
      </c>
      <c r="B17">
        <f>SUM(B3:B15)</f>
        <v>0.47651399999999988</v>
      </c>
      <c r="C17">
        <f t="shared" ref="C17:K17" si="6">SUM(C3:C15)</f>
        <v>0.6919789999999999</v>
      </c>
      <c r="D17">
        <f t="shared" si="6"/>
        <v>0.47264</v>
      </c>
      <c r="E17">
        <f t="shared" si="6"/>
        <v>0.48679400000000006</v>
      </c>
      <c r="F17">
        <f t="shared" si="6"/>
        <v>0.45875199999999994</v>
      </c>
      <c r="G17" s="14">
        <f t="shared" si="6"/>
        <v>0.45443099999999992</v>
      </c>
      <c r="H17">
        <f t="shared" si="6"/>
        <v>0.41880200000000006</v>
      </c>
      <c r="I17">
        <f t="shared" si="6"/>
        <v>0.42710399999999998</v>
      </c>
      <c r="J17">
        <f t="shared" si="6"/>
        <v>0.52495800000000004</v>
      </c>
      <c r="K17">
        <f t="shared" si="6"/>
        <v>0.428346</v>
      </c>
      <c r="L17" s="14">
        <f t="shared" si="2"/>
        <v>0.5173357999999999</v>
      </c>
      <c r="M17">
        <f t="shared" si="3"/>
        <v>9.8144338054724153E-2</v>
      </c>
      <c r="N17" s="11">
        <f t="shared" si="4"/>
        <v>0.18971108911218626</v>
      </c>
      <c r="O17" s="14">
        <f t="shared" si="0"/>
        <v>0.45072820000000002</v>
      </c>
      <c r="P17">
        <f t="shared" si="1"/>
        <v>4.3595073932727532E-2</v>
      </c>
      <c r="Q17" s="11">
        <f t="shared" si="5"/>
        <v>9.6721425312921466E-2</v>
      </c>
      <c r="R17" s="14">
        <f t="array" ref="R17">O17:O30-L17:L30</f>
        <v>-6.6607599999999878E-2</v>
      </c>
    </row>
    <row r="18" spans="1:18">
      <c r="A18" t="s">
        <v>14</v>
      </c>
      <c r="B18">
        <f>B16-B17</f>
        <v>0.17320300000000011</v>
      </c>
      <c r="C18">
        <f t="shared" ref="C18:K18" si="7">C16-C17</f>
        <v>0.25835000000000008</v>
      </c>
      <c r="D18">
        <f t="shared" si="7"/>
        <v>0.26516299999999998</v>
      </c>
      <c r="E18">
        <f t="shared" si="7"/>
        <v>0.12862799999999996</v>
      </c>
      <c r="F18">
        <f t="shared" si="7"/>
        <v>0.14971800000000002</v>
      </c>
      <c r="G18" s="14">
        <f t="shared" si="7"/>
        <v>0.13566400000000012</v>
      </c>
      <c r="H18">
        <f t="shared" si="7"/>
        <v>0.15504599999999996</v>
      </c>
      <c r="I18">
        <f t="shared" si="7"/>
        <v>0.15089100000000005</v>
      </c>
      <c r="J18">
        <f t="shared" si="7"/>
        <v>0.13760499999999998</v>
      </c>
      <c r="K18">
        <f t="shared" si="7"/>
        <v>0.14231300000000002</v>
      </c>
      <c r="L18" s="14">
        <f t="shared" si="2"/>
        <v>0.19501240000000003</v>
      </c>
      <c r="M18">
        <f t="shared" si="3"/>
        <v>6.2981901005765242E-2</v>
      </c>
      <c r="N18" s="11">
        <f t="shared" si="4"/>
        <v>0.32296357055123281</v>
      </c>
      <c r="O18" s="14">
        <f>AVERAGE(G18:K18)</f>
        <v>0.14430380000000004</v>
      </c>
      <c r="P18">
        <f>STDEVA(G18:K18)</f>
        <v>8.4004377088338026E-3</v>
      </c>
      <c r="Q18" s="11">
        <f t="shared" si="5"/>
        <v>5.8213558539926186E-2</v>
      </c>
      <c r="R18" s="14">
        <f t="array" ref="R18">O18:O31-L18:L31</f>
        <v>-5.0708599999999993E-2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P22" sqref="P22"/>
    </sheetView>
  </sheetViews>
  <sheetFormatPr baseColWidth="10" defaultRowHeight="13"/>
  <cols>
    <col min="1" max="1" width="20.42578125" bestFit="1" customWidth="1"/>
    <col min="2" max="11" width="7.7109375" customWidth="1"/>
    <col min="14" max="14" width="8.5703125" style="11" bestFit="1" customWidth="1"/>
    <col min="17" max="17" width="8.5703125" style="11" bestFit="1" customWidth="1"/>
  </cols>
  <sheetData>
    <row r="1" spans="1:18">
      <c r="A1" t="s">
        <v>5</v>
      </c>
      <c r="B1" s="6" t="s">
        <v>7</v>
      </c>
      <c r="C1" s="6"/>
      <c r="D1" s="6"/>
      <c r="E1" s="6"/>
      <c r="F1" s="6"/>
      <c r="G1" s="6" t="s">
        <v>8</v>
      </c>
      <c r="H1" s="6"/>
      <c r="I1" s="6"/>
      <c r="J1" s="6"/>
      <c r="K1" s="6"/>
      <c r="L1" s="10" t="str">
        <f>B1</f>
        <v>for loop</v>
      </c>
      <c r="M1" s="10"/>
      <c r="N1" s="10"/>
      <c r="O1" s="10" t="str">
        <f>G1</f>
        <v>.each loop</v>
      </c>
      <c r="P1" s="10"/>
      <c r="Q1" s="10"/>
      <c r="R1" t="s">
        <v>59</v>
      </c>
    </row>
    <row r="2" spans="1:18">
      <c r="A2" s="9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f t="array" ref="G2:K2">B2:F2</f>
        <v>1</v>
      </c>
      <c r="H2">
        <v>2</v>
      </c>
      <c r="I2">
        <v>3</v>
      </c>
      <c r="J2">
        <v>4</v>
      </c>
      <c r="K2">
        <v>5</v>
      </c>
      <c r="L2" t="s">
        <v>9</v>
      </c>
      <c r="M2" t="s">
        <v>10</v>
      </c>
      <c r="N2" s="11" t="s">
        <v>11</v>
      </c>
      <c r="O2" t="str">
        <f t="array" ref="O2:Q2">L2:N2</f>
        <v>Avg</v>
      </c>
      <c r="P2" t="str">
        <v>StDev</v>
      </c>
      <c r="Q2" s="11" t="str">
        <v>RelStdDev</v>
      </c>
      <c r="R2" t="s">
        <v>12</v>
      </c>
    </row>
    <row r="3" spans="1:18">
      <c r="A3" t="s">
        <v>60</v>
      </c>
      <c r="B3">
        <v>5.3610000000000003E-3</v>
      </c>
      <c r="C3">
        <v>5.731E-3</v>
      </c>
      <c r="D3">
        <v>5.0509999999999999E-3</v>
      </c>
      <c r="E3">
        <v>5.9129999999999999E-3</v>
      </c>
      <c r="F3">
        <v>6.9189999999999998E-3</v>
      </c>
      <c r="G3">
        <v>5.2180000000000004E-3</v>
      </c>
      <c r="H3">
        <v>5.0699999999999999E-3</v>
      </c>
      <c r="I3">
        <v>7.6099999999999996E-3</v>
      </c>
      <c r="J3">
        <v>5.3990000000000002E-3</v>
      </c>
      <c r="K3">
        <v>6.0400000000000002E-3</v>
      </c>
      <c r="L3">
        <f>AVERAGE(B3:F3)</f>
        <v>5.7949999999999998E-3</v>
      </c>
      <c r="M3">
        <f>STDEVA(B3:F3)</f>
        <v>7.1121164219942624E-4</v>
      </c>
      <c r="N3" s="11">
        <f>M3/L3</f>
        <v>0.12272849735969392</v>
      </c>
      <c r="O3">
        <f t="shared" ref="O3:O17" si="0">AVERAGE(G3:K3)</f>
        <v>5.8674E-3</v>
      </c>
      <c r="P3">
        <f t="shared" ref="P3:P17" si="1">STDEVA(G3:K3)</f>
        <v>1.0420426094934845E-3</v>
      </c>
      <c r="Q3" s="11">
        <f>P3/O3</f>
        <v>0.1775986995080418</v>
      </c>
      <c r="R3">
        <f t="array" ref="R3:R16">O3:O16-L3:L16</f>
        <v>7.2400000000000242E-5</v>
      </c>
    </row>
    <row r="4" spans="1:18">
      <c r="A4" t="s">
        <v>61</v>
      </c>
      <c r="B4">
        <v>3.5630000000000002E-3</v>
      </c>
      <c r="C4">
        <v>3.7069999999999998E-3</v>
      </c>
      <c r="D4">
        <v>3.4550000000000002E-3</v>
      </c>
      <c r="E4">
        <v>2.1857999999999999E-2</v>
      </c>
      <c r="F4">
        <v>3.882E-3</v>
      </c>
      <c r="G4">
        <v>3.264E-3</v>
      </c>
      <c r="H4">
        <v>3.3080000000000002E-3</v>
      </c>
      <c r="I4">
        <v>5.1739999999999998E-3</v>
      </c>
      <c r="J4">
        <v>3.6099999999999999E-3</v>
      </c>
      <c r="K4">
        <v>4.0889999999999998E-3</v>
      </c>
      <c r="L4">
        <f t="shared" ref="L4:L16" si="2">AVERAGE(B4:F4)</f>
        <v>7.2929999999999991E-3</v>
      </c>
      <c r="M4">
        <f t="shared" ref="M4:M16" si="3">STDEVA(B4:F4)</f>
        <v>8.14365836095793E-3</v>
      </c>
      <c r="N4" s="11">
        <f t="shared" ref="N4:N16" si="4">M4/L4</f>
        <v>1.1166403895458565</v>
      </c>
      <c r="O4">
        <f t="shared" si="0"/>
        <v>3.8890000000000001E-3</v>
      </c>
      <c r="P4">
        <f t="shared" si="1"/>
        <v>7.9013479862615778E-4</v>
      </c>
      <c r="Q4" s="11">
        <f t="shared" ref="Q4:Q16" si="5">P4/O4</f>
        <v>0.20317171474059084</v>
      </c>
      <c r="R4">
        <v>-3.403999999999999E-3</v>
      </c>
    </row>
    <row r="5" spans="1:18">
      <c r="A5" t="s">
        <v>62</v>
      </c>
      <c r="B5">
        <v>0.27063799999999999</v>
      </c>
      <c r="C5">
        <v>0.28170800000000001</v>
      </c>
      <c r="D5">
        <v>0.22800799999999999</v>
      </c>
      <c r="E5">
        <v>0.229348</v>
      </c>
      <c r="F5">
        <v>0.371834</v>
      </c>
      <c r="G5">
        <v>0.219108</v>
      </c>
      <c r="H5">
        <v>0.20186899999999999</v>
      </c>
      <c r="I5">
        <v>0.22290299999999999</v>
      </c>
      <c r="J5">
        <v>0.206928</v>
      </c>
      <c r="K5">
        <v>0.24981</v>
      </c>
      <c r="L5">
        <f t="shared" si="2"/>
        <v>0.27630719999999998</v>
      </c>
      <c r="M5">
        <f t="shared" si="3"/>
        <v>5.857614098931424E-2</v>
      </c>
      <c r="N5" s="11">
        <f t="shared" si="4"/>
        <v>0.21199643364094112</v>
      </c>
      <c r="O5">
        <f t="shared" si="0"/>
        <v>0.22012360000000003</v>
      </c>
      <c r="P5">
        <f t="shared" si="1"/>
        <v>1.8690860956627812E-2</v>
      </c>
      <c r="Q5" s="11">
        <f t="shared" si="5"/>
        <v>8.4910754488059473E-2</v>
      </c>
      <c r="R5">
        <v>-5.6183599999999945E-2</v>
      </c>
    </row>
    <row r="6" spans="1:18">
      <c r="A6" t="s">
        <v>63</v>
      </c>
      <c r="B6">
        <v>4.0070000000000001E-3</v>
      </c>
      <c r="C6">
        <v>4.5849999999999997E-3</v>
      </c>
      <c r="D6">
        <v>3.565E-3</v>
      </c>
      <c r="E6">
        <v>4.2640000000000004E-3</v>
      </c>
      <c r="F6">
        <v>4.4400000000000004E-3</v>
      </c>
      <c r="G6">
        <v>3.6600000000000001E-3</v>
      </c>
      <c r="H6">
        <v>3.9490000000000003E-3</v>
      </c>
      <c r="I6">
        <v>3.8570000000000002E-3</v>
      </c>
      <c r="J6">
        <v>3.5130000000000001E-3</v>
      </c>
      <c r="K6">
        <v>2.1189E-2</v>
      </c>
      <c r="L6">
        <f t="shared" si="2"/>
        <v>4.1721999999999992E-3</v>
      </c>
      <c r="M6">
        <f t="shared" si="3"/>
        <v>4.0203569493268569E-4</v>
      </c>
      <c r="N6" s="11">
        <f t="shared" si="4"/>
        <v>9.636059990716786E-2</v>
      </c>
      <c r="O6">
        <f t="shared" si="0"/>
        <v>7.2335999999999998E-3</v>
      </c>
      <c r="P6">
        <f t="shared" si="1"/>
        <v>7.803151529990943E-3</v>
      </c>
      <c r="Q6" s="11">
        <f t="shared" si="5"/>
        <v>1.078736940111555</v>
      </c>
      <c r="R6">
        <v>3.0614000000000006E-3</v>
      </c>
    </row>
    <row r="7" spans="1:18">
      <c r="A7" t="s">
        <v>64</v>
      </c>
      <c r="B7">
        <v>4.6899000000000003E-2</v>
      </c>
      <c r="C7">
        <v>5.1619999999999999E-2</v>
      </c>
      <c r="D7">
        <v>4.5069999999999999E-2</v>
      </c>
      <c r="E7">
        <v>5.2664999999999997E-2</v>
      </c>
      <c r="F7">
        <v>5.7401000000000001E-2</v>
      </c>
      <c r="G7">
        <v>4.5416999999999999E-2</v>
      </c>
      <c r="H7">
        <v>4.6365000000000003E-2</v>
      </c>
      <c r="I7">
        <v>5.0300999999999998E-2</v>
      </c>
      <c r="J7">
        <v>4.6940999999999997E-2</v>
      </c>
      <c r="K7">
        <v>5.1693000000000003E-2</v>
      </c>
      <c r="L7">
        <f t="shared" si="2"/>
        <v>5.0730999999999991E-2</v>
      </c>
      <c r="M7">
        <f t="shared" si="3"/>
        <v>4.8926148938988083E-3</v>
      </c>
      <c r="N7" s="11">
        <f t="shared" si="4"/>
        <v>9.6442311286960819E-2</v>
      </c>
      <c r="O7">
        <f t="shared" si="0"/>
        <v>4.8143400000000003E-2</v>
      </c>
      <c r="P7">
        <f t="shared" si="1"/>
        <v>2.7063179414102767E-3</v>
      </c>
      <c r="Q7" s="11">
        <f t="shared" si="5"/>
        <v>5.6213685394265397E-2</v>
      </c>
      <c r="R7">
        <v>-2.5875999999999885E-3</v>
      </c>
    </row>
    <row r="8" spans="1:18">
      <c r="A8" t="s">
        <v>65</v>
      </c>
      <c r="B8">
        <v>2.0709999999999999E-3</v>
      </c>
      <c r="C8">
        <v>2.421E-3</v>
      </c>
      <c r="D8">
        <v>1.9589999999999998E-3</v>
      </c>
      <c r="E8">
        <v>2.1619999999999999E-3</v>
      </c>
      <c r="F8">
        <v>2.542E-3</v>
      </c>
      <c r="G8">
        <v>1.42E-3</v>
      </c>
      <c r="H8">
        <v>1.526E-3</v>
      </c>
      <c r="I8">
        <v>1.787E-3</v>
      </c>
      <c r="J8">
        <v>1.634E-3</v>
      </c>
      <c r="K8">
        <v>1.438E-3</v>
      </c>
      <c r="L8">
        <f t="shared" si="2"/>
        <v>2.2309999999999995E-3</v>
      </c>
      <c r="M8">
        <f t="shared" si="3"/>
        <v>2.4349845995406494E-4</v>
      </c>
      <c r="N8" s="11">
        <f t="shared" si="4"/>
        <v>0.10914319137340431</v>
      </c>
      <c r="O8">
        <f t="shared" si="0"/>
        <v>1.5609999999999999E-3</v>
      </c>
      <c r="P8">
        <f t="shared" si="1"/>
        <v>1.5218409903797788E-4</v>
      </c>
      <c r="Q8" s="11">
        <f t="shared" si="5"/>
        <v>9.7491415142842985E-2</v>
      </c>
      <c r="R8">
        <v>-6.6999999999999959E-4</v>
      </c>
    </row>
    <row r="9" spans="1:18">
      <c r="A9" t="s">
        <v>66</v>
      </c>
      <c r="B9">
        <v>0.124172</v>
      </c>
      <c r="C9">
        <v>0.15309</v>
      </c>
      <c r="D9">
        <v>0.116609</v>
      </c>
      <c r="E9">
        <v>0.13301099999999999</v>
      </c>
      <c r="F9">
        <v>0.162052</v>
      </c>
      <c r="G9">
        <v>1.2520000000000001E-3</v>
      </c>
      <c r="H9">
        <v>1.2780000000000001E-3</v>
      </c>
      <c r="I9">
        <v>1.3669999999999999E-3</v>
      </c>
      <c r="J9">
        <v>1.3780000000000001E-3</v>
      </c>
      <c r="K9">
        <v>1.312E-3</v>
      </c>
      <c r="L9">
        <f t="shared" si="2"/>
        <v>0.13778680000000001</v>
      </c>
      <c r="M9">
        <f t="shared" si="3"/>
        <v>1.9233162238695905E-2</v>
      </c>
      <c r="N9" s="11">
        <f t="shared" si="4"/>
        <v>0.13958639172036727</v>
      </c>
      <c r="O9">
        <f t="shared" si="0"/>
        <v>1.3174E-3</v>
      </c>
      <c r="P9">
        <f t="shared" si="1"/>
        <v>5.4752168906810149E-5</v>
      </c>
      <c r="Q9" s="11">
        <f t="shared" si="5"/>
        <v>4.1560777976931945E-2</v>
      </c>
      <c r="R9">
        <v>-0.13646940000000002</v>
      </c>
    </row>
    <row r="10" spans="1:18">
      <c r="A10" t="s">
        <v>67</v>
      </c>
      <c r="B10">
        <v>3.503E-3</v>
      </c>
      <c r="C10">
        <v>3.4680000000000002E-3</v>
      </c>
      <c r="D10">
        <v>3.2789999999999998E-3</v>
      </c>
      <c r="E10">
        <v>3.441E-3</v>
      </c>
      <c r="F10">
        <v>3.8089999999999999E-3</v>
      </c>
      <c r="G10">
        <v>0.19350899999999999</v>
      </c>
      <c r="H10">
        <v>0.15874099999999999</v>
      </c>
      <c r="I10">
        <v>0.172538</v>
      </c>
      <c r="J10">
        <v>0.17712700000000001</v>
      </c>
      <c r="K10">
        <v>0.201511</v>
      </c>
      <c r="L10">
        <f t="shared" si="2"/>
        <v>3.4999999999999996E-3</v>
      </c>
      <c r="M10">
        <f t="shared" si="3"/>
        <v>1.9289634522199107E-4</v>
      </c>
      <c r="N10" s="11">
        <f t="shared" si="4"/>
        <v>5.511324149199745E-2</v>
      </c>
      <c r="O10">
        <f t="shared" si="0"/>
        <v>0.18068519999999999</v>
      </c>
      <c r="P10">
        <f t="shared" si="1"/>
        <v>1.7020203882445236E-2</v>
      </c>
      <c r="Q10" s="11">
        <f t="shared" si="5"/>
        <v>9.4198107440151363E-2</v>
      </c>
      <c r="R10">
        <v>0.17718519999999999</v>
      </c>
    </row>
    <row r="11" spans="1:18">
      <c r="A11" t="s">
        <v>68</v>
      </c>
      <c r="B11">
        <v>1.0169999999999999E-3</v>
      </c>
      <c r="C11">
        <v>9.0200000000000002E-4</v>
      </c>
      <c r="D11">
        <v>8.8699999999999998E-4</v>
      </c>
      <c r="E11">
        <v>8.8500000000000004E-4</v>
      </c>
      <c r="F11">
        <v>1.029E-3</v>
      </c>
      <c r="G11">
        <v>8.7399999999999999E-4</v>
      </c>
      <c r="H11">
        <v>8.8800000000000001E-4</v>
      </c>
      <c r="I11">
        <v>9.0700000000000004E-4</v>
      </c>
      <c r="J11">
        <v>9.1E-4</v>
      </c>
      <c r="K11">
        <v>7.9100000000000004E-4</v>
      </c>
      <c r="L11">
        <f t="shared" si="2"/>
        <v>9.4400000000000007E-4</v>
      </c>
      <c r="M11">
        <f t="shared" si="3"/>
        <v>7.2539644333286966E-5</v>
      </c>
      <c r="N11" s="11">
        <f t="shared" si="4"/>
        <v>7.6842843573397199E-2</v>
      </c>
      <c r="O11">
        <f t="shared" si="0"/>
        <v>8.740000000000001E-4</v>
      </c>
      <c r="P11">
        <f t="shared" si="1"/>
        <v>4.8656962502807351E-5</v>
      </c>
      <c r="Q11" s="11">
        <f t="shared" si="5"/>
        <v>5.5671581810992389E-2</v>
      </c>
      <c r="R11">
        <v>-6.9999999999999967E-5</v>
      </c>
    </row>
    <row r="12" spans="1:18">
      <c r="A12" t="s">
        <v>0</v>
      </c>
      <c r="B12">
        <v>4.4000000000000003E-3</v>
      </c>
      <c r="C12">
        <v>4.8469999999999997E-3</v>
      </c>
      <c r="D12">
        <v>4.1669999999999997E-3</v>
      </c>
      <c r="E12">
        <v>4.6810000000000003E-3</v>
      </c>
      <c r="F12">
        <v>6.0610000000000004E-3</v>
      </c>
      <c r="G12">
        <v>2.6480000000000002E-3</v>
      </c>
      <c r="H12">
        <v>2.5170000000000001E-3</v>
      </c>
      <c r="I12">
        <v>2.8240000000000001E-3</v>
      </c>
      <c r="J12">
        <v>2.6129999999999999E-3</v>
      </c>
      <c r="K12">
        <v>2.8600000000000001E-3</v>
      </c>
      <c r="L12">
        <f t="shared" si="2"/>
        <v>4.8311999999999999E-3</v>
      </c>
      <c r="M12">
        <f t="shared" si="3"/>
        <v>7.3524023284910031E-4</v>
      </c>
      <c r="N12" s="11">
        <f t="shared" si="4"/>
        <v>0.15218584054667583</v>
      </c>
      <c r="O12">
        <f t="shared" si="0"/>
        <v>2.6924000000000002E-3</v>
      </c>
      <c r="P12">
        <f t="shared" si="1"/>
        <v>1.4530072264101038E-4</v>
      </c>
      <c r="Q12" s="11">
        <f t="shared" si="5"/>
        <v>5.3966989541305292E-2</v>
      </c>
      <c r="R12">
        <v>-2.1387999999999997E-3</v>
      </c>
    </row>
    <row r="13" spans="1:18">
      <c r="A13" t="s">
        <v>1</v>
      </c>
      <c r="B13">
        <v>2.532E-3</v>
      </c>
      <c r="C13">
        <v>2.539E-3</v>
      </c>
      <c r="D13">
        <v>2.562E-3</v>
      </c>
      <c r="E13">
        <v>2.7469999999999999E-3</v>
      </c>
      <c r="F13">
        <v>2.8519999999999999E-3</v>
      </c>
      <c r="G13">
        <v>2.826E-3</v>
      </c>
      <c r="H13">
        <v>2.4979999999999998E-3</v>
      </c>
      <c r="I13">
        <v>2.5500000000000002E-3</v>
      </c>
      <c r="J13">
        <v>2.7130000000000001E-3</v>
      </c>
      <c r="K13">
        <v>3.1979999999999999E-3</v>
      </c>
      <c r="L13">
        <f t="shared" si="2"/>
        <v>2.6464000000000001E-3</v>
      </c>
      <c r="M13">
        <f t="shared" si="3"/>
        <v>1.4503206542002976E-4</v>
      </c>
      <c r="N13" s="11">
        <f t="shared" si="4"/>
        <v>5.4803531370930227E-2</v>
      </c>
      <c r="O13">
        <f t="shared" si="0"/>
        <v>2.7569999999999999E-3</v>
      </c>
      <c r="P13">
        <f t="shared" si="1"/>
        <v>2.7888528107449775E-4</v>
      </c>
      <c r="Q13" s="11">
        <f t="shared" si="5"/>
        <v>0.10115534315360819</v>
      </c>
      <c r="R13">
        <v>1.1059999999999976E-4</v>
      </c>
    </row>
    <row r="14" spans="1:18">
      <c r="A14" t="s">
        <v>2</v>
      </c>
      <c r="B14">
        <v>1.658E-3</v>
      </c>
      <c r="C14">
        <v>1.8810000000000001E-3</v>
      </c>
      <c r="D14">
        <v>1.8010000000000001E-3</v>
      </c>
      <c r="E14">
        <v>1.887E-3</v>
      </c>
      <c r="F14">
        <v>1.751E-3</v>
      </c>
      <c r="G14">
        <v>1.6639999999999999E-3</v>
      </c>
      <c r="H14">
        <v>1.913E-3</v>
      </c>
      <c r="I14">
        <v>1.6900000000000001E-3</v>
      </c>
      <c r="J14">
        <v>1.766E-3</v>
      </c>
      <c r="K14">
        <v>1.884E-3</v>
      </c>
      <c r="L14">
        <f t="shared" si="2"/>
        <v>1.7956000000000001E-3</v>
      </c>
      <c r="M14">
        <f t="shared" si="3"/>
        <v>9.5654586926084505E-5</v>
      </c>
      <c r="N14" s="11">
        <f t="shared" si="4"/>
        <v>5.32716567866365E-2</v>
      </c>
      <c r="O14">
        <f t="shared" si="0"/>
        <v>1.7833999999999999E-3</v>
      </c>
      <c r="P14">
        <f t="shared" si="1"/>
        <v>1.1202588986480105E-4</v>
      </c>
      <c r="Q14" s="11">
        <f t="shared" si="5"/>
        <v>6.2815907740720572E-2</v>
      </c>
      <c r="R14">
        <v>-1.2200000000000188E-5</v>
      </c>
    </row>
    <row r="15" spans="1:18">
      <c r="A15" t="s">
        <v>3</v>
      </c>
      <c r="B15">
        <v>1.8220000000000001E-3</v>
      </c>
      <c r="C15">
        <v>1.8710000000000001E-3</v>
      </c>
      <c r="D15">
        <v>1.848E-3</v>
      </c>
      <c r="E15">
        <v>2.1429999999999999E-3</v>
      </c>
      <c r="F15">
        <v>2.2620000000000001E-3</v>
      </c>
      <c r="G15">
        <v>1.5280000000000001E-3</v>
      </c>
      <c r="H15">
        <v>1.665E-3</v>
      </c>
      <c r="I15">
        <v>1.6260000000000001E-3</v>
      </c>
      <c r="J15">
        <v>1.3699999999999999E-3</v>
      </c>
      <c r="K15">
        <v>1.6479999999999999E-3</v>
      </c>
      <c r="L15">
        <f t="shared" si="2"/>
        <v>1.9892E-3</v>
      </c>
      <c r="M15">
        <f t="shared" si="3"/>
        <v>1.9996174634164516E-4</v>
      </c>
      <c r="N15" s="11">
        <f t="shared" si="4"/>
        <v>0.10052370115707077</v>
      </c>
      <c r="O15">
        <f t="shared" si="0"/>
        <v>1.5674E-3</v>
      </c>
      <c r="P15">
        <f t="shared" si="1"/>
        <v>1.2244917312909624E-4</v>
      </c>
      <c r="Q15" s="11">
        <f t="shared" si="5"/>
        <v>7.8122478709388946E-2</v>
      </c>
      <c r="R15">
        <v>-4.2179999999999995E-4</v>
      </c>
    </row>
    <row r="16" spans="1:18">
      <c r="A16" t="s">
        <v>4</v>
      </c>
      <c r="B16">
        <v>0.60263599999999995</v>
      </c>
      <c r="C16">
        <v>0.65221099999999999</v>
      </c>
      <c r="D16">
        <v>0.58568500000000001</v>
      </c>
      <c r="E16">
        <v>0.63578100000000004</v>
      </c>
      <c r="F16">
        <v>0.81640100000000004</v>
      </c>
      <c r="G16">
        <v>0.63617199999999996</v>
      </c>
      <c r="H16">
        <v>0.61492800000000003</v>
      </c>
      <c r="I16">
        <v>0.64525399999999999</v>
      </c>
      <c r="J16">
        <v>0.60635399999999995</v>
      </c>
      <c r="K16">
        <v>0.67732800000000004</v>
      </c>
      <c r="L16">
        <f t="shared" si="2"/>
        <v>0.65854279999999998</v>
      </c>
      <c r="M16">
        <f t="shared" si="3"/>
        <v>9.2075012686397353E-2</v>
      </c>
      <c r="N16" s="11">
        <f t="shared" si="4"/>
        <v>0.1398162924055921</v>
      </c>
      <c r="O16">
        <f t="shared" si="0"/>
        <v>0.63600720000000011</v>
      </c>
      <c r="P16">
        <f t="shared" si="1"/>
        <v>2.7913186511035967E-2</v>
      </c>
      <c r="Q16" s="11">
        <f t="shared" si="5"/>
        <v>4.3888161189112262E-2</v>
      </c>
      <c r="R16">
        <v>-2.2535599999999878E-2</v>
      </c>
    </row>
    <row r="17" spans="1:18">
      <c r="A17" t="s">
        <v>13</v>
      </c>
      <c r="B17">
        <f>SUM(B3:B15)</f>
        <v>0.47164299999999992</v>
      </c>
      <c r="C17">
        <f t="shared" ref="C17:K17" si="6">SUM(C3:C15)</f>
        <v>0.51837</v>
      </c>
      <c r="D17">
        <f t="shared" si="6"/>
        <v>0.41826099999999999</v>
      </c>
      <c r="E17">
        <f t="shared" si="6"/>
        <v>0.46500500000000006</v>
      </c>
      <c r="F17">
        <f t="shared" si="6"/>
        <v>0.62683399999999978</v>
      </c>
      <c r="G17">
        <f t="shared" si="6"/>
        <v>0.48238799999999987</v>
      </c>
      <c r="H17">
        <f t="shared" si="6"/>
        <v>0.431587</v>
      </c>
      <c r="I17">
        <f t="shared" si="6"/>
        <v>0.475134</v>
      </c>
      <c r="J17">
        <f t="shared" si="6"/>
        <v>0.45590199999999997</v>
      </c>
      <c r="K17">
        <f t="shared" si="6"/>
        <v>0.54746300000000003</v>
      </c>
      <c r="L17">
        <f t="shared" ref="L17" si="7">AVERAGE(B17:F17)</f>
        <v>0.50002259999999998</v>
      </c>
      <c r="M17">
        <f t="shared" ref="M17" si="8">STDEVA(B17:F17)</f>
        <v>7.9269085236931713E-2</v>
      </c>
      <c r="N17" s="11">
        <f t="shared" ref="N17" si="9">M17/L17</f>
        <v>0.1585310048724432</v>
      </c>
      <c r="O17">
        <f t="shared" si="0"/>
        <v>0.4784948</v>
      </c>
      <c r="P17">
        <f t="shared" si="1"/>
        <v>4.3283486766895127E-2</v>
      </c>
      <c r="Q17" s="11">
        <f t="shared" ref="Q17" si="10">P17/O17</f>
        <v>9.0457590692511441E-2</v>
      </c>
      <c r="R17">
        <f t="array" ref="R17">O17:O30-L17:L30</f>
        <v>-2.1527799999999986E-2</v>
      </c>
    </row>
    <row r="18" spans="1:18">
      <c r="A18" t="s">
        <v>14</v>
      </c>
      <c r="B18">
        <f>B16-B17</f>
        <v>0.13099300000000003</v>
      </c>
      <c r="C18">
        <f t="shared" ref="C18:K18" si="11">C16-C17</f>
        <v>0.13384099999999999</v>
      </c>
      <c r="D18">
        <f t="shared" si="11"/>
        <v>0.16742400000000002</v>
      </c>
      <c r="E18">
        <f t="shared" si="11"/>
        <v>0.17077599999999998</v>
      </c>
      <c r="F18">
        <f t="shared" si="11"/>
        <v>0.18956700000000026</v>
      </c>
      <c r="G18">
        <f t="shared" si="11"/>
        <v>0.15378400000000009</v>
      </c>
      <c r="H18">
        <f t="shared" si="11"/>
        <v>0.18334100000000003</v>
      </c>
      <c r="I18">
        <f t="shared" si="11"/>
        <v>0.17011999999999999</v>
      </c>
      <c r="J18">
        <f t="shared" si="11"/>
        <v>0.15045199999999997</v>
      </c>
      <c r="K18">
        <f t="shared" si="11"/>
        <v>0.12986500000000001</v>
      </c>
      <c r="L18">
        <f t="shared" ref="L18" si="12">AVERAGE(B18:F18)</f>
        <v>0.15852020000000006</v>
      </c>
      <c r="M18">
        <f t="shared" ref="M18" si="13">STDEVA(B18:F18)</f>
        <v>2.5299188380262138E-2</v>
      </c>
      <c r="N18" s="11">
        <f t="shared" ref="N18" si="14">M18/L18</f>
        <v>0.1595959907965176</v>
      </c>
      <c r="O18">
        <f>AVERAGE(G18:K18)</f>
        <v>0.15751240000000005</v>
      </c>
      <c r="P18">
        <f>STDEVA(G18:K18)</f>
        <v>2.0335910953286174E-2</v>
      </c>
      <c r="Q18" s="11">
        <f t="shared" ref="Q18" si="15">P18/O18</f>
        <v>0.12910673034812603</v>
      </c>
      <c r="R18">
        <f t="array" ref="R18">O18:O31-L18:L31</f>
        <v>-1.0078000000000031E-3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workbookViewId="0">
      <selection activeCell="D3" sqref="D3"/>
    </sheetView>
  </sheetViews>
  <sheetFormatPr baseColWidth="10" defaultRowHeight="13"/>
  <cols>
    <col min="2" max="2" width="16" bestFit="1" customWidth="1"/>
    <col min="3" max="3" width="15" bestFit="1" customWidth="1"/>
  </cols>
  <sheetData>
    <row r="1" spans="1:4">
      <c r="A1" t="s">
        <v>23</v>
      </c>
      <c r="B1" s="2" t="s">
        <v>57</v>
      </c>
      <c r="C1" s="2" t="s">
        <v>58</v>
      </c>
      <c r="D1" t="s">
        <v>59</v>
      </c>
    </row>
    <row r="2" spans="1:4">
      <c r="B2" s="2"/>
      <c r="C2" s="2"/>
      <c r="D2">
        <f>AVERAGE(D5:D31)</f>
        <v>2.249571428571997E-3</v>
      </c>
    </row>
    <row r="3" spans="1:4">
      <c r="B3" s="2"/>
      <c r="C3" s="2"/>
      <c r="D3">
        <f>STDEVA(D5:D31)</f>
        <v>2.2947247993547286E-4</v>
      </c>
    </row>
    <row r="4" spans="1:4">
      <c r="B4" s="2"/>
      <c r="C4" s="2"/>
      <c r="D4" s="1">
        <f t="shared" ref="D4" si="0">D3/D2</f>
        <v>0.10200719880281349</v>
      </c>
    </row>
    <row r="5" spans="1:4">
      <c r="A5">
        <v>1</v>
      </c>
      <c r="B5">
        <v>0.206763</v>
      </c>
      <c r="C5">
        <v>0.20448</v>
      </c>
      <c r="D5">
        <f>B5-C5</f>
        <v>2.2830000000000072E-3</v>
      </c>
    </row>
    <row r="6" spans="1:4">
      <c r="A6">
        <v>2</v>
      </c>
      <c r="B6">
        <v>0.21421599999999899</v>
      </c>
      <c r="C6">
        <v>0.193188</v>
      </c>
    </row>
    <row r="7" spans="1:4">
      <c r="A7">
        <v>3</v>
      </c>
      <c r="B7">
        <v>0.18376999999999999</v>
      </c>
      <c r="C7">
        <v>0.18155399999999899</v>
      </c>
      <c r="D7">
        <f t="shared" ref="D6:D12" si="1">B7-C7</f>
        <v>2.216000000000995E-3</v>
      </c>
    </row>
    <row r="8" spans="1:4">
      <c r="A8">
        <v>4</v>
      </c>
      <c r="B8">
        <v>0.19337399999999999</v>
      </c>
      <c r="C8">
        <v>0.190662999999999</v>
      </c>
      <c r="D8">
        <f t="shared" si="1"/>
        <v>2.7110000000009904E-3</v>
      </c>
    </row>
    <row r="9" spans="1:4">
      <c r="A9">
        <v>5</v>
      </c>
      <c r="B9">
        <v>0.19017000000000001</v>
      </c>
      <c r="C9">
        <v>0.18808</v>
      </c>
      <c r="D9">
        <f t="shared" si="1"/>
        <v>2.0900000000000085E-3</v>
      </c>
    </row>
    <row r="10" spans="1:4">
      <c r="A10">
        <v>6</v>
      </c>
      <c r="B10">
        <v>0.189051</v>
      </c>
      <c r="C10">
        <v>0.18693899999999899</v>
      </c>
      <c r="D10">
        <f t="shared" si="1"/>
        <v>2.112000000001002E-3</v>
      </c>
    </row>
    <row r="11" spans="1:4">
      <c r="A11">
        <v>7</v>
      </c>
      <c r="B11">
        <v>0.17564399999999999</v>
      </c>
      <c r="C11">
        <v>0.17332999999999901</v>
      </c>
      <c r="D11">
        <f t="shared" si="1"/>
        <v>2.3140000000009819E-3</v>
      </c>
    </row>
    <row r="12" spans="1:4">
      <c r="A12">
        <v>8</v>
      </c>
      <c r="B12">
        <v>0.17163300000000001</v>
      </c>
      <c r="C12">
        <v>0.16961200000000001</v>
      </c>
      <c r="D12">
        <f t="shared" si="1"/>
        <v>2.020999999999995E-3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3" sqref="D3:D5"/>
    </sheetView>
  </sheetViews>
  <sheetFormatPr baseColWidth="10" defaultRowHeight="13"/>
  <cols>
    <col min="2" max="3" width="11.85546875" customWidth="1"/>
    <col min="4" max="4" width="13.28515625" customWidth="1"/>
    <col min="5" max="5" width="7.140625" customWidth="1"/>
    <col min="6" max="6" width="9.5703125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45</v>
      </c>
      <c r="B1" s="6" t="s">
        <v>52</v>
      </c>
      <c r="C1" s="6"/>
      <c r="D1" s="6"/>
      <c r="E1" s="6"/>
      <c r="F1" s="6"/>
      <c r="G1" s="7"/>
      <c r="H1" s="3"/>
      <c r="I1" s="8" t="s">
        <v>53</v>
      </c>
      <c r="J1" s="6"/>
      <c r="K1" s="6"/>
      <c r="L1" s="6"/>
      <c r="M1" s="3"/>
      <c r="N1" s="3"/>
      <c r="O1" s="3"/>
      <c r="P1" s="6" t="s">
        <v>38</v>
      </c>
      <c r="Q1" s="6"/>
      <c r="R1" s="6"/>
      <c r="S1" s="6"/>
      <c r="T1" s="6"/>
    </row>
    <row r="2" spans="1:22">
      <c r="A2" t="s">
        <v>23</v>
      </c>
      <c r="B2" t="s">
        <v>51</v>
      </c>
      <c r="C2" t="s">
        <v>54</v>
      </c>
      <c r="D2" t="s">
        <v>42</v>
      </c>
      <c r="E2" t="s">
        <v>55</v>
      </c>
      <c r="F2" t="s">
        <v>56</v>
      </c>
      <c r="I2" s="2" t="str">
        <f t="array" ref="I2:N2">B2:G2</f>
        <v>orbitals</v>
      </c>
      <c r="J2" t="str">
        <v>e config</v>
      </c>
      <c r="K2" t="str">
        <v>total Sinatra time</v>
      </c>
      <c r="L2" t="str">
        <v>onload</v>
      </c>
      <c r="M2" t="str">
        <v>non-Sinatra</v>
      </c>
      <c r="N2">
        <v>0</v>
      </c>
      <c r="Q2" s="2" t="str">
        <f t="array" ref="Q2:V2">B2:G2</f>
        <v>orbitals</v>
      </c>
      <c r="R2" t="str">
        <v>e config</v>
      </c>
      <c r="S2" t="str">
        <v>total Sinatra time</v>
      </c>
      <c r="T2" t="str">
        <v>onload</v>
      </c>
      <c r="U2" t="str">
        <v>non-Sinatra</v>
      </c>
      <c r="V2">
        <v>0</v>
      </c>
    </row>
    <row r="3" spans="1:22">
      <c r="A3" t="s">
        <v>26</v>
      </c>
      <c r="B3">
        <f>AVERAGE(B6:B32)</f>
        <v>0.33251599999999915</v>
      </c>
      <c r="C3">
        <f t="shared" ref="C3:E3" si="0">AVERAGE(C6:C32)</f>
        <v>1.1246306000000001</v>
      </c>
      <c r="D3" t="e">
        <f t="shared" si="0"/>
        <v>#DIV/0!</v>
      </c>
      <c r="E3" t="e">
        <f t="shared" si="0"/>
        <v>#DIV/0!</v>
      </c>
      <c r="F3">
        <f t="shared" ref="F3" si="1">AVERAGE(F6:F32)</f>
        <v>0</v>
      </c>
      <c r="I3" t="e">
        <f t="shared" ref="D3:M3" si="2">AVERAGE(I6:I32)</f>
        <v>#DIV/0!</v>
      </c>
      <c r="J3">
        <f t="shared" ref="J3:M3" si="3">AVERAGE(J6:J32)</f>
        <v>0.22558519999999943</v>
      </c>
      <c r="K3">
        <f t="shared" si="3"/>
        <v>0.67792579999999991</v>
      </c>
      <c r="L3">
        <f t="shared" si="3"/>
        <v>2.028</v>
      </c>
      <c r="M3">
        <f t="shared" si="3"/>
        <v>1.3500742000000001</v>
      </c>
      <c r="P3" t="s">
        <v>39</v>
      </c>
      <c r="Q3" t="e">
        <f>B3-I3</f>
        <v>#DIV/0!</v>
      </c>
      <c r="R3">
        <f t="shared" ref="R3:U3" si="4">C3-J3</f>
        <v>0.89904540000000077</v>
      </c>
      <c r="S3" t="e">
        <f t="shared" si="4"/>
        <v>#DIV/0!</v>
      </c>
      <c r="T3" t="e">
        <f t="shared" si="4"/>
        <v>#DIV/0!</v>
      </c>
      <c r="U3">
        <f t="shared" si="4"/>
        <v>-1.3500742000000001</v>
      </c>
      <c r="V3">
        <f>G3-N3</f>
        <v>0</v>
      </c>
    </row>
    <row r="4" spans="1:22">
      <c r="A4" t="s">
        <v>27</v>
      </c>
      <c r="B4">
        <f>STDEVA(B6:B32)</f>
        <v>6.3322111414576526E-2</v>
      </c>
      <c r="C4">
        <f t="shared" ref="C4:E4" si="5">STDEVA(C6:C32)</f>
        <v>0.13060297172844007</v>
      </c>
      <c r="D4" t="e">
        <f t="shared" si="5"/>
        <v>#DIV/0!</v>
      </c>
      <c r="E4" t="e">
        <f t="shared" si="5"/>
        <v>#DIV/0!</v>
      </c>
      <c r="F4">
        <f t="shared" ref="F4" si="6">STDEVA(F6:F32)</f>
        <v>0</v>
      </c>
      <c r="I4" t="e">
        <f t="shared" ref="D4:M4" si="7">STDEVA(I6:I32)</f>
        <v>#DIV/0!</v>
      </c>
      <c r="J4">
        <f t="shared" ref="J4:M4" si="8">STDEVA(J6:J32)</f>
        <v>2.4286952519819566E-2</v>
      </c>
      <c r="K4">
        <f t="shared" si="8"/>
        <v>4.520142942651436E-2</v>
      </c>
      <c r="L4">
        <f t="shared" si="8"/>
        <v>0.17064583206160919</v>
      </c>
      <c r="M4">
        <f t="shared" si="8"/>
        <v>0.13967913309510532</v>
      </c>
      <c r="P4" t="s">
        <v>40</v>
      </c>
      <c r="Q4" s="5" t="e">
        <f>Q3*1000</f>
        <v>#DIV/0!</v>
      </c>
      <c r="R4" s="5">
        <f t="shared" ref="R4:U4" si="9">R3*1000</f>
        <v>899.04540000000077</v>
      </c>
      <c r="S4" s="5" t="e">
        <f t="shared" si="9"/>
        <v>#DIV/0!</v>
      </c>
      <c r="T4" s="5" t="e">
        <f t="shared" si="9"/>
        <v>#DIV/0!</v>
      </c>
      <c r="U4" s="5">
        <f t="shared" si="9"/>
        <v>-1350.0742</v>
      </c>
      <c r="V4" s="5"/>
    </row>
    <row r="5" spans="1:22">
      <c r="A5" t="s">
        <v>28</v>
      </c>
      <c r="B5" s="1">
        <f>B4/B3</f>
        <v>0.19043327663804654</v>
      </c>
      <c r="C5" s="1">
        <f t="shared" ref="C5:F5" si="10">C4/C3</f>
        <v>0.11612966224504299</v>
      </c>
      <c r="D5" s="1" t="e">
        <f t="shared" si="10"/>
        <v>#DIV/0!</v>
      </c>
      <c r="E5" s="1" t="e">
        <f t="shared" si="10"/>
        <v>#DIV/0!</v>
      </c>
      <c r="F5" s="1" t="e">
        <f t="shared" si="10"/>
        <v>#DIV/0!</v>
      </c>
      <c r="G5" s="1"/>
      <c r="H5" s="1"/>
      <c r="I5" s="1" t="e">
        <f t="shared" ref="D5:M5" si="11">I4/I3</f>
        <v>#DIV/0!</v>
      </c>
      <c r="J5" s="1">
        <f t="shared" ref="J5:M5" si="12">J4/J3</f>
        <v>0.10766199431443033</v>
      </c>
      <c r="K5" s="1">
        <f t="shared" si="12"/>
        <v>6.6676071963206546E-2</v>
      </c>
      <c r="L5" s="1">
        <f t="shared" si="12"/>
        <v>8.4144887604343785E-2</v>
      </c>
      <c r="M5" s="1">
        <f t="shared" si="12"/>
        <v>0.10346033802816565</v>
      </c>
    </row>
    <row r="6" spans="1:22">
      <c r="A6">
        <v>1</v>
      </c>
      <c r="B6">
        <v>0.26496499999999901</v>
      </c>
      <c r="C6">
        <v>1.025873</v>
      </c>
      <c r="F6">
        <f>E6-D6</f>
        <v>0</v>
      </c>
      <c r="J6">
        <v>0.23085899999999901</v>
      </c>
      <c r="K6">
        <v>0.65015699999999998</v>
      </c>
      <c r="L6">
        <v>1.99</v>
      </c>
      <c r="M6">
        <f>L6-K6</f>
        <v>1.3398430000000001</v>
      </c>
    </row>
    <row r="7" spans="1:22">
      <c r="A7">
        <v>2</v>
      </c>
      <c r="B7">
        <v>0.409718999999999</v>
      </c>
      <c r="C7">
        <v>1.1971369999999999</v>
      </c>
      <c r="F7">
        <f t="shared" ref="F7:F10" si="13">E7-D7</f>
        <v>0</v>
      </c>
      <c r="J7">
        <v>0.186167</v>
      </c>
      <c r="K7">
        <v>0.632552</v>
      </c>
      <c r="L7">
        <v>1.93</v>
      </c>
      <c r="M7">
        <f t="shared" ref="M7:M10" si="14">L7-K7</f>
        <v>1.2974479999999999</v>
      </c>
    </row>
    <row r="8" spans="1:22">
      <c r="A8">
        <v>3</v>
      </c>
      <c r="B8">
        <v>0.38972899999999899</v>
      </c>
      <c r="C8">
        <v>1.320954</v>
      </c>
      <c r="F8">
        <f t="shared" si="13"/>
        <v>0</v>
      </c>
      <c r="J8">
        <v>0.220945999999999</v>
      </c>
      <c r="K8">
        <v>0.65561400000000003</v>
      </c>
      <c r="L8">
        <v>1.93</v>
      </c>
      <c r="M8">
        <f t="shared" si="14"/>
        <v>1.2743859999999998</v>
      </c>
    </row>
    <row r="9" spans="1:22">
      <c r="A9">
        <v>4</v>
      </c>
      <c r="B9">
        <v>0.30088999999999999</v>
      </c>
      <c r="C9">
        <v>1.0499179999999999</v>
      </c>
      <c r="F9">
        <f t="shared" si="13"/>
        <v>0</v>
      </c>
      <c r="J9">
        <v>0.24352599999999999</v>
      </c>
      <c r="K9">
        <v>0.71362800000000004</v>
      </c>
      <c r="L9">
        <v>1.96</v>
      </c>
      <c r="M9">
        <f t="shared" si="14"/>
        <v>1.246372</v>
      </c>
    </row>
    <row r="10" spans="1:22">
      <c r="A10">
        <v>5</v>
      </c>
      <c r="B10">
        <v>0.29727699999999901</v>
      </c>
      <c r="C10">
        <v>1.029271</v>
      </c>
      <c r="F10">
        <f t="shared" si="13"/>
        <v>0</v>
      </c>
      <c r="J10">
        <v>0.24642799999999901</v>
      </c>
      <c r="K10">
        <v>0.73767799999999994</v>
      </c>
      <c r="L10">
        <v>2.33</v>
      </c>
      <c r="M10">
        <f t="shared" si="14"/>
        <v>1.5923220000000002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2" sqref="D2"/>
    </sheetView>
  </sheetViews>
  <sheetFormatPr baseColWidth="10" defaultRowHeight="13"/>
  <cols>
    <col min="2" max="3" width="11.85546875" customWidth="1"/>
    <col min="4" max="4" width="13.28515625" customWidth="1"/>
    <col min="5" max="5" width="7.140625" bestFit="1" customWidth="1"/>
    <col min="6" max="6" width="9.5703125" bestFit="1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bestFit="1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45</v>
      </c>
      <c r="B1" s="6" t="s">
        <v>50</v>
      </c>
      <c r="C1" s="6"/>
      <c r="D1" s="6"/>
      <c r="E1" s="6"/>
      <c r="F1" s="6"/>
      <c r="G1" s="7"/>
      <c r="H1" s="3"/>
      <c r="I1" s="6" t="s">
        <v>48</v>
      </c>
      <c r="J1" s="6"/>
      <c r="K1" s="6"/>
      <c r="L1" s="6"/>
      <c r="M1" s="3"/>
      <c r="N1" s="3"/>
      <c r="O1" s="3"/>
      <c r="P1" s="6" t="s">
        <v>38</v>
      </c>
      <c r="Q1" s="6"/>
      <c r="R1" s="6"/>
      <c r="S1" s="6"/>
      <c r="T1" s="6"/>
    </row>
    <row r="2" spans="1:22">
      <c r="A2" t="s">
        <v>23</v>
      </c>
      <c r="B2" s="2" t="s">
        <v>35</v>
      </c>
      <c r="C2" t="s">
        <v>49</v>
      </c>
      <c r="D2" t="s">
        <v>42</v>
      </c>
      <c r="E2" t="s">
        <v>43</v>
      </c>
      <c r="F2" t="s">
        <v>47</v>
      </c>
      <c r="G2" t="s">
        <v>44</v>
      </c>
      <c r="I2" s="2" t="str">
        <f t="array" ref="I2:N2">B2:G2</f>
        <v>@terms</v>
      </c>
      <c r="J2" t="str">
        <v>in e config</v>
      </c>
      <c r="K2" t="str">
        <v>total Sinatra time</v>
      </c>
      <c r="L2" t="str">
        <v>onload</v>
      </c>
      <c r="M2" t="str">
        <v>non-Sinatra</v>
      </c>
      <c r="N2" t="str">
        <v>file size (k)</v>
      </c>
      <c r="Q2" s="2" t="str">
        <f t="array" ref="Q2:V2">B2:G2</f>
        <v>@terms</v>
      </c>
      <c r="R2" t="str">
        <v>in e config</v>
      </c>
      <c r="S2" t="str">
        <v>total Sinatra time</v>
      </c>
      <c r="T2" t="str">
        <v>onload</v>
      </c>
      <c r="U2" t="str">
        <v>non-Sinatra</v>
      </c>
      <c r="V2" t="str">
        <v>file size (k)</v>
      </c>
    </row>
    <row r="3" spans="1:22">
      <c r="A3" t="s">
        <v>26</v>
      </c>
      <c r="B3">
        <f>AVERAGE(B6:B32)</f>
        <v>0.5009969999999998</v>
      </c>
      <c r="C3">
        <f>AVERAGE(C6:C32)</f>
        <v>0.95898819999999974</v>
      </c>
      <c r="D3">
        <f t="shared" ref="D3:K3" si="0">AVERAGE(D6:D32)</f>
        <v>1.3245984</v>
      </c>
      <c r="E3">
        <f t="shared" si="0"/>
        <v>3.0500000000000003</v>
      </c>
      <c r="F3">
        <f t="shared" si="0"/>
        <v>1.7254016000000001</v>
      </c>
      <c r="G3">
        <v>67.3</v>
      </c>
      <c r="I3">
        <f t="shared" si="0"/>
        <v>0.55348319999999984</v>
      </c>
      <c r="J3">
        <f t="shared" si="0"/>
        <v>1.1211011999999978</v>
      </c>
      <c r="K3">
        <f t="shared" si="0"/>
        <v>1.4813308000000001</v>
      </c>
      <c r="L3">
        <f t="shared" ref="L3:M3" si="1">AVERAGE(L6:L32)</f>
        <v>3.468</v>
      </c>
      <c r="M3">
        <f t="shared" si="1"/>
        <v>1.9866692000000001</v>
      </c>
      <c r="N3">
        <v>106.7</v>
      </c>
      <c r="P3" t="s">
        <v>39</v>
      </c>
      <c r="Q3">
        <f>B3-I3</f>
        <v>-5.2486200000000038E-2</v>
      </c>
      <c r="R3">
        <f t="shared" ref="R3:U3" si="2">C3-J3</f>
        <v>-0.16211299999999806</v>
      </c>
      <c r="S3">
        <f t="shared" si="2"/>
        <v>-0.1567324000000001</v>
      </c>
      <c r="T3">
        <f t="shared" si="2"/>
        <v>-0.41799999999999971</v>
      </c>
      <c r="U3">
        <f t="shared" si="2"/>
        <v>-0.26126760000000004</v>
      </c>
      <c r="V3">
        <f>G3-N3</f>
        <v>-39.400000000000006</v>
      </c>
    </row>
    <row r="4" spans="1:22">
      <c r="A4" t="s">
        <v>27</v>
      </c>
      <c r="B4">
        <f>STDEVA(B6:B32)</f>
        <v>5.3914485354123132E-2</v>
      </c>
      <c r="C4">
        <f>STDEVA(C6:C32)</f>
        <v>7.1833464563531013E-2</v>
      </c>
      <c r="D4">
        <f t="shared" ref="D4:K4" si="3">STDEVA(D6:D32)</f>
        <v>9.4934143127222176E-2</v>
      </c>
      <c r="E4">
        <f t="shared" si="3"/>
        <v>0.29824486584013271</v>
      </c>
      <c r="F4">
        <f t="shared" si="3"/>
        <v>0.22816090053140187</v>
      </c>
      <c r="I4">
        <f t="shared" si="3"/>
        <v>9.7315476406376278E-2</v>
      </c>
      <c r="J4">
        <f t="shared" si="3"/>
        <v>0.19036480990902901</v>
      </c>
      <c r="K4">
        <f t="shared" si="3"/>
        <v>0.24516197712777557</v>
      </c>
      <c r="L4">
        <f t="shared" ref="L4:M4" si="4">STDEVA(L6:L32)</f>
        <v>0.43677225186589419</v>
      </c>
      <c r="M4">
        <f t="shared" si="4"/>
        <v>0.33879452626806195</v>
      </c>
      <c r="P4" t="s">
        <v>46</v>
      </c>
      <c r="Q4" s="5">
        <f>Q3*1000</f>
        <v>-52.486200000000039</v>
      </c>
      <c r="R4" s="5">
        <f t="shared" ref="R4:U4" si="5">R3*1000</f>
        <v>-162.11299999999807</v>
      </c>
      <c r="S4" s="5">
        <f t="shared" si="5"/>
        <v>-156.7324000000001</v>
      </c>
      <c r="T4" s="5">
        <f t="shared" si="5"/>
        <v>-417.99999999999972</v>
      </c>
      <c r="U4" s="5">
        <f t="shared" si="5"/>
        <v>-261.26760000000002</v>
      </c>
      <c r="V4" s="5"/>
    </row>
    <row r="5" spans="1:22">
      <c r="A5" t="s">
        <v>28</v>
      </c>
      <c r="B5" s="1">
        <f>B4/B3</f>
        <v>0.10761438761933335</v>
      </c>
      <c r="C5" s="1">
        <f>C4/C3</f>
        <v>7.4905472834317491E-2</v>
      </c>
      <c r="D5" s="1">
        <f t="shared" ref="D5:K5" si="6">D4/D3</f>
        <v>7.1670132718884588E-2</v>
      </c>
      <c r="E5" s="1">
        <f t="shared" si="6"/>
        <v>9.7785201914797601E-2</v>
      </c>
      <c r="F5" s="1">
        <f t="shared" si="6"/>
        <v>0.13223640254616773</v>
      </c>
      <c r="G5" s="1"/>
      <c r="H5" s="1"/>
      <c r="I5" s="1">
        <f t="shared" si="6"/>
        <v>0.17582372221302525</v>
      </c>
      <c r="J5" s="1">
        <f t="shared" si="6"/>
        <v>0.16980162888865821</v>
      </c>
      <c r="K5" s="1">
        <f t="shared" si="6"/>
        <v>0.16550116768501374</v>
      </c>
      <c r="L5" s="1">
        <f t="shared" ref="L5" si="7">L4/L3</f>
        <v>0.12594355590135356</v>
      </c>
      <c r="M5" s="1">
        <f t="shared" ref="M5" si="8">M4/M3</f>
        <v>0.17053394005809419</v>
      </c>
    </row>
    <row r="6" spans="1:22">
      <c r="A6">
        <v>1</v>
      </c>
      <c r="B6">
        <v>0.51501599999999903</v>
      </c>
      <c r="C6">
        <v>0.92809899999999901</v>
      </c>
      <c r="D6">
        <v>1.246054</v>
      </c>
      <c r="E6">
        <v>2.9</v>
      </c>
      <c r="F6">
        <f>E6-D6</f>
        <v>1.6539459999999999</v>
      </c>
      <c r="I6">
        <v>0.69593300000000002</v>
      </c>
      <c r="J6">
        <v>1.4183220000000001</v>
      </c>
      <c r="K6">
        <v>1.857729</v>
      </c>
      <c r="L6">
        <v>3.6</v>
      </c>
      <c r="M6">
        <f>L6-K6</f>
        <v>1.7422710000000001</v>
      </c>
    </row>
    <row r="7" spans="1:22">
      <c r="A7">
        <v>2</v>
      </c>
      <c r="B7">
        <v>0.47409800000000002</v>
      </c>
      <c r="C7">
        <v>0.96557700000000002</v>
      </c>
      <c r="D7">
        <v>1.289107</v>
      </c>
      <c r="E7">
        <v>3.1</v>
      </c>
      <c r="F7">
        <f t="shared" ref="F7:F10" si="9">E7-D7</f>
        <v>1.8108930000000001</v>
      </c>
      <c r="I7">
        <v>0.50989899999999999</v>
      </c>
      <c r="J7">
        <v>1.0646149999999901</v>
      </c>
      <c r="K7">
        <v>1.3850290000000001</v>
      </c>
      <c r="L7">
        <v>3.26</v>
      </c>
      <c r="M7">
        <f t="shared" ref="M7:M10" si="10">L7-K7</f>
        <v>1.8749709999999997</v>
      </c>
    </row>
    <row r="8" spans="1:22">
      <c r="A8">
        <v>3</v>
      </c>
      <c r="B8">
        <v>0.45488800000000001</v>
      </c>
      <c r="C8">
        <v>0.88311899999999999</v>
      </c>
      <c r="D8">
        <v>1.25692</v>
      </c>
      <c r="E8">
        <v>2.87</v>
      </c>
      <c r="F8">
        <f t="shared" si="9"/>
        <v>1.6130800000000001</v>
      </c>
      <c r="I8">
        <v>0.60211199999999898</v>
      </c>
      <c r="J8">
        <v>1.1913959999999999</v>
      </c>
      <c r="K8">
        <v>1.59188</v>
      </c>
      <c r="L8">
        <v>4.16</v>
      </c>
      <c r="M8">
        <f t="shared" si="10"/>
        <v>2.5681200000000004</v>
      </c>
    </row>
    <row r="9" spans="1:22">
      <c r="A9">
        <v>4</v>
      </c>
      <c r="B9">
        <v>0.58897699999999997</v>
      </c>
      <c r="C9">
        <v>1.0756669999999999</v>
      </c>
      <c r="D9">
        <v>1.476818</v>
      </c>
      <c r="E9">
        <v>3.55</v>
      </c>
      <c r="F9">
        <f t="shared" si="9"/>
        <v>2.0731820000000001</v>
      </c>
      <c r="I9">
        <v>0.44475300000000001</v>
      </c>
      <c r="J9">
        <v>0.95806499999999895</v>
      </c>
      <c r="K9">
        <v>1.3077430000000001</v>
      </c>
      <c r="L9">
        <v>3.29</v>
      </c>
      <c r="M9">
        <f t="shared" si="10"/>
        <v>1.9822569999999999</v>
      </c>
    </row>
    <row r="10" spans="1:22">
      <c r="A10">
        <v>5</v>
      </c>
      <c r="B10">
        <v>0.47200599999999998</v>
      </c>
      <c r="C10">
        <v>0.94247899999999996</v>
      </c>
      <c r="D10">
        <v>1.354093</v>
      </c>
      <c r="E10">
        <v>2.83</v>
      </c>
      <c r="F10">
        <f t="shared" si="9"/>
        <v>1.4759070000000001</v>
      </c>
      <c r="I10">
        <v>0.51471900000000004</v>
      </c>
      <c r="J10">
        <v>0.97310799999999997</v>
      </c>
      <c r="K10">
        <v>1.264273</v>
      </c>
      <c r="L10">
        <v>3.03</v>
      </c>
      <c r="M10">
        <f t="shared" si="10"/>
        <v>1.7657269999999998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7"/>
  <sheetViews>
    <sheetView zoomScale="150" workbookViewId="0">
      <selection activeCell="J3" sqref="J3"/>
    </sheetView>
  </sheetViews>
  <sheetFormatPr baseColWidth="10" defaultRowHeight="13"/>
  <cols>
    <col min="2" max="2" width="11.85546875" customWidth="1"/>
    <col min="3" max="3" width="13.28515625" customWidth="1"/>
    <col min="4" max="4" width="5.85546875" bestFit="1" customWidth="1"/>
    <col min="5" max="5" width="5.85546875" customWidth="1"/>
    <col min="6" max="6" width="9.140625" bestFit="1" customWidth="1"/>
    <col min="7" max="7" width="4.85546875" customWidth="1"/>
    <col min="8" max="8" width="10.5703125" customWidth="1"/>
    <col min="9" max="9" width="13.7109375" bestFit="1" customWidth="1"/>
    <col min="11" max="12" width="5.85546875" customWidth="1"/>
    <col min="13" max="13" width="2.85546875" customWidth="1"/>
    <col min="14" max="14" width="3.28515625" bestFit="1" customWidth="1"/>
    <col min="15" max="15" width="8.5703125" customWidth="1"/>
    <col min="16" max="16" width="13.7109375" bestFit="1" customWidth="1"/>
    <col min="17" max="18" width="9" customWidth="1"/>
  </cols>
  <sheetData>
    <row r="1" spans="1:18">
      <c r="A1" t="s">
        <v>45</v>
      </c>
      <c r="B1" s="6" t="s">
        <v>36</v>
      </c>
      <c r="C1" s="6"/>
      <c r="D1" s="6"/>
      <c r="E1" s="6"/>
      <c r="F1" s="7"/>
      <c r="G1" s="3"/>
      <c r="H1" s="6" t="s">
        <v>37</v>
      </c>
      <c r="I1" s="6"/>
      <c r="J1" s="6"/>
      <c r="K1" s="6"/>
      <c r="L1" s="3"/>
      <c r="M1" s="3"/>
      <c r="N1" s="6" t="s">
        <v>38</v>
      </c>
      <c r="O1" s="6"/>
      <c r="P1" s="6"/>
      <c r="Q1" s="6"/>
      <c r="R1" s="6"/>
    </row>
    <row r="2" spans="1:18">
      <c r="A2" t="s">
        <v>23</v>
      </c>
      <c r="B2" s="2" t="s">
        <v>35</v>
      </c>
      <c r="C2" t="s">
        <v>42</v>
      </c>
      <c r="D2" t="s">
        <v>43</v>
      </c>
      <c r="E2" t="s">
        <v>47</v>
      </c>
      <c r="F2" t="s">
        <v>44</v>
      </c>
      <c r="H2" s="2" t="str">
        <f t="array" ref="H2:K2">B2:F2</f>
        <v>@terms</v>
      </c>
      <c r="I2" t="str">
        <v>total Sinatra time</v>
      </c>
      <c r="J2" t="str">
        <v>onload</v>
      </c>
      <c r="K2" t="str">
        <v>non-Sinatra</v>
      </c>
      <c r="O2" s="2" t="str">
        <f t="array" ref="O2:R2">B2:F2</f>
        <v>@terms</v>
      </c>
      <c r="P2" t="str">
        <v>total Sinatra time</v>
      </c>
      <c r="Q2" t="str">
        <v>onload</v>
      </c>
      <c r="R2" t="str">
        <v>non-Sinatra</v>
      </c>
    </row>
    <row r="3" spans="1:18">
      <c r="A3" t="s">
        <v>26</v>
      </c>
      <c r="B3">
        <f>AVERAGE(B6:B32)</f>
        <v>0.45378159999999956</v>
      </c>
      <c r="C3">
        <f t="shared" ref="C3:L3" si="0">AVERAGE(C6:C32)</f>
        <v>1.1975714</v>
      </c>
      <c r="D3">
        <f t="shared" si="0"/>
        <v>2.5720000000000001</v>
      </c>
      <c r="E3">
        <f t="shared" ref="E3" si="1">AVERAGE(E6:E32)</f>
        <v>1.3744286000000001</v>
      </c>
      <c r="F3">
        <f t="shared" si="0"/>
        <v>134.80000000000001</v>
      </c>
      <c r="H3">
        <f t="shared" si="0"/>
        <v>0.43725959999999964</v>
      </c>
      <c r="I3">
        <f t="shared" si="0"/>
        <v>1.1572868000000001</v>
      </c>
      <c r="J3">
        <f t="shared" si="0"/>
        <v>2.4740000000000002</v>
      </c>
      <c r="K3">
        <f t="shared" ref="K3" si="2">AVERAGE(K6:K32)</f>
        <v>1.3167132000000001</v>
      </c>
      <c r="L3">
        <f t="shared" si="0"/>
        <v>69.7</v>
      </c>
      <c r="N3" t="s">
        <v>39</v>
      </c>
      <c r="O3">
        <f>B3-H3</f>
        <v>1.6521999999999926E-2</v>
      </c>
      <c r="P3">
        <f>C3-I3</f>
        <v>4.0284599999999893E-2</v>
      </c>
      <c r="Q3">
        <f>D3-J3</f>
        <v>9.7999999999999865E-2</v>
      </c>
      <c r="R3">
        <f>E3-K3</f>
        <v>5.7715399999999972E-2</v>
      </c>
    </row>
    <row r="4" spans="1:18">
      <c r="A4" t="s">
        <v>27</v>
      </c>
      <c r="B4">
        <f>STDEVA(B6:B32)</f>
        <v>2.0870108895260892E-2</v>
      </c>
      <c r="C4">
        <f t="shared" ref="C4:J4" si="3">STDEVA(C6:C32)</f>
        <v>4.3157184561784891E-2</v>
      </c>
      <c r="D4">
        <f t="shared" si="3"/>
        <v>6.8337398253059706E-2</v>
      </c>
      <c r="E4">
        <f t="shared" ref="E4" si="4">STDEVA(E6:E32)</f>
        <v>2.7504719218717954E-2</v>
      </c>
      <c r="H4">
        <f t="shared" si="3"/>
        <v>2.5346738297066202E-2</v>
      </c>
      <c r="I4">
        <f t="shared" si="3"/>
        <v>3.5277761461013364E-2</v>
      </c>
      <c r="J4">
        <f t="shared" si="3"/>
        <v>0.11458621208504334</v>
      </c>
      <c r="K4">
        <f t="shared" ref="K4" si="5">STDEVA(K6:K32)</f>
        <v>9.4835850044695941E-2</v>
      </c>
      <c r="N4" t="s">
        <v>46</v>
      </c>
      <c r="O4" s="5">
        <f>O3*1000</f>
        <v>16.521999999999927</v>
      </c>
      <c r="P4" s="5">
        <f t="shared" ref="P4:R4" si="6">P3*1000</f>
        <v>40.284599999999891</v>
      </c>
      <c r="Q4" s="5">
        <f t="shared" si="6"/>
        <v>97.999999999999858</v>
      </c>
      <c r="R4" s="5">
        <f t="shared" si="6"/>
        <v>57.715399999999974</v>
      </c>
    </row>
    <row r="5" spans="1:18">
      <c r="A5" t="s">
        <v>28</v>
      </c>
      <c r="B5" s="1">
        <f>B4/B3</f>
        <v>4.5991527411558583E-2</v>
      </c>
      <c r="C5" s="1">
        <f t="shared" ref="C5:K5" si="7">C4/C3</f>
        <v>3.6037253863765363E-2</v>
      </c>
      <c r="D5" s="1">
        <f t="shared" si="7"/>
        <v>2.656975048719273E-2</v>
      </c>
      <c r="E5" s="1">
        <f t="shared" si="7"/>
        <v>2.0011748313966946E-2</v>
      </c>
      <c r="F5" s="1"/>
      <c r="G5" s="1"/>
      <c r="H5" s="1">
        <f t="shared" si="7"/>
        <v>5.7967253999834933E-2</v>
      </c>
      <c r="I5" s="1">
        <f t="shared" si="7"/>
        <v>3.0483162394156195E-2</v>
      </c>
      <c r="J5" s="1">
        <f t="shared" si="7"/>
        <v>4.6316173033566423E-2</v>
      </c>
      <c r="K5" s="1">
        <f t="shared" si="7"/>
        <v>7.2024682402132778E-2</v>
      </c>
    </row>
    <row r="6" spans="1:18">
      <c r="A6">
        <v>1</v>
      </c>
      <c r="B6">
        <v>0.43260199999999999</v>
      </c>
      <c r="C6">
        <v>1.2069000000000001</v>
      </c>
      <c r="D6">
        <v>2.59</v>
      </c>
      <c r="E6">
        <f>D6-C6</f>
        <v>1.3830999999999998</v>
      </c>
      <c r="F6">
        <v>134.80000000000001</v>
      </c>
      <c r="H6">
        <v>0.44712800000000003</v>
      </c>
      <c r="I6">
        <v>1.1972499999999999</v>
      </c>
      <c r="J6">
        <v>2.67</v>
      </c>
      <c r="K6">
        <f>J6-I6</f>
        <v>1.47275</v>
      </c>
      <c r="L6">
        <v>69.7</v>
      </c>
    </row>
    <row r="7" spans="1:18">
      <c r="A7">
        <v>2</v>
      </c>
      <c r="B7">
        <v>0.46669099999999902</v>
      </c>
      <c r="C7">
        <v>1.2588010000000001</v>
      </c>
      <c r="D7">
        <v>2.66</v>
      </c>
      <c r="E7">
        <f t="shared" ref="E7:E10" si="8">D7-C7</f>
        <v>1.4011990000000001</v>
      </c>
      <c r="H7">
        <v>0.440271999999999</v>
      </c>
      <c r="I7">
        <v>1.1428370000000001</v>
      </c>
      <c r="J7">
        <v>2.37</v>
      </c>
      <c r="K7">
        <f t="shared" ref="K7:K10" si="9">J7-I7</f>
        <v>1.227163</v>
      </c>
    </row>
    <row r="8" spans="1:18">
      <c r="A8">
        <v>3</v>
      </c>
      <c r="B8">
        <v>0.44835399999999997</v>
      </c>
      <c r="C8">
        <v>1.138239</v>
      </c>
      <c r="D8">
        <v>2.4700000000000002</v>
      </c>
      <c r="E8">
        <f t="shared" si="8"/>
        <v>1.3317610000000002</v>
      </c>
      <c r="H8">
        <v>0.44775199999999898</v>
      </c>
      <c r="I8">
        <v>1.18065</v>
      </c>
      <c r="J8">
        <v>2.44</v>
      </c>
      <c r="K8">
        <f t="shared" si="9"/>
        <v>1.25935</v>
      </c>
    </row>
    <row r="9" spans="1:18">
      <c r="A9">
        <v>4</v>
      </c>
      <c r="B9">
        <v>0.43822799999999901</v>
      </c>
      <c r="C9">
        <v>1.1958789999999999</v>
      </c>
      <c r="D9">
        <v>2.56</v>
      </c>
      <c r="E9">
        <f t="shared" si="8"/>
        <v>1.3641210000000001</v>
      </c>
      <c r="H9">
        <v>0.39332299999999998</v>
      </c>
      <c r="I9">
        <v>1.1060909999999999</v>
      </c>
      <c r="J9">
        <v>2.4300000000000002</v>
      </c>
      <c r="K9">
        <f t="shared" si="9"/>
        <v>1.3239090000000002</v>
      </c>
    </row>
    <row r="10" spans="1:18">
      <c r="A10">
        <v>5</v>
      </c>
      <c r="B10">
        <v>0.48303299999999999</v>
      </c>
      <c r="C10">
        <v>1.1880379999999999</v>
      </c>
      <c r="D10">
        <v>2.58</v>
      </c>
      <c r="E10">
        <f t="shared" si="8"/>
        <v>1.3919620000000001</v>
      </c>
      <c r="H10">
        <v>0.45782299999999998</v>
      </c>
      <c r="I10">
        <v>1.1596059999999999</v>
      </c>
      <c r="J10">
        <v>2.46</v>
      </c>
      <c r="K10">
        <f t="shared" si="9"/>
        <v>1.300394</v>
      </c>
    </row>
    <row r="16" spans="1:18">
      <c r="A16" s="4"/>
    </row>
    <row r="17" spans="1:1">
      <c r="A17" s="4"/>
    </row>
  </sheetData>
  <mergeCells count="3">
    <mergeCell ref="N1:R1"/>
    <mergeCell ref="B1:F1"/>
    <mergeCell ref="H1:K1"/>
  </mergeCells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"/>
  <sheetViews>
    <sheetView zoomScale="150" workbookViewId="0">
      <selection activeCell="I4" sqref="I4"/>
    </sheetView>
  </sheetViews>
  <sheetFormatPr baseColWidth="10" defaultRowHeight="13"/>
  <cols>
    <col min="2" max="2" width="23.7109375" customWidth="1"/>
    <col min="3" max="3" width="8" bestFit="1" customWidth="1"/>
    <col min="4" max="4" width="4.28515625" customWidth="1"/>
    <col min="5" max="5" width="22.85546875" bestFit="1" customWidth="1"/>
    <col min="8" max="8" width="9" bestFit="1" customWidth="1"/>
    <col min="9" max="9" width="9" customWidth="1"/>
  </cols>
  <sheetData>
    <row r="1" spans="1:10">
      <c r="B1" s="7" t="s">
        <v>36</v>
      </c>
      <c r="C1" s="7"/>
      <c r="D1" s="3"/>
      <c r="E1" s="7" t="s">
        <v>37</v>
      </c>
      <c r="F1" s="7"/>
      <c r="G1" s="3"/>
      <c r="H1" t="s">
        <v>38</v>
      </c>
    </row>
    <row r="2" spans="1:10">
      <c r="A2" t="s">
        <v>23</v>
      </c>
      <c r="B2" s="2" t="s">
        <v>35</v>
      </c>
      <c r="C2" t="s">
        <v>41</v>
      </c>
      <c r="E2" s="2" t="s">
        <v>35</v>
      </c>
      <c r="F2" t="s">
        <v>41</v>
      </c>
      <c r="H2" s="2" t="s">
        <v>35</v>
      </c>
      <c r="I2" t="s">
        <v>41</v>
      </c>
    </row>
    <row r="3" spans="1:10">
      <c r="A3" t="s">
        <v>26</v>
      </c>
      <c r="B3">
        <f>AVERAGE(B6:B32)</f>
        <v>0.46217180000000002</v>
      </c>
      <c r="E3">
        <f>AVERAGE(E6:E32)</f>
        <v>0.44876379999999949</v>
      </c>
      <c r="H3">
        <f>B3-E3</f>
        <v>1.3408000000000531E-2</v>
      </c>
      <c r="J3" t="s">
        <v>39</v>
      </c>
    </row>
    <row r="4" spans="1:10">
      <c r="A4" t="s">
        <v>27</v>
      </c>
      <c r="B4">
        <f>STDEVA(B6:B32)</f>
        <v>4.5992554111507419E-2</v>
      </c>
      <c r="E4">
        <f>STDEVA(E6:E32)</f>
        <v>2.4783456724196181E-2</v>
      </c>
      <c r="H4">
        <f>H3*1000</f>
        <v>13.408000000000531</v>
      </c>
      <c r="I4">
        <f>I3*1000</f>
        <v>0</v>
      </c>
      <c r="J4" t="s">
        <v>40</v>
      </c>
    </row>
    <row r="5" spans="1:10">
      <c r="A5" t="s">
        <v>28</v>
      </c>
      <c r="B5" s="1">
        <f>B4/B3</f>
        <v>9.9513977511192633E-2</v>
      </c>
      <c r="E5" s="1">
        <f>E4/E3</f>
        <v>5.5226060400139693E-2</v>
      </c>
    </row>
    <row r="6" spans="1:10">
      <c r="A6">
        <v>1</v>
      </c>
      <c r="B6">
        <v>0.48859599999999997</v>
      </c>
      <c r="E6">
        <v>0.45363399999999998</v>
      </c>
    </row>
    <row r="7" spans="1:10">
      <c r="A7">
        <v>2</v>
      </c>
      <c r="B7">
        <v>0.48438100000000001</v>
      </c>
      <c r="E7">
        <v>0.44280399999999898</v>
      </c>
    </row>
    <row r="8" spans="1:10">
      <c r="A8">
        <v>3</v>
      </c>
      <c r="B8">
        <v>0.39359699999999997</v>
      </c>
      <c r="E8">
        <v>0.42095300000000002</v>
      </c>
    </row>
    <row r="9" spans="1:10">
      <c r="A9">
        <v>4</v>
      </c>
      <c r="B9">
        <v>0.50655499999999998</v>
      </c>
      <c r="E9">
        <v>0.48777599999999899</v>
      </c>
    </row>
    <row r="10" spans="1:10">
      <c r="A10">
        <v>5</v>
      </c>
      <c r="B10">
        <v>0.43773000000000001</v>
      </c>
      <c r="E10">
        <v>0.43865199999999999</v>
      </c>
    </row>
    <row r="11" spans="1:10">
      <c r="A11">
        <v>6</v>
      </c>
    </row>
    <row r="12" spans="1:10">
      <c r="A12">
        <v>7</v>
      </c>
    </row>
  </sheetData>
  <sheetCalcPr fullCalcOnLoad="1"/>
  <mergeCells count="2">
    <mergeCell ref="E1:F1"/>
    <mergeCell ref="B1:C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zoomScale="150" workbookViewId="0">
      <selection activeCell="A13" sqref="A13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33</v>
      </c>
      <c r="D1" t="s">
        <v>34</v>
      </c>
    </row>
    <row r="2" spans="1:4">
      <c r="A2" t="s">
        <v>23</v>
      </c>
      <c r="B2" s="2" t="s">
        <v>35</v>
      </c>
      <c r="D2" s="2" t="s">
        <v>35</v>
      </c>
    </row>
    <row r="3" spans="1:4">
      <c r="A3" t="s">
        <v>26</v>
      </c>
      <c r="B3">
        <f>AVERAGE(B6:B32)</f>
        <v>0.46217180000000002</v>
      </c>
      <c r="D3">
        <f>AVERAGE(D6:D32)</f>
        <v>0.47046542857142815</v>
      </c>
    </row>
    <row r="4" spans="1:4">
      <c r="A4" t="s">
        <v>27</v>
      </c>
      <c r="B4">
        <f>STDEVA(B6:B32)</f>
        <v>4.5992554111507419E-2</v>
      </c>
      <c r="D4">
        <f>STDEVA(D6:D32)</f>
        <v>4.7567555847296966E-2</v>
      </c>
    </row>
    <row r="5" spans="1:4">
      <c r="A5" t="s">
        <v>28</v>
      </c>
      <c r="B5" s="1">
        <f>B4/B3</f>
        <v>9.9513977511192633E-2</v>
      </c>
      <c r="D5" s="1">
        <f>D4/D3</f>
        <v>0.10110744160678546</v>
      </c>
    </row>
    <row r="6" spans="1:4">
      <c r="A6">
        <v>1</v>
      </c>
      <c r="B6">
        <v>0.48859599999999997</v>
      </c>
      <c r="D6">
        <v>0.45848599999999901</v>
      </c>
    </row>
    <row r="7" spans="1:4">
      <c r="A7">
        <v>2</v>
      </c>
      <c r="B7">
        <v>0.48438100000000001</v>
      </c>
      <c r="D7">
        <v>0.47763599999999901</v>
      </c>
    </row>
    <row r="8" spans="1:4">
      <c r="A8">
        <v>3</v>
      </c>
      <c r="B8">
        <v>0.39359699999999997</v>
      </c>
      <c r="D8">
        <v>0.56508999999999998</v>
      </c>
    </row>
    <row r="9" spans="1:4">
      <c r="A9">
        <v>4</v>
      </c>
      <c r="B9">
        <v>0.50655499999999998</v>
      </c>
      <c r="D9">
        <v>0.42804599999999998</v>
      </c>
    </row>
    <row r="10" spans="1:4">
      <c r="A10">
        <v>5</v>
      </c>
      <c r="B10">
        <v>0.43773000000000001</v>
      </c>
      <c r="D10">
        <v>0.41930800000000001</v>
      </c>
    </row>
    <row r="11" spans="1:4">
      <c r="A11">
        <v>6</v>
      </c>
      <c r="D11">
        <v>0.473713</v>
      </c>
    </row>
    <row r="12" spans="1:4">
      <c r="A12">
        <v>7</v>
      </c>
      <c r="D12">
        <v>0.47097899999999898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50" workbookViewId="0">
      <selection activeCell="D10" sqref="D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29</v>
      </c>
      <c r="D1" t="s">
        <v>30</v>
      </c>
    </row>
    <row r="2" spans="1:4">
      <c r="A2" t="s">
        <v>23</v>
      </c>
      <c r="B2" t="s">
        <v>25</v>
      </c>
      <c r="D2" t="s">
        <v>25</v>
      </c>
    </row>
    <row r="3" spans="1:4">
      <c r="A3" t="s">
        <v>26</v>
      </c>
      <c r="B3">
        <f>AVERAGE(B6:B32)</f>
        <v>0.44118779999999946</v>
      </c>
      <c r="D3">
        <f>AVERAGE(D6:D32)</f>
        <v>0.45040099999999939</v>
      </c>
    </row>
    <row r="4" spans="1:4">
      <c r="A4" t="s">
        <v>27</v>
      </c>
      <c r="B4">
        <f>STDEVA(B6:B32)</f>
        <v>2.1336102659575439E-2</v>
      </c>
      <c r="D4">
        <f>STDEVA(D6:D32)</f>
        <v>3.2935379806523481E-2</v>
      </c>
    </row>
    <row r="5" spans="1:4">
      <c r="A5" t="s">
        <v>28</v>
      </c>
      <c r="B5" s="1">
        <f>B4/B3</f>
        <v>4.8360590795066105E-2</v>
      </c>
      <c r="D5" s="1">
        <f>D4/D3</f>
        <v>7.3124570785863097E-2</v>
      </c>
    </row>
    <row r="6" spans="1:4">
      <c r="A6">
        <v>1</v>
      </c>
      <c r="B6">
        <v>0.42475299999999999</v>
      </c>
      <c r="D6">
        <v>0.39991199999999999</v>
      </c>
    </row>
    <row r="7" spans="1:4">
      <c r="A7">
        <v>2</v>
      </c>
      <c r="B7">
        <v>0.438661999999999</v>
      </c>
      <c r="D7">
        <v>0.45086799999999899</v>
      </c>
    </row>
    <row r="8" spans="1:4">
      <c r="A8">
        <v>3</v>
      </c>
      <c r="B8">
        <v>0.446709999999999</v>
      </c>
      <c r="D8">
        <v>0.484957999999999</v>
      </c>
    </row>
    <row r="9" spans="1:4">
      <c r="A9">
        <v>4</v>
      </c>
      <c r="B9">
        <v>0.42122699999999902</v>
      </c>
      <c r="D9">
        <v>0.44270900000000002</v>
      </c>
    </row>
    <row r="10" spans="1:4">
      <c r="A10">
        <v>5</v>
      </c>
      <c r="B10">
        <v>0.47458699999999998</v>
      </c>
      <c r="D10">
        <v>0.47355799999999898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workbookViewId="0">
      <selection activeCell="B31" sqref="B31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s="2" t="s">
        <v>32</v>
      </c>
      <c r="D1" s="2" t="s">
        <v>31</v>
      </c>
    </row>
    <row r="2" spans="1:4">
      <c r="A2" t="s">
        <v>23</v>
      </c>
    </row>
    <row r="3" spans="1:4">
      <c r="A3" t="s">
        <v>26</v>
      </c>
      <c r="B3">
        <f>AVERAGE(B6:B32)</f>
        <v>0.24570099999999978</v>
      </c>
      <c r="D3">
        <f>AVERAGE(D6:D32)</f>
        <v>0.3320297999999996</v>
      </c>
    </row>
    <row r="4" spans="1:4">
      <c r="A4" t="s">
        <v>27</v>
      </c>
      <c r="B4">
        <f>STDEVA(B6:B32)</f>
        <v>2.0237555966569346E-2</v>
      </c>
      <c r="D4">
        <f>STDEVA(D6:D32)</f>
        <v>3.7396661477998347E-2</v>
      </c>
    </row>
    <row r="5" spans="1:4">
      <c r="A5" t="s">
        <v>28</v>
      </c>
      <c r="B5" s="1">
        <f>B4/B3</f>
        <v>8.2366599918475558E-2</v>
      </c>
      <c r="D5" s="1">
        <f>D4/D3</f>
        <v>0.11263043702100954</v>
      </c>
    </row>
    <row r="6" spans="1:4">
      <c r="A6">
        <v>1</v>
      </c>
      <c r="B6">
        <v>0.275005</v>
      </c>
      <c r="D6">
        <v>0.32842199999999999</v>
      </c>
    </row>
    <row r="7" spans="1:4">
      <c r="A7">
        <v>2</v>
      </c>
      <c r="B7">
        <v>0.23533599999999999</v>
      </c>
      <c r="D7">
        <v>0.37503599999999998</v>
      </c>
    </row>
    <row r="8" spans="1:4">
      <c r="A8">
        <v>3</v>
      </c>
      <c r="B8">
        <v>0.224244999999999</v>
      </c>
      <c r="D8">
        <v>0.27442299999999997</v>
      </c>
    </row>
    <row r="9" spans="1:4">
      <c r="A9">
        <v>4</v>
      </c>
      <c r="B9">
        <v>0.23674799999999999</v>
      </c>
      <c r="D9">
        <v>0.35225099999999898</v>
      </c>
    </row>
    <row r="10" spans="1:4">
      <c r="A10">
        <v>5</v>
      </c>
      <c r="B10">
        <v>0.25717099999999998</v>
      </c>
      <c r="D10">
        <v>0.33001699999999901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E2" sqref="E2"/>
    </sheetView>
  </sheetViews>
  <sheetFormatPr baseColWidth="10" defaultRowHeight="13"/>
  <cols>
    <col min="2" max="2" width="23.7109375" bestFit="1" customWidth="1"/>
    <col min="4" max="4" width="4.28515625" customWidth="1"/>
    <col min="6" max="6" width="18.85546875" customWidth="1"/>
  </cols>
  <sheetData>
    <row r="1" spans="1:6">
      <c r="B1" t="s">
        <v>29</v>
      </c>
      <c r="E1" t="s">
        <v>30</v>
      </c>
    </row>
    <row r="2" spans="1:6">
      <c r="A2" t="s">
        <v>23</v>
      </c>
      <c r="B2" t="s">
        <v>25</v>
      </c>
      <c r="C2" t="s">
        <v>24</v>
      </c>
      <c r="E2" t="s">
        <v>25</v>
      </c>
      <c r="F2" t="s">
        <v>24</v>
      </c>
    </row>
    <row r="3" spans="1:6">
      <c r="A3" t="s">
        <v>26</v>
      </c>
      <c r="B3">
        <f>AVERAGE(B6:B32)</f>
        <v>1.5002987999999939</v>
      </c>
      <c r="C3">
        <f>AVERAGE(C6:C32)</f>
        <v>1.5571221999999998</v>
      </c>
      <c r="E3">
        <f>AVERAGE(E6:E32)</f>
        <v>1.571066199999994</v>
      </c>
      <c r="F3">
        <f>AVERAGE(F6:F32)</f>
        <v>1.6217526</v>
      </c>
    </row>
    <row r="4" spans="1:6">
      <c r="A4" t="s">
        <v>27</v>
      </c>
      <c r="B4">
        <f>STDEVA(B6:B32)</f>
        <v>5.0955876149856638E-2</v>
      </c>
      <c r="C4">
        <f>STDEVA(C6:C32)</f>
        <v>5.4136191191293544E-2</v>
      </c>
      <c r="E4">
        <f>STDEVA(E6:E32)</f>
        <v>6.8393520144085576E-2</v>
      </c>
      <c r="F4">
        <f>STDEVA(F6:F32)</f>
        <v>6.2694297067597771E-2</v>
      </c>
    </row>
    <row r="5" spans="1:6">
      <c r="A5" t="s">
        <v>28</v>
      </c>
      <c r="B5" s="1">
        <f>B4/B3</f>
        <v>3.3963818507257916E-2</v>
      </c>
      <c r="C5" s="1">
        <f>C4/C3</f>
        <v>3.4766822534091128E-2</v>
      </c>
      <c r="E5" s="1">
        <f>E4/E3</f>
        <v>4.3533187935738057E-2</v>
      </c>
      <c r="F5" s="1">
        <f>F4/F3</f>
        <v>3.8658360755887036E-2</v>
      </c>
    </row>
    <row r="6" spans="1:6">
      <c r="A6">
        <v>1</v>
      </c>
      <c r="B6">
        <v>1.46162699999999</v>
      </c>
      <c r="C6">
        <v>1.5232589999999999</v>
      </c>
      <c r="E6">
        <v>1.5305409999999899</v>
      </c>
      <c r="F6">
        <v>1.5778160000000001</v>
      </c>
    </row>
    <row r="7" spans="1:6">
      <c r="A7">
        <v>2</v>
      </c>
      <c r="B7">
        <v>1.47313899999999</v>
      </c>
      <c r="C7">
        <v>1.5372840000000001</v>
      </c>
      <c r="E7">
        <v>1.4889460000000001</v>
      </c>
      <c r="F7">
        <v>1.554457</v>
      </c>
    </row>
    <row r="8" spans="1:6">
      <c r="A8">
        <v>3</v>
      </c>
      <c r="B8">
        <v>1.5873329999999899</v>
      </c>
      <c r="C8">
        <v>1.6517569999999999</v>
      </c>
      <c r="E8">
        <v>1.64681999999999</v>
      </c>
      <c r="F8">
        <v>1.6936720000000001</v>
      </c>
    </row>
    <row r="9" spans="1:6">
      <c r="A9">
        <v>4</v>
      </c>
      <c r="B9">
        <v>1.47641</v>
      </c>
      <c r="C9">
        <v>1.522707</v>
      </c>
      <c r="E9">
        <v>1.55275899999999</v>
      </c>
      <c r="F9">
        <v>1.600678</v>
      </c>
    </row>
    <row r="10" spans="1:6">
      <c r="A10">
        <v>5</v>
      </c>
      <c r="B10">
        <v>1.502985</v>
      </c>
      <c r="C10">
        <v>1.5506040000000001</v>
      </c>
      <c r="E10">
        <v>1.6362650000000001</v>
      </c>
      <c r="F10">
        <v>1.68214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pt_main loop type</vt:lpstr>
      <vt:lpstr>storing element.group</vt:lpstr>
      <vt:lpstr>if else pos neg</vt:lpstr>
      <vt:lpstr>for vs .each</vt:lpstr>
      <vt:lpstr>@timing framework</vt:lpstr>
      <vt:lpstr>@orbital_hash</vt:lpstr>
      <vt:lpstr>term_spans</vt:lpstr>
      <vt:lpstr>custom pt_element_home total</vt:lpstr>
      <vt:lpstr>custom pt_element_home</vt:lpstr>
      <vt:lpstr>span_ec</vt:lpstr>
      <vt:lpstr>ec_class accumulated</vt:lpstr>
      <vt:lpstr>db query vs get</vt:lpstr>
      <vt:lpstr>ec_class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2014-01-23T02:03:39Z</dcterms:created>
  <dcterms:modified xsi:type="dcterms:W3CDTF">2014-02-01T15:50:39Z</dcterms:modified>
</cp:coreProperties>
</file>