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301" documentId="11_0B1D56BE9CDCCE836B02CE7A5FB0D4A9BBFD1C62" xr6:coauthVersionLast="47" xr6:coauthVersionMax="47" xr10:uidLastSave="{647DB18C-9808-461C-8201-10475525BA18}"/>
  <bookViews>
    <workbookView xWindow="240" yWindow="105" windowWidth="14805" windowHeight="8010" firstSheet="2" activeTab="2" xr2:uid="{00000000-000D-0000-FFFF-FFFF00000000}"/>
  </bookViews>
  <sheets>
    <sheet name="Sheet1" sheetId="1" r:id="rId1"/>
    <sheet name="Expenditure" sheetId="2" r:id="rId2"/>
    <sheet name="Hous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N20" i="3"/>
  <c r="M21" i="3"/>
  <c r="M20" i="3"/>
  <c r="I21" i="3"/>
  <c r="J21" i="3"/>
  <c r="K21" i="3"/>
  <c r="K20" i="3"/>
  <c r="J20" i="3"/>
  <c r="I20" i="3"/>
  <c r="I17" i="3"/>
  <c r="J17" i="3"/>
  <c r="K17" i="3"/>
  <c r="J16" i="3"/>
  <c r="K16" i="3"/>
  <c r="I16" i="3"/>
  <c r="D17" i="3"/>
  <c r="D16" i="3"/>
  <c r="C16" i="3"/>
  <c r="B16" i="3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17" i="2"/>
  <c r="H17" i="2"/>
  <c r="G18" i="2"/>
  <c r="G19" i="2"/>
  <c r="G20" i="2"/>
  <c r="G21" i="2"/>
  <c r="G22" i="2"/>
  <c r="G23" i="2"/>
  <c r="G24" i="2"/>
  <c r="G25" i="2"/>
  <c r="G26" i="2"/>
  <c r="G27" i="2"/>
  <c r="G28" i="2"/>
  <c r="G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<sst xmlns="http://schemas.openxmlformats.org/spreadsheetml/2006/main" count="121" uniqueCount="37">
  <si>
    <t>CBi</t>
  </si>
  <si>
    <t>Cities</t>
  </si>
  <si>
    <t>Towns and suburbs</t>
  </si>
  <si>
    <t>Rural areas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</si>
  <si>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</si>
  <si>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</si>
  <si>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</si>
  <si>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</si>
  <si>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</si>
  <si>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</si>
  <si>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</si>
  <si>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</si>
  <si>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</si>
  <si>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</si>
  <si>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</si>
  <si>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</si>
  <si>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COICOP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</si>
  <si>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</si>
  <si>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</si>
  <si>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</si>
  <si>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</si>
  <si>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</si>
  <si>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</si>
  <si>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</si>
  <si>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</si>
  <si>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</si>
  <si>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</si>
  <si>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</si>
  <si>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</si>
  <si>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 xml:space="preserve">Cities: </t>
  </si>
  <si>
    <t xml:space="preserve"> Towns and suburbs: </t>
  </si>
  <si>
    <t xml:space="preserve">Rural areas: </t>
  </si>
  <si>
    <t>CBi [TJ/M.Euro]</t>
  </si>
  <si>
    <t>Cities [MWh]</t>
  </si>
  <si>
    <t>Towns and suburbs [MWh]</t>
  </si>
  <si>
    <t>Rural areas [MWh]</t>
  </si>
  <si>
    <t>Ave. squaremeter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</si>
</sst>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>
    <font>
      <sz val="11"/>
      <color theme="1"/>
      <name val="Aptos Narrow"/>
      <family val="2"/>
      <scheme val="minor"/>
    </font>
    <font>
      <sz val="9"/>
      <color rgb="FF00000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 shrinkToFit="1"/>
    </xf>
    <xf numFmtId="0" fontId="2" fillId="0" borderId="0" xfId="0" applyFont="1"/>
    <xf numFmtId="2" fontId="2" fillId="0" borderId="0" xfId="0" applyNumberFormat="1" applyFont="1"/>
    <xf numFmtId="43" fontId="0" fillId="0" borderId="0" xfId="0" applyNumberFormat="1"/>
    <xf numFmtId="164" fontId="1" fillId="0" borderId="0" xfId="0" applyNumberFormat="1" applyFont="1" applyAlignment="1">
      <alignment horizontal="center" vertical="center" shrinkToFit="1"/>
    </xf>
    <xf numFmtId="0" fontId="0" fillId="2" borderId="0" xfId="0" applyFill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(CBi*Exp)/(Averge price per 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Housing!H20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Housing!$I$19:$K$19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Housing!$I$20:$K$20</c:f>
              <c:numCache>
                <c:formatCode>General</c:formatCode>
                <c:ptCount val="3"/>
                <c:pt idx="0">
                  <c:v>1.0942336838234485</c:v>
                </c:pt>
                <c:pt idx="1">
                  <c:v>1.925202639600113</c:v>
                </c:pt>
                <c:pt idx="2">
                  <c:v>2.5483423804635748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F116F88-CA2D-46BD-8F70-44B9A8F36FF5}"/>
            </c:ext>
          </c:extLst>
        </c:ser>
        <c:ser>
          <c:idx val="1"/>
          <c:order val="1"/>
          <c:tx>
            <c:strRef>
              <c:f>Housing!H21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Housing!$I$19:$K$19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Housing!$I$21:$K$21</c:f>
              <c:numCache>
                <c:formatCode>General</c:formatCode>
                <c:ptCount val="3"/>
                <c:pt idx="0">
                  <c:v>2.1518969605407565</c:v>
                </c:pt>
                <c:pt idx="1">
                  <c:v>3.1522255206105068</c:v>
                </c:pt>
                <c:pt idx="2">
                  <c:v>3.3137880820855292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098FDAC-30EB-4DB9-A611-F6822EAD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61900296"/>
        <c:axId val="1461902344"/>
      </c:barChart>
      <c:catAx>
        <c:axId val="146190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02344"/>
        <c:crosses val="autoZero"/>
        <c:auto val="1"/>
        <c:lblAlgn val="ctr"/>
        <c:lblOffset val="100"/>
        <c:noMultiLvlLbl val="0"/>
      </c:catAx>
      <c:valAx>
        <c:axId val="14619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0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'Cities', 'Towns and suburbs', 'Rural areas'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Housing!I19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Housing!$H$20:$H$21</c:f>
              <c:numCache>
                <c:formatCode>General</c:formatCode>
                <c:ptCount val="2"/>
                <c:pt idx="0">
                  <c:v>2022</c:v>
                </c:pt>
                <c:pt idx="1">
                  <c:v>2012</c:v>
                </c:pt>
              </c:numCache>
            </c:numRef>
          </c:cat>
          <c:val>
            <c:numRef>
              <c:f>Housing!$I$20:$I$21</c:f>
              <c:numCache>
                <c:formatCode>General</c:formatCode>
                <c:ptCount val="2"/>
                <c:pt idx="0">
                  <c:v>1.0942336838234485</c:v>
                </c:pt>
                <c:pt idx="1">
                  <c:v>2.1518969605407565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4F6EB97-EAAE-45C1-99AA-CA3ECBDCAB65}"/>
            </c:ext>
          </c:extLst>
        </c:ser>
        <c:ser>
          <c:idx val="1"/>
          <c:order val="1"/>
          <c:tx>
            <c:strRef>
              <c:f>Housing!J19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Housing!$H$20:$H$21</c:f>
              <c:numCache>
                <c:formatCode>General</c:formatCode>
                <c:ptCount val="2"/>
                <c:pt idx="0">
                  <c:v>2022</c:v>
                </c:pt>
                <c:pt idx="1">
                  <c:v>2012</c:v>
                </c:pt>
              </c:numCache>
            </c:numRef>
          </c:cat>
          <c:val>
            <c:numRef>
              <c:f>Housing!$J$20:$J$21</c:f>
              <c:numCache>
                <c:formatCode>General</c:formatCode>
                <c:ptCount val="2"/>
                <c:pt idx="0">
                  <c:v>1.925202639600113</c:v>
                </c:pt>
                <c:pt idx="1">
                  <c:v>3.1522255206105068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D0FF38B-1517-4F33-B2F8-74E9E1DE9C39}"/>
            </c:ext>
          </c:extLst>
        </c:ser>
        <c:ser>
          <c:idx val="2"/>
          <c:order val="2"/>
          <c:tx>
            <c:strRef>
              <c:f>Housing!K19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Housing!$H$20:$H$21</c:f>
              <c:numCache>
                <c:formatCode>General</c:formatCode>
                <c:ptCount val="2"/>
                <c:pt idx="0">
                  <c:v>2022</c:v>
                </c:pt>
                <c:pt idx="1">
                  <c:v>2012</c:v>
                </c:pt>
              </c:numCache>
            </c:numRef>
          </c:cat>
          <c:val>
            <c:numRef>
              <c:f>Housing!$K$20:$K$21</c:f>
              <c:numCache>
                <c:formatCode>General</c:formatCode>
                <c:ptCount val="2"/>
                <c:pt idx="0">
                  <c:v>2.5483423804635748</c:v>
                </c:pt>
                <c:pt idx="1">
                  <c:v>3.3137880820855292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62AC832C-0530-4B3C-9226-6A7A5A9C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648385032"/>
        <c:axId val="648387080"/>
      </c:barChart>
      <c:catAx>
        <c:axId val="64838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87080"/>
        <c:crosses val="autoZero"/>
        <c:auto val="1"/>
        <c:lblAlgn val="ctr"/>
        <c:lblOffset val="100"/>
        <c:noMultiLvlLbl val="0"/>
      </c:catAx>
      <c:valAx>
        <c:axId val="6483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8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'Cities', 'Towns and suburbs', 'Rural areas' by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Housing!I19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Housing!$H$20:$H$21</c:f>
              <c:numCache>
                <c:formatCode>General</c:formatCode>
                <c:ptCount val="2"/>
                <c:pt idx="0">
                  <c:v>2022</c:v>
                </c:pt>
                <c:pt idx="1">
                  <c:v>2012</c:v>
                </c:pt>
              </c:numCache>
            </c:numRef>
          </c:cat>
          <c:val>
            <c:numRef>
              <c:f>Housing!$I$20:$I$21</c:f>
              <c:numCache>
                <c:formatCode>General</c:formatCode>
                <c:ptCount val="2"/>
                <c:pt idx="0">
                  <c:v>1.0942336838234485</c:v>
                </c:pt>
                <c:pt idx="1">
                  <c:v>2.1518969605407565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5F7543E-BBFA-440A-A1AC-5EBE920A0D74}"/>
            </c:ext>
          </c:extLst>
        </c:ser>
        <c:ser>
          <c:idx val="1"/>
          <c:order val="1"/>
          <c:tx>
            <c:strRef>
              <c:f>Housing!J19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Housing!$H$20:$H$21</c:f>
              <c:numCache>
                <c:formatCode>General</c:formatCode>
                <c:ptCount val="2"/>
                <c:pt idx="0">
                  <c:v>2022</c:v>
                </c:pt>
                <c:pt idx="1">
                  <c:v>2012</c:v>
                </c:pt>
              </c:numCache>
            </c:numRef>
          </c:cat>
          <c:val>
            <c:numRef>
              <c:f>Housing!$J$20:$J$21</c:f>
              <c:numCache>
                <c:formatCode>General</c:formatCode>
                <c:ptCount val="2"/>
                <c:pt idx="0">
                  <c:v>1.925202639600113</c:v>
                </c:pt>
                <c:pt idx="1">
                  <c:v>3.1522255206105068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73A6358A-22D6-4FA0-9182-C0A28F7B07D3}"/>
            </c:ext>
          </c:extLst>
        </c:ser>
        <c:ser>
          <c:idx val="2"/>
          <c:order val="2"/>
          <c:tx>
            <c:strRef>
              <c:f>Housing!K19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Housing!$H$20:$H$21</c:f>
              <c:numCache>
                <c:formatCode>General</c:formatCode>
                <c:ptCount val="2"/>
                <c:pt idx="0">
                  <c:v>2022</c:v>
                </c:pt>
                <c:pt idx="1">
                  <c:v>2012</c:v>
                </c:pt>
              </c:numCache>
            </c:numRef>
          </c:cat>
          <c:val>
            <c:numRef>
              <c:f>Housing!$K$20:$K$21</c:f>
              <c:numCache>
                <c:formatCode>General</c:formatCode>
                <c:ptCount val="2"/>
                <c:pt idx="0">
                  <c:v>2.5483423804635748</c:v>
                </c:pt>
                <c:pt idx="1">
                  <c:v>3.3137880820855292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A6C82C9-06DC-4068-83D9-0284A5A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259785736"/>
        <c:axId val="1259873800"/>
      </c:barChart>
      <c:catAx>
        <c:axId val="1259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73800"/>
        <c:crosses val="autoZero"/>
        <c:auto val="1"/>
        <c:lblAlgn val="ctr"/>
        <c:lblOffset val="100"/>
        <c:noMultiLvlLbl val="0"/>
      </c:catAx>
      <c:valAx>
        <c:axId val="12598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78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0</xdr:row>
      <xdr:rowOff>0</xdr:rowOff>
    </xdr:from>
    <xdr:to>
      <xdr:col>13</xdr:col>
      <xdr:colOff>38100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0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6</xdr:row>
      <xdr:rowOff>142875</xdr:rowOff>
    </xdr:from>
    <xdr:to>
      <xdr:col>13</xdr:col>
      <xdr:colOff>76200</xdr:colOff>
      <xdr:row>11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BCE93-F7D4-5E02-064F-E46693938105}"/>
            </a:ext>
            <a:ext uri="{147F2762-F138-4A5C-976F-8EAC2B608ADB}">
              <a16:predDERef xmlns:a16="http://schemas.microsoft.com/office/drawing/2014/main" pre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1285875"/>
          <a:ext cx="457200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0</xdr:row>
      <xdr:rowOff>133350</xdr:rowOff>
    </xdr:from>
    <xdr:to>
      <xdr:col>20</xdr:col>
      <xdr:colOff>381000</xdr:colOff>
      <xdr:row>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76E65-B902-3197-F715-98A4BBD0B1E7}"/>
            </a:ext>
            <a:ext uri="{147F2762-F138-4A5C-976F-8EAC2B608ADB}">
              <a16:predDERef xmlns:a16="http://schemas.microsoft.com/office/drawing/2014/main" pred="{150BCE93-F7D4-5E02-064F-E4669393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20400" y="133350"/>
          <a:ext cx="4572000" cy="790575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7</xdr:row>
      <xdr:rowOff>57150</xdr:rowOff>
    </xdr:from>
    <xdr:to>
      <xdr:col>21</xdr:col>
      <xdr:colOff>38100</xdr:colOff>
      <xdr:row>10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DC51A1-00DE-C921-2C47-85184C5530FE}"/>
            </a:ext>
            <a:ext uri="{147F2762-F138-4A5C-976F-8EAC2B608ADB}">
              <a16:predDERef xmlns:a16="http://schemas.microsoft.com/office/drawing/2014/main" pred="{C9176E65-B902-3197-F715-98A4BBD0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1390650"/>
          <a:ext cx="4572000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18</xdr:row>
      <xdr:rowOff>142875</xdr:rowOff>
    </xdr:from>
    <xdr:to>
      <xdr:col>4</xdr:col>
      <xdr:colOff>895350</xdr:colOff>
      <xdr:row>24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AF84CF-6D9F-1ED8-281F-BB40BA108657}"/>
            </a:ext>
            <a:ext uri="{147F2762-F138-4A5C-976F-8EAC2B608ADB}">
              <a16:predDERef xmlns:a16="http://schemas.microsoft.com/office/drawing/2014/main" pred="{35DC51A1-00DE-C921-2C47-85184C55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800" y="3571875"/>
          <a:ext cx="4572000" cy="1019175"/>
        </a:xfrm>
        <a:prstGeom prst="rect">
          <a:avLst/>
        </a:prstGeom>
      </xdr:spPr>
    </xdr:pic>
    <xdr:clientData/>
  </xdr:twoCellAnchor>
  <xdr:twoCellAnchor>
    <xdr:from>
      <xdr:col>14</xdr:col>
      <xdr:colOff>161925</xdr:colOff>
      <xdr:row>10</xdr:row>
      <xdr:rowOff>133350</xdr:rowOff>
    </xdr:from>
    <xdr:to>
      <xdr:col>21</xdr:col>
      <xdr:colOff>466725</xdr:colOff>
      <xdr:row>25</xdr:row>
      <xdr:rowOff>19050</xdr:rowOff>
    </xdr:to>
    <xdr:graphicFrame macro="">
      <xdr:nvGraphicFramePr>
        <xdr:cNvPr id="8" name="Chart 7" descr="Chart type: Clustered Column. '2022', '2012' by 'Field1'&#10;&#10;Description automatically generated">
          <a:extLst>
            <a:ext uri="{FF2B5EF4-FFF2-40B4-BE49-F238E27FC236}">
              <a16:creationId xmlns:a16="http://schemas.microsoft.com/office/drawing/2014/main" id="{3F5FC65D-B8DE-C415-7B54-CA7D50205B72}"/>
            </a:ext>
            <a:ext uri="{147F2762-F138-4A5C-976F-8EAC2B608ADB}">
              <a16:predDERef xmlns:a16="http://schemas.microsoft.com/office/drawing/2014/main" pred="{97AF84CF-6D9F-1ED8-281F-BB40BA10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104775</xdr:colOff>
      <xdr:row>26</xdr:row>
      <xdr:rowOff>9525</xdr:rowOff>
    </xdr:from>
    <xdr:to>
      <xdr:col>22</xdr:col>
      <xdr:colOff>409575</xdr:colOff>
      <xdr:row>40</xdr:row>
      <xdr:rowOff>85725</xdr:rowOff>
    </xdr:to>
    <xdr:graphicFrame macro="">
      <xdr:nvGraphicFramePr>
        <xdr:cNvPr id="7" name="Chart 6" descr="Chart type: Clustered Column. 'Cities', 'Towns and suburbs', 'Rural areas' by 'Field1'&#10;&#10;Description automatically generated">
          <a:extLst>
            <a:ext uri="{FF2B5EF4-FFF2-40B4-BE49-F238E27FC236}">
              <a16:creationId xmlns:a16="http://schemas.microsoft.com/office/drawing/2014/main" id="{80D46A56-0F18-819F-7D61-F43233EB17F1}"/>
            </a:ext>
            <a:ext uri="{147F2762-F138-4A5C-976F-8EAC2B608ADB}">
              <a16:predDERef xmlns:a16="http://schemas.microsoft.com/office/drawing/2014/main" pred="{3F5FC65D-B8DE-C415-7B54-CA7D5020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600075</xdr:colOff>
      <xdr:row>16</xdr:row>
      <xdr:rowOff>66675</xdr:rowOff>
    </xdr:from>
    <xdr:to>
      <xdr:col>30</xdr:col>
      <xdr:colOff>295275</xdr:colOff>
      <xdr:row>30</xdr:row>
      <xdr:rowOff>142875</xdr:rowOff>
    </xdr:to>
    <xdr:graphicFrame macro="">
      <xdr:nvGraphicFramePr>
        <xdr:cNvPr id="9" name="Chart 8" descr="Chart type: Stacked Column. 'Cities', 'Towns and suburbs', 'Rural areas' by 'Field1'&#10;&#10;Description automatically generated">
          <a:extLst>
            <a:ext uri="{FF2B5EF4-FFF2-40B4-BE49-F238E27FC236}">
              <a16:creationId xmlns:a16="http://schemas.microsoft.com/office/drawing/2014/main" id="{E64D17FC-16F1-DD40-A824-33A98FE86D62}"/>
            </a:ext>
            <a:ext uri="{147F2762-F138-4A5C-976F-8EAC2B608ADB}">
              <a16:predDERef xmlns:a16="http://schemas.microsoft.com/office/drawing/2014/main" pred="{80D46A56-0F18-819F-7D61-F43233EB1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workbookViewId="0">
      <selection activeCell="K15" sqref="K15"/>
    </sheetView>
  </sheetViews>
  <sheetFormatPr defaultRowHeight="15"/>
  <cols>
    <col min="2" max="2" width="5.85546875" bestFit="1" customWidth="1"/>
    <col min="4" max="4" width="12.5703125" bestFit="1" customWidth="1"/>
    <col min="5" max="5" width="17.85546875" bestFit="1" customWidth="1"/>
    <col min="6" max="6" width="13.85546875" bestFit="1" customWidth="1"/>
    <col min="7" max="7" width="11.42578125" customWidth="1"/>
    <col min="8" max="8" width="9.28515625" customWidth="1"/>
    <col min="9" max="9" width="11" bestFit="1" customWidth="1"/>
    <col min="10" max="10" width="12.5703125" bestFit="1" customWidth="1"/>
    <col min="11" max="11" width="17.85546875" bestFit="1" customWidth="1"/>
    <col min="12" max="12" width="13.85546875" bestFit="1" customWidth="1"/>
    <col min="14" max="14" width="5.85546875" bestFit="1" customWidth="1"/>
    <col min="15" max="15" width="9.28515625" bestFit="1" customWidth="1"/>
    <col min="16" max="16" width="13.85546875" bestFit="1" customWidth="1"/>
    <col min="17" max="17" width="17.85546875" bestFit="1" customWidth="1"/>
    <col min="18" max="18" width="13.85546875" bestFit="1" customWidth="1"/>
  </cols>
  <sheetData>
    <row r="2" spans="2:18" s="2" customFormat="1">
      <c r="B2" s="13">
        <v>1</v>
      </c>
      <c r="C2" s="13"/>
      <c r="D2" s="13"/>
      <c r="E2" s="13"/>
      <c r="F2" s="13"/>
      <c r="H2" s="13">
        <v>2</v>
      </c>
      <c r="I2" s="13"/>
      <c r="J2" s="13"/>
      <c r="K2" s="13"/>
      <c r="L2" s="13"/>
      <c r="N2" s="13">
        <v>3</v>
      </c>
      <c r="O2" s="13"/>
      <c r="P2" s="13"/>
      <c r="Q2" s="13"/>
      <c r="R2" s="13"/>
    </row>
    <row r="3" spans="2:18" s="2" customFormat="1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2:18">
      <c r="B4" t="s">
        <v>4</v>
      </c>
      <c r="C4" s="1">
        <v>879.45386608450497</v>
      </c>
      <c r="D4" s="1">
        <v>1560619.8018100699</v>
      </c>
      <c r="E4" s="1">
        <v>1695591.92598534</v>
      </c>
      <c r="F4" s="1">
        <v>1824737.10544733</v>
      </c>
      <c r="H4" t="s">
        <v>4</v>
      </c>
      <c r="I4" s="1">
        <v>879.45386608450497</v>
      </c>
      <c r="J4" s="1">
        <v>1560619.8018100699</v>
      </c>
      <c r="K4" s="1">
        <v>1695591.92598534</v>
      </c>
      <c r="L4" s="1">
        <v>1824737.10544733</v>
      </c>
      <c r="N4" t="s">
        <v>4</v>
      </c>
      <c r="O4" s="1">
        <v>879.45386608450497</v>
      </c>
      <c r="P4" s="1">
        <v>1560619.8018100699</v>
      </c>
      <c r="Q4" s="1">
        <v>1695591.92598534</v>
      </c>
      <c r="R4" s="1">
        <v>1824737.10544733</v>
      </c>
    </row>
    <row r="5" spans="2:18">
      <c r="B5" t="s">
        <v>5</v>
      </c>
      <c r="C5" s="1">
        <v>46.5641180203896</v>
      </c>
      <c r="D5" s="1">
        <v>20657.3896138454</v>
      </c>
      <c r="E5" s="1">
        <v>19781.1255527258</v>
      </c>
      <c r="F5" s="1">
        <v>21225.732612755099</v>
      </c>
      <c r="H5" t="s">
        <v>5</v>
      </c>
      <c r="I5" s="1">
        <v>46.5641180203896</v>
      </c>
      <c r="J5" s="1">
        <v>20657.3896138454</v>
      </c>
      <c r="K5" s="1">
        <v>19781.1255527258</v>
      </c>
      <c r="L5" s="1">
        <v>21225.732612755099</v>
      </c>
      <c r="N5" t="s">
        <v>5</v>
      </c>
      <c r="O5" s="1">
        <v>46.5641180203896</v>
      </c>
      <c r="P5" s="1">
        <v>20657.3896138454</v>
      </c>
      <c r="Q5" s="1">
        <v>19781.1255527258</v>
      </c>
      <c r="R5" s="1">
        <v>21225.732612755099</v>
      </c>
    </row>
    <row r="6" spans="2:18">
      <c r="B6" t="s">
        <v>6</v>
      </c>
      <c r="C6" s="1">
        <v>35.137031853302503</v>
      </c>
      <c r="D6" s="1">
        <v>33485.235769434898</v>
      </c>
      <c r="E6" s="1">
        <v>31575.775965913599</v>
      </c>
      <c r="F6" s="1">
        <v>24853.691076690699</v>
      </c>
      <c r="H6" t="s">
        <v>6</v>
      </c>
      <c r="I6" s="1">
        <v>35.137031853302503</v>
      </c>
      <c r="J6" s="1">
        <v>33485.235769434898</v>
      </c>
      <c r="K6" s="1">
        <v>31575.775965913599</v>
      </c>
      <c r="L6" s="1">
        <v>24853.691076690699</v>
      </c>
      <c r="N6" t="s">
        <v>6</v>
      </c>
      <c r="O6" s="1">
        <v>35.137031853302503</v>
      </c>
      <c r="P6" s="1">
        <v>33485.235769434898</v>
      </c>
      <c r="Q6" s="1">
        <v>31575.775965913599</v>
      </c>
      <c r="R6" s="1">
        <v>24853.691076690699</v>
      </c>
    </row>
    <row r="7" spans="2:18">
      <c r="B7" t="s">
        <v>7</v>
      </c>
      <c r="C7" s="1">
        <v>5698.4369776576996</v>
      </c>
      <c r="D7" s="1">
        <v>33145097.950345699</v>
      </c>
      <c r="E7" s="1">
        <v>28770042.213897001</v>
      </c>
      <c r="F7" s="1">
        <v>23915547.1147082</v>
      </c>
      <c r="H7" t="s">
        <v>7</v>
      </c>
      <c r="I7" s="1">
        <v>4985.5444224413704</v>
      </c>
      <c r="J7" s="1">
        <v>28998540.979835901</v>
      </c>
      <c r="K7" s="1">
        <v>25170818.604342099</v>
      </c>
      <c r="L7" s="1">
        <v>20923636.2523355</v>
      </c>
      <c r="N7" t="s">
        <v>7</v>
      </c>
      <c r="O7" s="1">
        <v>4985.5444224413704</v>
      </c>
      <c r="P7" s="1">
        <v>28998540.979835901</v>
      </c>
      <c r="Q7" s="1">
        <v>25170818.604342099</v>
      </c>
      <c r="R7" s="1">
        <v>20923636.2523355</v>
      </c>
    </row>
    <row r="8" spans="2:18">
      <c r="B8" t="s">
        <v>8</v>
      </c>
      <c r="C8" s="1">
        <v>313.30189493077501</v>
      </c>
      <c r="D8" s="1">
        <v>247095.339520429</v>
      </c>
      <c r="E8" s="1">
        <v>296904.84549918497</v>
      </c>
      <c r="F8" s="1">
        <v>295479.653977259</v>
      </c>
      <c r="H8" t="s">
        <v>8</v>
      </c>
      <c r="I8" s="1">
        <v>313.30189493077501</v>
      </c>
      <c r="J8" s="1">
        <v>247095.339520429</v>
      </c>
      <c r="K8" s="1">
        <v>296904.84549918497</v>
      </c>
      <c r="L8" s="1">
        <v>295479.653977259</v>
      </c>
      <c r="N8" t="s">
        <v>8</v>
      </c>
      <c r="O8" s="1">
        <v>603.95394256237705</v>
      </c>
      <c r="P8" s="1">
        <v>476327.16848114203</v>
      </c>
      <c r="Q8" s="1">
        <v>572345.25199640705</v>
      </c>
      <c r="R8" s="1">
        <v>569597.90174892696</v>
      </c>
    </row>
    <row r="9" spans="2:18">
      <c r="B9" t="s">
        <v>9</v>
      </c>
      <c r="C9" s="1">
        <v>105.841415679102</v>
      </c>
      <c r="D9" s="1">
        <v>43476.6370806286</v>
      </c>
      <c r="E9" s="1">
        <v>46692.343782629898</v>
      </c>
      <c r="F9" s="1">
        <v>41591.918991630802</v>
      </c>
      <c r="H9" t="s">
        <v>9</v>
      </c>
      <c r="I9" s="1">
        <v>105.841415679102</v>
      </c>
      <c r="J9" s="1">
        <v>43476.6370806286</v>
      </c>
      <c r="K9" s="1">
        <v>46692.343782629898</v>
      </c>
      <c r="L9" s="1">
        <v>41591.918991630802</v>
      </c>
      <c r="N9" t="s">
        <v>9</v>
      </c>
      <c r="O9" s="1">
        <v>105.841415679102</v>
      </c>
      <c r="P9" s="1">
        <v>43476.6370806286</v>
      </c>
      <c r="Q9" s="1">
        <v>46692.343782629898</v>
      </c>
      <c r="R9" s="1">
        <v>41591.918991630802</v>
      </c>
    </row>
    <row r="10" spans="2:18">
      <c r="B10" t="s">
        <v>10</v>
      </c>
      <c r="C10" s="1">
        <v>507.32769692593899</v>
      </c>
      <c r="D10" s="1">
        <v>1333732.85797</v>
      </c>
      <c r="E10" s="1">
        <v>1516931.3701624</v>
      </c>
      <c r="F10" s="1">
        <v>1921847.5086734099</v>
      </c>
      <c r="H10" t="s">
        <v>10</v>
      </c>
      <c r="I10" s="1">
        <v>1220.2202521422601</v>
      </c>
      <c r="J10" s="1">
        <v>3207882.9011382698</v>
      </c>
      <c r="K10" s="1">
        <v>3648510.40106388</v>
      </c>
      <c r="L10" s="1">
        <v>4622411.2458713204</v>
      </c>
      <c r="N10" t="s">
        <v>10</v>
      </c>
      <c r="O10" s="1">
        <v>1220.2202521422601</v>
      </c>
      <c r="P10" s="1">
        <v>3207882.9011382698</v>
      </c>
      <c r="Q10" s="1">
        <v>3648510.40106388</v>
      </c>
      <c r="R10" s="1">
        <v>4622411.2458713204</v>
      </c>
    </row>
    <row r="11" spans="2:18">
      <c r="B11" t="s">
        <v>11</v>
      </c>
      <c r="C11" s="1">
        <v>90.817753347897593</v>
      </c>
      <c r="D11" s="1">
        <v>25367.634443155199</v>
      </c>
      <c r="E11" s="1">
        <v>28193.605933194001</v>
      </c>
      <c r="F11" s="1">
        <v>31405.574671222301</v>
      </c>
      <c r="H11" t="s">
        <v>11</v>
      </c>
      <c r="I11" s="1">
        <v>90.817753347897593</v>
      </c>
      <c r="J11" s="1">
        <v>25367.634443155199</v>
      </c>
      <c r="K11" s="1">
        <v>28193.605933194001</v>
      </c>
      <c r="L11" s="1">
        <v>31405.574671222301</v>
      </c>
      <c r="N11" t="s">
        <v>11</v>
      </c>
      <c r="O11" s="1">
        <v>90.817753347897593</v>
      </c>
      <c r="P11" s="1">
        <v>25367.634443155199</v>
      </c>
      <c r="Q11" s="1">
        <v>28193.605933194001</v>
      </c>
      <c r="R11" s="1">
        <v>31405.574671222301</v>
      </c>
    </row>
    <row r="12" spans="2:18">
      <c r="B12" t="s">
        <v>12</v>
      </c>
      <c r="C12" s="1">
        <v>173.107188453276</v>
      </c>
      <c r="D12" s="1">
        <v>270208.49795459199</v>
      </c>
      <c r="E12" s="1">
        <v>294153.96871678799</v>
      </c>
      <c r="F12" s="1">
        <v>247610.926315288</v>
      </c>
      <c r="H12" t="s">
        <v>12</v>
      </c>
      <c r="I12" s="1">
        <v>173.107188453276</v>
      </c>
      <c r="J12" s="1">
        <v>270208.49795459199</v>
      </c>
      <c r="K12" s="1">
        <v>294153.96871678799</v>
      </c>
      <c r="L12" s="1">
        <v>247610.926315288</v>
      </c>
      <c r="N12" t="s">
        <v>12</v>
      </c>
      <c r="O12" s="1">
        <v>481.28467679839298</v>
      </c>
      <c r="P12" s="1">
        <v>751252.50873886596</v>
      </c>
      <c r="Q12" s="1">
        <v>817827.37636592204</v>
      </c>
      <c r="R12" s="1">
        <v>688425.16424770094</v>
      </c>
    </row>
    <row r="13" spans="2:18">
      <c r="B13" t="s">
        <v>13</v>
      </c>
      <c r="C13" s="1">
        <v>161.95236768574901</v>
      </c>
      <c r="D13" s="1">
        <v>7983.0500403392298</v>
      </c>
      <c r="E13" s="1">
        <v>5292.2891883769898</v>
      </c>
      <c r="F13" s="1">
        <v>2545.6612476578698</v>
      </c>
      <c r="H13" t="s">
        <v>13</v>
      </c>
      <c r="I13" s="1">
        <v>161.95236768574901</v>
      </c>
      <c r="J13" s="1">
        <v>7983.0500403392298</v>
      </c>
      <c r="K13" s="1">
        <v>5292.2891883769898</v>
      </c>
      <c r="L13" s="1">
        <v>2545.6612476578698</v>
      </c>
      <c r="N13" t="s">
        <v>13</v>
      </c>
      <c r="O13" s="1">
        <v>133.28489008696499</v>
      </c>
      <c r="P13" s="1">
        <v>6569.9561074029398</v>
      </c>
      <c r="Q13" s="1">
        <v>4355.4916353552499</v>
      </c>
      <c r="R13" s="1">
        <v>2095.0492076231699</v>
      </c>
    </row>
    <row r="14" spans="2:18">
      <c r="B14" t="s">
        <v>14</v>
      </c>
      <c r="C14" s="1">
        <v>19.988445783937198</v>
      </c>
      <c r="D14" s="1">
        <v>14450.8035889123</v>
      </c>
      <c r="E14" s="1">
        <v>11430.7135360993</v>
      </c>
      <c r="F14" s="1">
        <v>8797.3195556534301</v>
      </c>
      <c r="H14" t="s">
        <v>14</v>
      </c>
      <c r="I14" s="1">
        <v>19.988445783937198</v>
      </c>
      <c r="J14" s="1">
        <v>14450.8035889123</v>
      </c>
      <c r="K14" s="1">
        <v>11430.7135360993</v>
      </c>
      <c r="L14" s="1">
        <v>8797.3195556534301</v>
      </c>
      <c r="N14" t="s">
        <v>14</v>
      </c>
      <c r="O14" s="1">
        <v>19.988445783937198</v>
      </c>
      <c r="P14" s="1">
        <v>14450.8035889123</v>
      </c>
      <c r="Q14" s="1">
        <v>11430.7135360993</v>
      </c>
      <c r="R14" s="1">
        <v>8797.3195556534301</v>
      </c>
    </row>
    <row r="15" spans="2:18">
      <c r="B15" t="s">
        <v>15</v>
      </c>
      <c r="C15" s="1">
        <v>5071.3196700450098</v>
      </c>
      <c r="D15" s="1">
        <v>4999568.6108253496</v>
      </c>
      <c r="E15" s="1">
        <v>5303068.4306211602</v>
      </c>
      <c r="F15" s="1">
        <v>4703122.6924113901</v>
      </c>
      <c r="H15" t="s">
        <v>15</v>
      </c>
      <c r="I15" s="1">
        <v>5071.3196700450098</v>
      </c>
      <c r="J15" s="1">
        <v>4999568.6108253496</v>
      </c>
      <c r="K15" s="1">
        <v>5303068.4306211602</v>
      </c>
      <c r="L15" s="1">
        <v>4703122.6924113901</v>
      </c>
      <c r="N15" t="s">
        <v>15</v>
      </c>
      <c r="O15" s="1">
        <v>4501.1576116670803</v>
      </c>
      <c r="P15" s="1">
        <v>4437473.4333141698</v>
      </c>
      <c r="Q15" s="1">
        <v>4706851.15211243</v>
      </c>
      <c r="R15" s="1">
        <v>4174356.55468428</v>
      </c>
    </row>
    <row r="18" spans="2:10">
      <c r="B18" s="3"/>
      <c r="C18" s="4"/>
      <c r="D18" s="4"/>
      <c r="E18" s="4"/>
      <c r="G18" s="3"/>
      <c r="H18" s="4"/>
      <c r="I18" s="4"/>
      <c r="J18" s="4"/>
    </row>
    <row r="19" spans="2:10">
      <c r="B19" s="3"/>
      <c r="C19" s="5"/>
      <c r="D19" s="5"/>
      <c r="E19" s="5"/>
      <c r="G19" s="3"/>
      <c r="H19" s="9"/>
      <c r="I19" s="9"/>
      <c r="J19" s="9"/>
    </row>
    <row r="20" spans="2:10">
      <c r="B20" s="3"/>
      <c r="C20" s="5"/>
      <c r="D20" s="5"/>
      <c r="E20" s="5"/>
      <c r="G20" s="3"/>
      <c r="H20" s="9"/>
      <c r="I20" s="9"/>
      <c r="J20" s="9"/>
    </row>
    <row r="21" spans="2:10">
      <c r="B21" s="3"/>
      <c r="C21" s="5"/>
      <c r="D21" s="5"/>
      <c r="E21" s="5"/>
      <c r="G21" s="3"/>
      <c r="H21" s="9"/>
      <c r="I21" s="9"/>
      <c r="J21" s="9"/>
    </row>
    <row r="22" spans="2:10">
      <c r="B22" s="3"/>
      <c r="C22" s="5"/>
      <c r="D22" s="5"/>
      <c r="E22" s="5"/>
      <c r="G22" s="3"/>
      <c r="H22" s="9"/>
      <c r="I22" s="9"/>
      <c r="J22" s="9"/>
    </row>
    <row r="23" spans="2:10">
      <c r="B23" s="3"/>
      <c r="C23" s="5"/>
      <c r="D23" s="5"/>
      <c r="E23" s="5"/>
      <c r="G23" s="3"/>
      <c r="H23" s="9"/>
      <c r="I23" s="9"/>
      <c r="J23" s="9"/>
    </row>
    <row r="24" spans="2:10">
      <c r="B24" s="3"/>
      <c r="C24" s="5"/>
      <c r="D24" s="5"/>
      <c r="E24" s="5"/>
      <c r="G24" s="3"/>
      <c r="H24" s="9"/>
      <c r="I24" s="9"/>
      <c r="J24" s="9"/>
    </row>
    <row r="25" spans="2:10">
      <c r="B25" s="3"/>
      <c r="C25" s="5"/>
      <c r="D25" s="5"/>
      <c r="E25" s="5"/>
      <c r="G25" s="3"/>
      <c r="H25" s="9"/>
      <c r="I25" s="9"/>
      <c r="J25" s="9"/>
    </row>
    <row r="26" spans="2:10">
      <c r="B26" s="3"/>
      <c r="C26" s="5"/>
      <c r="D26" s="5"/>
      <c r="E26" s="5"/>
      <c r="G26" s="3"/>
      <c r="H26" s="9"/>
      <c r="I26" s="9"/>
      <c r="J26" s="9"/>
    </row>
    <row r="27" spans="2:10">
      <c r="B27" s="3"/>
      <c r="C27" s="5"/>
      <c r="D27" s="5"/>
      <c r="E27" s="5"/>
      <c r="G27" s="3"/>
      <c r="H27" s="9"/>
      <c r="I27" s="9"/>
      <c r="J27" s="9"/>
    </row>
    <row r="28" spans="2:10">
      <c r="B28" s="3"/>
      <c r="C28" s="5"/>
      <c r="D28" s="5"/>
      <c r="E28" s="5"/>
      <c r="G28" s="3"/>
      <c r="H28" s="9"/>
      <c r="I28" s="9"/>
      <c r="J28" s="9"/>
    </row>
    <row r="29" spans="2:10">
      <c r="B29" s="3"/>
      <c r="C29" s="5"/>
      <c r="D29" s="5"/>
      <c r="E29" s="5"/>
      <c r="G29" s="3"/>
      <c r="H29" s="9"/>
      <c r="I29" s="9"/>
      <c r="J29" s="9"/>
    </row>
    <row r="30" spans="2:10">
      <c r="B30" s="3"/>
      <c r="C30" s="5"/>
      <c r="D30" s="5"/>
      <c r="E30" s="5"/>
      <c r="G30" s="3"/>
      <c r="H30" s="9"/>
      <c r="I30" s="9"/>
      <c r="J30" s="9"/>
    </row>
    <row r="31" spans="2:10">
      <c r="H31" s="1"/>
    </row>
    <row r="32" spans="2:10">
      <c r="H32" s="6"/>
      <c r="I32" s="6"/>
      <c r="J32" s="6"/>
    </row>
    <row r="33" spans="8:10">
      <c r="H33" s="7"/>
      <c r="I33" s="7"/>
      <c r="J33" s="7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  <row r="44" spans="8:10">
      <c r="H44" s="8"/>
      <c r="I44" s="8"/>
      <c r="J44" s="8"/>
    </row>
    <row r="45" spans="8:10">
      <c r="H45" s="8"/>
      <c r="I45" s="8"/>
      <c r="J45" s="8"/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579-1E15-4A43-B01B-C7329EEEF4CF}">
  <dimension ref="A1:I28"/>
  <sheetViews>
    <sheetView workbookViewId="0">
      <selection activeCell="F16" sqref="F16"/>
    </sheetView>
  </sheetViews>
  <sheetFormatPr defaultRowHeight="15"/>
  <cols>
    <col min="7" max="7" width="10.140625" bestFit="1" customWidth="1"/>
    <col min="8" max="8" width="21.85546875" bestFit="1" customWidth="1"/>
    <col min="9" max="9" width="13.42578125" bestFit="1" customWidth="1"/>
  </cols>
  <sheetData>
    <row r="1" spans="1:9">
      <c r="A1" s="3" t="s">
        <v>16</v>
      </c>
      <c r="B1" s="4" t="s">
        <v>1</v>
      </c>
      <c r="C1" s="4" t="s">
        <v>2</v>
      </c>
      <c r="D1" s="4" t="s">
        <v>3</v>
      </c>
      <c r="F1" s="3" t="s">
        <v>16</v>
      </c>
      <c r="G1" s="4" t="s">
        <v>1</v>
      </c>
      <c r="H1" s="4" t="s">
        <v>2</v>
      </c>
      <c r="I1" s="4" t="s">
        <v>3</v>
      </c>
    </row>
    <row r="2" spans="1:9">
      <c r="A2" s="3" t="s">
        <v>17</v>
      </c>
      <c r="B2" s="5">
        <v>108</v>
      </c>
      <c r="C2" s="5">
        <v>118</v>
      </c>
      <c r="D2" s="5">
        <v>132</v>
      </c>
      <c r="F2" s="3" t="s">
        <v>17</v>
      </c>
      <c r="G2" s="9">
        <f>B2/1000</f>
        <v>0.108</v>
      </c>
      <c r="H2" s="9">
        <f t="shared" ref="H2:I13" si="0">C2/1000</f>
        <v>0.11799999999999999</v>
      </c>
      <c r="I2" s="9">
        <f t="shared" si="0"/>
        <v>0.13200000000000001</v>
      </c>
    </row>
    <row r="3" spans="1:9">
      <c r="A3" s="3" t="s">
        <v>18</v>
      </c>
      <c r="B3" s="5">
        <v>27</v>
      </c>
      <c r="C3" s="5">
        <v>26</v>
      </c>
      <c r="D3" s="5">
        <v>29</v>
      </c>
      <c r="F3" s="3" t="s">
        <v>18</v>
      </c>
      <c r="G3" s="9">
        <f t="shared" ref="G3:G13" si="1">B3/1000</f>
        <v>2.7E-2</v>
      </c>
      <c r="H3" s="9">
        <f t="shared" si="0"/>
        <v>2.5999999999999999E-2</v>
      </c>
      <c r="I3" s="9">
        <f t="shared" si="0"/>
        <v>2.9000000000000001E-2</v>
      </c>
    </row>
    <row r="4" spans="1:9">
      <c r="A4" s="3" t="s">
        <v>19</v>
      </c>
      <c r="B4" s="5">
        <v>58</v>
      </c>
      <c r="C4" s="5">
        <v>55</v>
      </c>
      <c r="D4" s="5">
        <v>45</v>
      </c>
      <c r="F4" s="3" t="s">
        <v>19</v>
      </c>
      <c r="G4" s="9">
        <f t="shared" si="1"/>
        <v>5.8000000000000003E-2</v>
      </c>
      <c r="H4" s="9">
        <f t="shared" si="0"/>
        <v>5.5E-2</v>
      </c>
      <c r="I4" s="9">
        <f t="shared" si="0"/>
        <v>4.4999999999999998E-2</v>
      </c>
    </row>
    <row r="5" spans="1:9">
      <c r="A5" s="3" t="s">
        <v>20</v>
      </c>
      <c r="B5" s="5">
        <v>354</v>
      </c>
      <c r="C5" s="5">
        <v>309</v>
      </c>
      <c r="D5" s="5">
        <v>267</v>
      </c>
      <c r="F5" s="3" t="s">
        <v>20</v>
      </c>
      <c r="G5" s="9">
        <f t="shared" si="1"/>
        <v>0.35399999999999998</v>
      </c>
      <c r="H5" s="9">
        <f t="shared" si="0"/>
        <v>0.309</v>
      </c>
      <c r="I5" s="9">
        <f t="shared" si="0"/>
        <v>0.26700000000000002</v>
      </c>
    </row>
    <row r="6" spans="1:9">
      <c r="A6" s="3" t="s">
        <v>21</v>
      </c>
      <c r="B6" s="5">
        <v>48</v>
      </c>
      <c r="C6" s="5">
        <v>58</v>
      </c>
      <c r="D6" s="5">
        <v>60</v>
      </c>
      <c r="F6" s="3" t="s">
        <v>21</v>
      </c>
      <c r="G6" s="9">
        <f t="shared" si="1"/>
        <v>4.8000000000000001E-2</v>
      </c>
      <c r="H6" s="9">
        <f t="shared" si="0"/>
        <v>5.8000000000000003E-2</v>
      </c>
      <c r="I6" s="9">
        <f t="shared" si="0"/>
        <v>0.06</v>
      </c>
    </row>
    <row r="7" spans="1:9">
      <c r="A7" s="3" t="s">
        <v>22</v>
      </c>
      <c r="B7" s="5">
        <v>25</v>
      </c>
      <c r="C7" s="5">
        <v>27</v>
      </c>
      <c r="D7" s="5">
        <v>25</v>
      </c>
      <c r="F7" s="3" t="s">
        <v>22</v>
      </c>
      <c r="G7" s="9">
        <f t="shared" si="1"/>
        <v>2.5000000000000001E-2</v>
      </c>
      <c r="H7" s="9">
        <f t="shared" si="0"/>
        <v>2.7E-2</v>
      </c>
      <c r="I7" s="9">
        <f t="shared" si="0"/>
        <v>2.5000000000000001E-2</v>
      </c>
    </row>
    <row r="8" spans="1:9">
      <c r="A8" s="3" t="s">
        <v>23</v>
      </c>
      <c r="B8" s="5">
        <v>160</v>
      </c>
      <c r="C8" s="5">
        <v>183</v>
      </c>
      <c r="D8" s="5">
        <v>241</v>
      </c>
      <c r="F8" s="3" t="s">
        <v>23</v>
      </c>
      <c r="G8" s="9">
        <f t="shared" si="1"/>
        <v>0.16</v>
      </c>
      <c r="H8" s="9">
        <f t="shared" si="0"/>
        <v>0.183</v>
      </c>
      <c r="I8" s="9">
        <f t="shared" si="0"/>
        <v>0.24099999999999999</v>
      </c>
    </row>
    <row r="9" spans="1:9">
      <c r="A9" s="3" t="s">
        <v>24</v>
      </c>
      <c r="B9" s="5">
        <v>17</v>
      </c>
      <c r="C9" s="5">
        <v>19</v>
      </c>
      <c r="D9" s="5">
        <v>22</v>
      </c>
      <c r="F9" s="3" t="s">
        <v>24</v>
      </c>
      <c r="G9" s="9">
        <f t="shared" si="1"/>
        <v>1.7000000000000001E-2</v>
      </c>
      <c r="H9" s="9">
        <f t="shared" si="0"/>
        <v>1.9E-2</v>
      </c>
      <c r="I9" s="9">
        <f t="shared" si="0"/>
        <v>2.1999999999999999E-2</v>
      </c>
    </row>
    <row r="10" spans="1:9">
      <c r="A10" s="3" t="s">
        <v>25</v>
      </c>
      <c r="B10" s="5">
        <v>95</v>
      </c>
      <c r="C10" s="5">
        <v>104</v>
      </c>
      <c r="D10" s="5">
        <v>91</v>
      </c>
      <c r="F10" s="3" t="s">
        <v>25</v>
      </c>
      <c r="G10" s="9">
        <f t="shared" si="1"/>
        <v>9.5000000000000001E-2</v>
      </c>
      <c r="H10" s="9">
        <f t="shared" si="0"/>
        <v>0.104</v>
      </c>
      <c r="I10" s="9">
        <f t="shared" si="0"/>
        <v>9.0999999999999998E-2</v>
      </c>
    </row>
    <row r="11" spans="1:9">
      <c r="A11" s="3" t="s">
        <v>26</v>
      </c>
      <c r="B11" s="5">
        <v>3</v>
      </c>
      <c r="C11" s="5">
        <v>2</v>
      </c>
      <c r="D11" s="5">
        <v>1</v>
      </c>
      <c r="F11" s="3" t="s">
        <v>26</v>
      </c>
      <c r="G11" s="9">
        <f t="shared" si="1"/>
        <v>3.0000000000000001E-3</v>
      </c>
      <c r="H11" s="9">
        <f t="shared" si="0"/>
        <v>2E-3</v>
      </c>
      <c r="I11" s="9">
        <f t="shared" si="0"/>
        <v>1E-3</v>
      </c>
    </row>
    <row r="12" spans="1:9">
      <c r="A12" s="3" t="s">
        <v>27</v>
      </c>
      <c r="B12" s="5">
        <v>44</v>
      </c>
      <c r="C12" s="5">
        <v>35</v>
      </c>
      <c r="D12" s="5">
        <v>28</v>
      </c>
      <c r="F12" s="3" t="s">
        <v>27</v>
      </c>
      <c r="G12" s="9">
        <f t="shared" si="1"/>
        <v>4.3999999999999997E-2</v>
      </c>
      <c r="H12" s="9">
        <f t="shared" si="0"/>
        <v>3.5000000000000003E-2</v>
      </c>
      <c r="I12" s="9">
        <f t="shared" si="0"/>
        <v>2.8000000000000001E-2</v>
      </c>
    </row>
    <row r="13" spans="1:9">
      <c r="A13" s="3" t="s">
        <v>28</v>
      </c>
      <c r="B13" s="5">
        <v>60</v>
      </c>
      <c r="C13" s="5">
        <v>64</v>
      </c>
      <c r="D13" s="5">
        <v>59</v>
      </c>
      <c r="F13" s="3" t="s">
        <v>28</v>
      </c>
      <c r="G13" s="9">
        <f t="shared" si="1"/>
        <v>0.06</v>
      </c>
      <c r="H13" s="9">
        <f t="shared" si="0"/>
        <v>6.4000000000000001E-2</v>
      </c>
      <c r="I13" s="9">
        <f t="shared" si="0"/>
        <v>5.8999999999999997E-2</v>
      </c>
    </row>
    <row r="14" spans="1:9">
      <c r="G14" s="1"/>
    </row>
    <row r="15" spans="1:9">
      <c r="G15" s="6" t="s">
        <v>29</v>
      </c>
      <c r="H15" s="6" t="s">
        <v>30</v>
      </c>
      <c r="I15" s="6" t="s">
        <v>31</v>
      </c>
    </row>
    <row r="16" spans="1:9">
      <c r="G16" s="7">
        <v>16430.86</v>
      </c>
      <c r="H16" s="7">
        <v>16339.03</v>
      </c>
      <c r="I16" s="7">
        <v>15718.58</v>
      </c>
    </row>
    <row r="17" spans="6:9">
      <c r="F17" t="s">
        <v>4</v>
      </c>
      <c r="G17" s="8">
        <f>G2*$G$16</f>
        <v>1774.53288</v>
      </c>
      <c r="H17" s="8">
        <f>H2*$H$16</f>
        <v>1928.0055399999999</v>
      </c>
      <c r="I17" s="8">
        <f>I2*$I$16</f>
        <v>2074.8525600000003</v>
      </c>
    </row>
    <row r="18" spans="6:9">
      <c r="F18" t="s">
        <v>5</v>
      </c>
      <c r="G18" s="8">
        <f t="shared" ref="G18:G28" si="2">G3*$G$16</f>
        <v>443.63321999999999</v>
      </c>
      <c r="H18" s="8">
        <f t="shared" ref="H18:H28" si="3">H3*$H$16</f>
        <v>424.81477999999998</v>
      </c>
      <c r="I18" s="8">
        <f t="shared" ref="I18:I28" si="4">I3*$I$16</f>
        <v>455.83882</v>
      </c>
    </row>
    <row r="19" spans="6:9">
      <c r="F19" t="s">
        <v>6</v>
      </c>
      <c r="G19" s="8">
        <f t="shared" si="2"/>
        <v>952.98988000000008</v>
      </c>
      <c r="H19" s="8">
        <f t="shared" si="3"/>
        <v>898.64665000000002</v>
      </c>
      <c r="I19" s="8">
        <f t="shared" si="4"/>
        <v>707.33609999999999</v>
      </c>
    </row>
    <row r="20" spans="6:9">
      <c r="F20" t="s">
        <v>7</v>
      </c>
      <c r="G20" s="8">
        <f t="shared" si="2"/>
        <v>5816.5244400000001</v>
      </c>
      <c r="H20" s="8">
        <f t="shared" si="3"/>
        <v>5048.7602699999998</v>
      </c>
      <c r="I20" s="8">
        <f t="shared" si="4"/>
        <v>4196.8608599999998</v>
      </c>
    </row>
    <row r="21" spans="6:9">
      <c r="F21" t="s">
        <v>8</v>
      </c>
      <c r="G21" s="8">
        <f t="shared" si="2"/>
        <v>788.68128000000002</v>
      </c>
      <c r="H21" s="8">
        <f t="shared" si="3"/>
        <v>947.66374000000008</v>
      </c>
      <c r="I21" s="8">
        <f t="shared" si="4"/>
        <v>943.11479999999995</v>
      </c>
    </row>
    <row r="22" spans="6:9">
      <c r="F22" t="s">
        <v>9</v>
      </c>
      <c r="G22" s="8">
        <f t="shared" si="2"/>
        <v>410.77150000000006</v>
      </c>
      <c r="H22" s="8">
        <f t="shared" si="3"/>
        <v>441.15381000000002</v>
      </c>
      <c r="I22" s="8">
        <f t="shared" si="4"/>
        <v>392.96450000000004</v>
      </c>
    </row>
    <row r="23" spans="6:9">
      <c r="F23" t="s">
        <v>10</v>
      </c>
      <c r="G23" s="8">
        <f t="shared" si="2"/>
        <v>2628.9376000000002</v>
      </c>
      <c r="H23" s="8">
        <f t="shared" si="3"/>
        <v>2990.0424900000003</v>
      </c>
      <c r="I23" s="8">
        <f t="shared" si="4"/>
        <v>3788.17778</v>
      </c>
    </row>
    <row r="24" spans="6:9">
      <c r="F24" t="s">
        <v>11</v>
      </c>
      <c r="G24" s="8">
        <f t="shared" si="2"/>
        <v>279.32462000000004</v>
      </c>
      <c r="H24" s="8">
        <f t="shared" si="3"/>
        <v>310.44157000000001</v>
      </c>
      <c r="I24" s="8">
        <f t="shared" si="4"/>
        <v>345.80876000000001</v>
      </c>
    </row>
    <row r="25" spans="6:9">
      <c r="F25" t="s">
        <v>12</v>
      </c>
      <c r="G25" s="8">
        <f t="shared" si="2"/>
        <v>1560.9317000000001</v>
      </c>
      <c r="H25" s="8">
        <f t="shared" si="3"/>
        <v>1699.2591199999999</v>
      </c>
      <c r="I25" s="8">
        <f t="shared" si="4"/>
        <v>1430.3907799999999</v>
      </c>
    </row>
    <row r="26" spans="6:9">
      <c r="F26" t="s">
        <v>13</v>
      </c>
      <c r="G26" s="8">
        <f t="shared" si="2"/>
        <v>49.292580000000001</v>
      </c>
      <c r="H26" s="8">
        <f t="shared" si="3"/>
        <v>32.678060000000002</v>
      </c>
      <c r="I26" s="8">
        <f t="shared" si="4"/>
        <v>15.718580000000001</v>
      </c>
    </row>
    <row r="27" spans="6:9">
      <c r="F27" t="s">
        <v>14</v>
      </c>
      <c r="G27" s="8">
        <f t="shared" si="2"/>
        <v>722.95784000000003</v>
      </c>
      <c r="H27" s="8">
        <f t="shared" si="3"/>
        <v>571.86605000000009</v>
      </c>
      <c r="I27" s="8">
        <f t="shared" si="4"/>
        <v>440.12024000000002</v>
      </c>
    </row>
    <row r="28" spans="6:9">
      <c r="F28" t="s">
        <v>15</v>
      </c>
      <c r="G28" s="8">
        <f t="shared" si="2"/>
        <v>985.85159999999996</v>
      </c>
      <c r="H28" s="8">
        <f t="shared" si="3"/>
        <v>1045.6979200000001</v>
      </c>
      <c r="I28" s="8">
        <f t="shared" si="4"/>
        <v>927.39621999999997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493D-73F9-461D-8193-76CA6EEF05E5}">
  <dimension ref="A1:N21"/>
  <sheetViews>
    <sheetView tabSelected="1" topLeftCell="A14" workbookViewId="0">
      <selection activeCell="Y33" sqref="Y33"/>
    </sheetView>
  </sheetViews>
  <sheetFormatPr defaultRowHeight="15"/>
  <cols>
    <col min="1" max="1" width="21" customWidth="1"/>
    <col min="2" max="2" width="14.140625" bestFit="1" customWidth="1"/>
    <col min="3" max="3" width="12" bestFit="1" customWidth="1"/>
    <col min="4" max="4" width="24" bestFit="1" customWidth="1"/>
    <col min="5" max="5" width="16.85546875" bestFit="1" customWidth="1"/>
  </cols>
  <sheetData>
    <row r="1" spans="1:11">
      <c r="B1" t="s">
        <v>32</v>
      </c>
      <c r="C1" t="s">
        <v>33</v>
      </c>
      <c r="D1" t="s">
        <v>34</v>
      </c>
      <c r="E1" t="s">
        <v>35</v>
      </c>
    </row>
    <row r="2" spans="1:11">
      <c r="A2" s="10" t="s">
        <v>4</v>
      </c>
      <c r="B2" s="11">
        <v>879.45386608450497</v>
      </c>
      <c r="C2" s="11">
        <v>433.50550050279702</v>
      </c>
      <c r="D2" s="11">
        <v>470.99775721815098</v>
      </c>
      <c r="E2" s="11">
        <v>506.87141817981399</v>
      </c>
    </row>
    <row r="3" spans="1:11">
      <c r="A3" s="10" t="s">
        <v>5</v>
      </c>
      <c r="B3" s="11">
        <v>46.5641180203896</v>
      </c>
      <c r="C3" s="11">
        <v>5.7381637816237401</v>
      </c>
      <c r="D3" s="11">
        <v>5.4947570979793996</v>
      </c>
      <c r="E3" s="11">
        <v>5.8960368368764202</v>
      </c>
    </row>
    <row r="4" spans="1:11">
      <c r="A4" s="10" t="s">
        <v>6</v>
      </c>
      <c r="B4" s="11">
        <v>35.137031853302503</v>
      </c>
      <c r="C4" s="11">
        <v>9.3014543803985994</v>
      </c>
      <c r="D4" s="11">
        <v>8.7710488794204498</v>
      </c>
      <c r="E4" s="11">
        <v>6.9038030768585497</v>
      </c>
    </row>
    <row r="5" spans="1:11">
      <c r="A5" t="s">
        <v>7</v>
      </c>
      <c r="B5" s="12">
        <v>4985.5444224413704</v>
      </c>
      <c r="C5" s="1">
        <v>8055.1502721766501</v>
      </c>
      <c r="D5" s="1">
        <v>6991.8940567616901</v>
      </c>
      <c r="E5" s="1">
        <v>5812.1211812043002</v>
      </c>
    </row>
    <row r="6" spans="1:11">
      <c r="A6" s="10" t="s">
        <v>8</v>
      </c>
      <c r="B6" s="11">
        <v>603.95394256237705</v>
      </c>
      <c r="C6" s="11">
        <v>132.31310235587199</v>
      </c>
      <c r="D6" s="11">
        <v>158.98479222122401</v>
      </c>
      <c r="E6" s="11">
        <v>158.22163937470199</v>
      </c>
    </row>
    <row r="7" spans="1:11">
      <c r="A7" s="10" t="s">
        <v>9</v>
      </c>
      <c r="B7" s="11">
        <v>105.841415679102</v>
      </c>
      <c r="C7" s="11">
        <v>12.076843633507901</v>
      </c>
      <c r="D7" s="11">
        <v>12.970095495174901</v>
      </c>
      <c r="E7" s="11">
        <v>11.553310831008501</v>
      </c>
    </row>
    <row r="8" spans="1:11">
      <c r="A8" s="10" t="s">
        <v>10</v>
      </c>
      <c r="B8" s="11">
        <v>1220.2202521422601</v>
      </c>
      <c r="C8" s="11">
        <v>891.07858364952199</v>
      </c>
      <c r="D8" s="11">
        <v>1013.47511140663</v>
      </c>
      <c r="E8" s="11">
        <v>1284.0031238531401</v>
      </c>
    </row>
    <row r="9" spans="1:11">
      <c r="A9" s="10" t="s">
        <v>11</v>
      </c>
      <c r="B9" s="11">
        <v>90.817753347897593</v>
      </c>
      <c r="C9" s="11">
        <v>7.0465651230986701</v>
      </c>
      <c r="D9" s="11">
        <v>7.8315572036650201</v>
      </c>
      <c r="E9" s="11">
        <v>8.7237707420061898</v>
      </c>
    </row>
    <row r="10" spans="1:11">
      <c r="A10" s="10" t="s">
        <v>12</v>
      </c>
      <c r="B10" s="11">
        <v>1146.6233518224501</v>
      </c>
      <c r="C10" s="11">
        <v>497.16687161664601</v>
      </c>
      <c r="D10" s="11">
        <v>541.22505216368802</v>
      </c>
      <c r="E10" s="11">
        <v>455.58874182764902</v>
      </c>
    </row>
    <row r="11" spans="1:11">
      <c r="A11" s="10" t="s">
        <v>13</v>
      </c>
      <c r="B11" s="11">
        <v>133.28489008696499</v>
      </c>
      <c r="C11" s="11">
        <v>1.8249878076119199</v>
      </c>
      <c r="D11" s="11">
        <v>1.2098587875986799</v>
      </c>
      <c r="E11" s="11">
        <v>0.58195811322865798</v>
      </c>
    </row>
    <row r="12" spans="1:11">
      <c r="A12" s="10" t="s">
        <v>14</v>
      </c>
      <c r="B12" s="11">
        <v>19.988445783937198</v>
      </c>
      <c r="C12" s="11">
        <v>4.0141121080311999</v>
      </c>
      <c r="D12" s="11">
        <v>3.1751982044720299</v>
      </c>
      <c r="E12" s="11">
        <v>2.4436998765703901</v>
      </c>
    </row>
    <row r="13" spans="1:11">
      <c r="A13" s="10" t="s">
        <v>15</v>
      </c>
      <c r="B13" s="11">
        <v>3835.8189366430202</v>
      </c>
      <c r="C13" s="11">
        <v>1050.4300655555001</v>
      </c>
      <c r="D13" s="11">
        <v>1114.1966343178301</v>
      </c>
      <c r="E13" s="11">
        <v>988.14555067976596</v>
      </c>
    </row>
    <row r="15" spans="1:11">
      <c r="A15" t="s">
        <v>36</v>
      </c>
      <c r="B15" t="s">
        <v>1</v>
      </c>
      <c r="C15" t="s">
        <v>2</v>
      </c>
      <c r="D15" t="s">
        <v>3</v>
      </c>
      <c r="I15" t="s">
        <v>1</v>
      </c>
      <c r="J15" t="s">
        <v>2</v>
      </c>
      <c r="K15" t="s">
        <v>3</v>
      </c>
    </row>
    <row r="16" spans="1:11">
      <c r="A16">
        <v>2022</v>
      </c>
      <c r="B16">
        <f>AVERAGE(83095,48477)</f>
        <v>65786</v>
      </c>
      <c r="C16" s="1">
        <f>AVERAGE(36557,28354)</f>
        <v>32455.5</v>
      </c>
      <c r="D16">
        <f>AVERAGE(22297,18467)</f>
        <v>20382</v>
      </c>
      <c r="H16">
        <v>2022</v>
      </c>
      <c r="I16">
        <f>$B$5*B16*0.1119</f>
        <v>36700852.939432062</v>
      </c>
      <c r="J16">
        <f t="shared" ref="J16:K16" si="0">$B$5*C16*0.1119</f>
        <v>18106352.910584886</v>
      </c>
      <c r="K16">
        <f t="shared" si="0"/>
        <v>11370759.502196582</v>
      </c>
    </row>
    <row r="17" spans="1:14">
      <c r="A17">
        <v>2012</v>
      </c>
      <c r="B17">
        <v>33452</v>
      </c>
      <c r="C17">
        <v>19822</v>
      </c>
      <c r="D17">
        <f>AVERAGE(13447,17901)</f>
        <v>15674</v>
      </c>
      <c r="H17">
        <v>2012</v>
      </c>
      <c r="I17">
        <f>$B$5*B17*0.1119</f>
        <v>18662282.742983025</v>
      </c>
      <c r="J17">
        <f t="shared" ref="J17" si="1">$B$5*C17*0.1119</f>
        <v>11058345.346508715</v>
      </c>
      <c r="K17">
        <f t="shared" ref="K17" si="2">$B$5*D17*0.1119</f>
        <v>8744249.0647350214</v>
      </c>
    </row>
    <row r="19" spans="1:14">
      <c r="I19" t="s">
        <v>1</v>
      </c>
      <c r="J19" t="s">
        <v>2</v>
      </c>
      <c r="K19" t="s">
        <v>3</v>
      </c>
    </row>
    <row r="20" spans="1:14">
      <c r="H20">
        <v>2022</v>
      </c>
      <c r="I20">
        <f>$C$5/(B16*0.1119)</f>
        <v>1.0942336838234485</v>
      </c>
      <c r="J20">
        <f>$D$5/(C16*0.1119)</f>
        <v>1.925202639600113</v>
      </c>
      <c r="K20">
        <f>$E$5/(D16*0.1119)</f>
        <v>2.5483423804635748</v>
      </c>
      <c r="M20">
        <f>(K20-I20)/K20</f>
        <v>0.57060962757116096</v>
      </c>
      <c r="N20">
        <f>I20/K20</f>
        <v>0.42939037242883904</v>
      </c>
    </row>
    <row r="21" spans="1:14">
      <c r="H21">
        <v>2012</v>
      </c>
      <c r="I21">
        <f>$C$5/(B17*0.1119)</f>
        <v>2.1518969605407565</v>
      </c>
      <c r="J21">
        <f>$D$5/(C17*0.1119)</f>
        <v>3.1522255206105068</v>
      </c>
      <c r="K21">
        <f>$E$5/(D17*0.1119)</f>
        <v>3.3137880820855292</v>
      </c>
      <c r="M21">
        <f>(K21-I21)/K21</f>
        <v>0.35062324227249247</v>
      </c>
      <c r="N21">
        <f>I21/K21</f>
        <v>0.64937675772750747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Ida Bertine Rambøl</cp:lastModifiedBy>
  <cp:revision/>
  <dcterms:created xsi:type="dcterms:W3CDTF">2024-04-17T20:01:15Z</dcterms:created>
  <dcterms:modified xsi:type="dcterms:W3CDTF">2024-04-26T20:44:48Z</dcterms:modified>
  <cp:category/>
  <cp:contentStatus/>
</cp:coreProperties>
</file>