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filterPrivacy="1"/>
  <bookViews>
    <workbookView xWindow="0" yWindow="0" windowWidth="20490" windowHeight="7545"/>
  </bookViews>
  <sheets>
    <sheet name="ورقة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3" i="1" l="1"/>
  <c r="E19" i="1"/>
  <c r="H19" i="1"/>
  <c r="K22" i="1" l="1"/>
  <c r="H22" i="1"/>
  <c r="E22" i="1"/>
  <c r="E25" i="1" l="1"/>
  <c r="H25" i="1"/>
  <c r="B24" i="1"/>
  <c r="B23" i="1"/>
  <c r="B21" i="1"/>
  <c r="B20" i="1"/>
  <c r="B22" i="1" l="1"/>
  <c r="K19" i="1"/>
  <c r="K25" i="1" l="1"/>
  <c r="B19" i="1"/>
  <c r="B25" i="1" s="1"/>
  <c r="B6" i="1"/>
  <c r="B7" i="1"/>
  <c r="B8" i="1"/>
  <c r="B9" i="1"/>
  <c r="B10" i="1"/>
  <c r="B5" i="1"/>
  <c r="H11" i="1"/>
  <c r="K11" i="1"/>
  <c r="E11" i="1"/>
  <c r="B11" i="1" l="1"/>
  <c r="I20" i="1"/>
  <c r="J20" i="1" s="1"/>
  <c r="I21" i="1"/>
  <c r="J21" i="1" s="1"/>
  <c r="I22" i="1"/>
  <c r="I23" i="1"/>
  <c r="J23" i="1" s="1"/>
  <c r="I24" i="1"/>
  <c r="J24" i="1" s="1"/>
  <c r="J26" i="1"/>
  <c r="J27" i="1"/>
  <c r="J22" i="1" l="1"/>
  <c r="L24" i="1"/>
  <c r="M24" i="1" s="1"/>
  <c r="F24" i="1"/>
  <c r="L23" i="1"/>
  <c r="M23" i="1" s="1"/>
  <c r="F23" i="1"/>
  <c r="L22" i="1"/>
  <c r="F22" i="1"/>
  <c r="L21" i="1"/>
  <c r="M21" i="1" s="1"/>
  <c r="F21" i="1"/>
  <c r="L20" i="1"/>
  <c r="M20" i="1" s="1"/>
  <c r="F20" i="1"/>
  <c r="L19" i="1"/>
  <c r="M19" i="1" s="1"/>
  <c r="I19" i="1"/>
  <c r="J19" i="1" s="1"/>
  <c r="F19" i="1"/>
  <c r="F25" i="1" l="1"/>
  <c r="I25" i="1"/>
  <c r="J25" i="1"/>
  <c r="M22" i="1"/>
  <c r="M25" i="1" s="1"/>
  <c r="L25" i="1"/>
  <c r="G19" i="1"/>
  <c r="C19" i="1"/>
  <c r="G20" i="1"/>
  <c r="D20" i="1" s="1"/>
  <c r="C20" i="1"/>
  <c r="G21" i="1"/>
  <c r="D21" i="1" s="1"/>
  <c r="C21" i="1"/>
  <c r="G22" i="1"/>
  <c r="D22" i="1" s="1"/>
  <c r="C22" i="1"/>
  <c r="G23" i="1"/>
  <c r="D23" i="1" s="1"/>
  <c r="C23" i="1"/>
  <c r="G24" i="1"/>
  <c r="D24" i="1" s="1"/>
  <c r="C24" i="1"/>
  <c r="L6" i="1"/>
  <c r="M6" i="1" s="1"/>
  <c r="L7" i="1"/>
  <c r="M7" i="1" s="1"/>
  <c r="L8" i="1"/>
  <c r="L9" i="1"/>
  <c r="M9" i="1" s="1"/>
  <c r="L10" i="1"/>
  <c r="M10" i="1" s="1"/>
  <c r="I6" i="1"/>
  <c r="J6" i="1" s="1"/>
  <c r="I7" i="1"/>
  <c r="J7" i="1" s="1"/>
  <c r="I8" i="1"/>
  <c r="I9" i="1"/>
  <c r="J9" i="1" s="1"/>
  <c r="I10" i="1"/>
  <c r="J10" i="1" s="1"/>
  <c r="F6" i="1"/>
  <c r="F7" i="1"/>
  <c r="F8" i="1"/>
  <c r="F9" i="1"/>
  <c r="F10" i="1"/>
  <c r="L5" i="1"/>
  <c r="M5" i="1" s="1"/>
  <c r="I5" i="1"/>
  <c r="J5" i="1" s="1"/>
  <c r="F5" i="1"/>
  <c r="D19" i="1" l="1"/>
  <c r="D25" i="1" s="1"/>
  <c r="G25" i="1"/>
  <c r="G5" i="1"/>
  <c r="D5" i="1" s="1"/>
  <c r="C5" i="1"/>
  <c r="C25" i="1"/>
  <c r="B30" i="1" s="1"/>
  <c r="I11" i="1"/>
  <c r="M8" i="1"/>
  <c r="M11" i="1" s="1"/>
  <c r="L11" i="1"/>
  <c r="J8" i="1"/>
  <c r="J11" i="1" s="1"/>
  <c r="G9" i="1"/>
  <c r="D9" i="1" s="1"/>
  <c r="C9" i="1"/>
  <c r="G8" i="1"/>
  <c r="C8" i="1"/>
  <c r="G7" i="1"/>
  <c r="D7" i="1" s="1"/>
  <c r="C7" i="1"/>
  <c r="G10" i="1"/>
  <c r="D10" i="1" s="1"/>
  <c r="C10" i="1"/>
  <c r="G6" i="1"/>
  <c r="C6" i="1"/>
  <c r="F11" i="1"/>
  <c r="D8" i="1" l="1"/>
  <c r="G11" i="1"/>
  <c r="D6" i="1"/>
  <c r="C11" i="1"/>
  <c r="B29" i="1" s="1"/>
  <c r="B32" i="1" s="1"/>
  <c r="D11" i="1" l="1"/>
</calcChain>
</file>

<file path=xl/sharedStrings.xml><?xml version="1.0" encoding="utf-8"?>
<sst xmlns="http://schemas.openxmlformats.org/spreadsheetml/2006/main" count="52" uniqueCount="24">
  <si>
    <t>المشروع</t>
  </si>
  <si>
    <t>الإيرادات</t>
  </si>
  <si>
    <t>ضريبة القيمة المضافة</t>
  </si>
  <si>
    <t>الإيرادات بع دالقيمة المضافة</t>
  </si>
  <si>
    <t>يناير  2018</t>
  </si>
  <si>
    <t>فبراير  2018</t>
  </si>
  <si>
    <t>مارس  2018</t>
  </si>
  <si>
    <t>مدينة جده</t>
  </si>
  <si>
    <t>المصروفات</t>
  </si>
  <si>
    <t>المصروفات بعدالقيمة المضافة</t>
  </si>
  <si>
    <t>مدينة ينبع</t>
  </si>
  <si>
    <t>مدينة عنيزة</t>
  </si>
  <si>
    <t>total 1st quarter</t>
  </si>
  <si>
    <t>مدينة الأحساء</t>
  </si>
  <si>
    <t>مدينة الرياض</t>
  </si>
  <si>
    <t>جازان</t>
  </si>
  <si>
    <t>الإجمالي</t>
  </si>
  <si>
    <t xml:space="preserve">ضريبة المخرجات </t>
  </si>
  <si>
    <t>ضريبة المدخلات</t>
  </si>
  <si>
    <t>المبلغ المطلوب سداده</t>
  </si>
  <si>
    <t>بيـــــــــــــــــــــــــــــــان ضريبة القيمة المضافة</t>
  </si>
  <si>
    <t>مدينة جازان</t>
  </si>
  <si>
    <t>إيــــــــــــــــــــــــــــرادات  الـــــــــــــرســـــــــــــــــــــــين  ضريبة المـــــــــــخــــــــــرجــــــــــات  للربع الأول 2018</t>
  </si>
  <si>
    <t>مــــــــــــــــــــــــــــــــصــــــــــــــــــــــــــــــــــــروفات الــــــــــــــــــــــــرســــــــــــــــــــين  ضريبة المدخلات للربع الأول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</si>
</sst>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ر_._س_._‏_-;\-* #,##0.00\ _ر_._س_._‏_-;_-* &quot;-&quot;??\ _ر_._س_._‏_-;_-@_-"/>
  </numFmts>
  <fonts count="1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9" tint="-0.499984740745262"/>
      <name val="PT Bold Heading"/>
      <charset val="178"/>
    </font>
    <font>
      <b/>
      <sz val="18"/>
      <color theme="1"/>
      <name val="Calibri"/>
      <family val="2"/>
      <scheme val="minor"/>
    </font>
    <font>
      <u/>
      <sz val="18"/>
      <color rgb="FFC00000"/>
      <name val="PT Bold Heading"/>
      <charset val="178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double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double">
        <color auto="1"/>
      </right>
      <top/>
      <bottom style="medium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0">
    <xf numFmtId="0" fontId="0" fillId="0" borderId="0" xfId="0"/>
    <xf numFmtId="43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43" fontId="0" fillId="0" borderId="4" xfId="1" applyFont="1" applyBorder="1" applyAlignment="1">
      <alignment horizontal="center" vertical="center"/>
    </xf>
    <xf numFmtId="43" fontId="0" fillId="0" borderId="2" xfId="1" applyFont="1" applyBorder="1" applyAlignment="1">
      <alignment horizontal="center" vertical="center"/>
    </xf>
    <xf numFmtId="43" fontId="0" fillId="0" borderId="9" xfId="1" applyFont="1" applyBorder="1" applyAlignment="1">
      <alignment horizontal="center" vertical="center"/>
    </xf>
    <xf numFmtId="43" fontId="0" fillId="0" borderId="11" xfId="1" applyFont="1" applyBorder="1" applyAlignment="1">
      <alignment horizontal="center" vertical="center"/>
    </xf>
    <xf numFmtId="43" fontId="1" fillId="0" borderId="13" xfId="1" applyFont="1" applyBorder="1" applyAlignment="1">
      <alignment horizontal="center" vertical="center"/>
    </xf>
    <xf numFmtId="43" fontId="1" fillId="0" borderId="15" xfId="1" applyFont="1" applyBorder="1" applyAlignment="1">
      <alignment horizontal="center" vertical="center"/>
    </xf>
    <xf numFmtId="43" fontId="1" fillId="0" borderId="17" xfId="1" applyFont="1" applyBorder="1" applyAlignment="1">
      <alignment horizontal="center" vertical="center"/>
    </xf>
    <xf numFmtId="43" fontId="0" fillId="0" borderId="18" xfId="1" applyFont="1" applyBorder="1" applyAlignment="1">
      <alignment horizontal="center" vertical="center"/>
    </xf>
    <xf numFmtId="43" fontId="1" fillId="0" borderId="21" xfId="1" applyFont="1" applyBorder="1" applyAlignment="1">
      <alignment horizontal="center" vertical="center"/>
    </xf>
    <xf numFmtId="43" fontId="0" fillId="0" borderId="22" xfId="1" applyFont="1" applyBorder="1" applyAlignment="1">
      <alignment horizontal="center" vertical="center"/>
    </xf>
    <xf numFmtId="43" fontId="1" fillId="0" borderId="18" xfId="1" applyFont="1" applyBorder="1" applyAlignment="1">
      <alignment horizontal="center" vertical="center"/>
    </xf>
    <xf numFmtId="43" fontId="1" fillId="0" borderId="22" xfId="1" applyFont="1" applyBorder="1" applyAlignment="1">
      <alignment horizontal="center" vertical="center"/>
    </xf>
    <xf numFmtId="43" fontId="3" fillId="2" borderId="19" xfId="1" applyFont="1" applyFill="1" applyBorder="1" applyAlignment="1">
      <alignment horizontal="center" vertical="center"/>
    </xf>
    <xf numFmtId="43" fontId="3" fillId="2" borderId="20" xfId="1" applyFont="1" applyFill="1" applyBorder="1" applyAlignment="1">
      <alignment horizontal="center" vertical="center"/>
    </xf>
    <xf numFmtId="43" fontId="3" fillId="2" borderId="14" xfId="1" applyFont="1" applyFill="1" applyBorder="1" applyAlignment="1">
      <alignment horizontal="center" vertical="center"/>
    </xf>
    <xf numFmtId="43" fontId="3" fillId="2" borderId="10" xfId="1" applyFont="1" applyFill="1" applyBorder="1" applyAlignment="1">
      <alignment horizontal="center" vertical="center"/>
    </xf>
    <xf numFmtId="43" fontId="4" fillId="2" borderId="14" xfId="1" applyFont="1" applyFill="1" applyBorder="1" applyAlignment="1">
      <alignment horizontal="center" vertical="center"/>
    </xf>
    <xf numFmtId="43" fontId="3" fillId="2" borderId="6" xfId="1" applyFont="1" applyFill="1" applyBorder="1" applyAlignment="1">
      <alignment horizontal="center" vertical="center"/>
    </xf>
    <xf numFmtId="43" fontId="3" fillId="3" borderId="5" xfId="1" applyFont="1" applyFill="1" applyBorder="1" applyAlignment="1">
      <alignment horizontal="center" vertical="center"/>
    </xf>
    <xf numFmtId="43" fontId="1" fillId="3" borderId="1" xfId="1" applyFont="1" applyFill="1" applyBorder="1" applyAlignment="1">
      <alignment horizontal="center" vertical="center"/>
    </xf>
    <xf numFmtId="43" fontId="1" fillId="3" borderId="3" xfId="1" applyFont="1" applyFill="1" applyBorder="1" applyAlignment="1">
      <alignment horizontal="center" vertical="center"/>
    </xf>
    <xf numFmtId="43" fontId="0" fillId="3" borderId="1" xfId="1" applyFont="1" applyFill="1" applyBorder="1" applyAlignment="1">
      <alignment horizontal="center" vertical="center"/>
    </xf>
    <xf numFmtId="43" fontId="0" fillId="3" borderId="3" xfId="1" applyFont="1" applyFill="1" applyBorder="1" applyAlignment="1">
      <alignment horizontal="center" vertical="center"/>
    </xf>
    <xf numFmtId="43" fontId="5" fillId="3" borderId="23" xfId="1" applyFont="1" applyFill="1" applyBorder="1" applyAlignment="1">
      <alignment horizontal="center" vertical="center"/>
    </xf>
    <xf numFmtId="43" fontId="6" fillId="3" borderId="7" xfId="1" applyFont="1" applyFill="1" applyBorder="1" applyAlignment="1">
      <alignment horizontal="center" vertical="center"/>
    </xf>
    <xf numFmtId="43" fontId="5" fillId="3" borderId="24" xfId="1" applyFont="1" applyFill="1" applyBorder="1" applyAlignment="1">
      <alignment horizontal="center" vertical="center"/>
    </xf>
    <xf numFmtId="43" fontId="5" fillId="3" borderId="16" xfId="1" applyFont="1" applyFill="1" applyBorder="1" applyAlignment="1">
      <alignment horizontal="center" vertical="center"/>
    </xf>
    <xf numFmtId="43" fontId="5" fillId="3" borderId="12" xfId="1" applyFont="1" applyFill="1" applyBorder="1" applyAlignment="1">
      <alignment horizontal="center" vertical="center"/>
    </xf>
    <xf numFmtId="43" fontId="5" fillId="3" borderId="8" xfId="1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43" fontId="5" fillId="0" borderId="0" xfId="1" applyFont="1" applyFill="1" applyBorder="1" applyAlignment="1">
      <alignment horizontal="center" vertical="center"/>
    </xf>
    <xf numFmtId="43" fontId="6" fillId="0" borderId="0" xfId="1" applyFont="1" applyFill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43" fontId="9" fillId="0" borderId="0" xfId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43" fontId="11" fillId="0" borderId="0" xfId="1" applyFont="1" applyAlignment="1">
      <alignment horizontal="center" vertical="center"/>
    </xf>
    <xf numFmtId="0" fontId="10" fillId="0" borderId="0" xfId="0" applyFont="1" applyAlignment="1">
      <alignment horizontal="right" vertical="center"/>
    </xf>
    <xf numFmtId="43" fontId="8" fillId="0" borderId="13" xfId="1" applyFont="1" applyBorder="1" applyAlignment="1">
      <alignment horizontal="center" vertical="center"/>
    </xf>
    <xf numFmtId="43" fontId="8" fillId="0" borderId="1" xfId="1" applyFont="1" applyBorder="1" applyAlignment="1">
      <alignment horizontal="center" vertical="center"/>
    </xf>
    <xf numFmtId="43" fontId="8" fillId="0" borderId="9" xfId="1" applyFont="1" applyBorder="1" applyAlignment="1">
      <alignment horizontal="center" vertical="center"/>
    </xf>
    <xf numFmtId="43" fontId="7" fillId="0" borderId="17" xfId="1" applyFont="1" applyBorder="1" applyAlignment="1">
      <alignment horizontal="center" vertical="center"/>
    </xf>
    <xf numFmtId="43" fontId="7" fillId="0" borderId="1" xfId="1" applyFont="1" applyBorder="1" applyAlignment="1">
      <alignment horizontal="center" vertical="center"/>
    </xf>
    <xf numFmtId="43" fontId="7" fillId="0" borderId="18" xfId="1" applyFont="1" applyBorder="1" applyAlignment="1">
      <alignment horizontal="center" vertical="center"/>
    </xf>
    <xf numFmtId="43" fontId="7" fillId="0" borderId="13" xfId="1" applyFont="1" applyBorder="1" applyAlignment="1">
      <alignment horizontal="center" vertical="center"/>
    </xf>
    <xf numFmtId="43" fontId="7" fillId="0" borderId="2" xfId="1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43" fontId="7" fillId="0" borderId="9" xfId="1" applyFont="1" applyBorder="1" applyAlignment="1">
      <alignment horizontal="center" vertical="center"/>
    </xf>
    <xf numFmtId="43" fontId="3" fillId="4" borderId="17" xfId="1" applyFont="1" applyFill="1" applyBorder="1" applyAlignment="1">
      <alignment horizontal="center" vertical="center"/>
    </xf>
    <xf numFmtId="43" fontId="3" fillId="4" borderId="1" xfId="1" applyFont="1" applyFill="1" applyBorder="1" applyAlignment="1">
      <alignment horizontal="center" vertical="center"/>
    </xf>
    <xf numFmtId="43" fontId="3" fillId="4" borderId="18" xfId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3" borderId="28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26" xfId="0" applyFont="1" applyBorder="1" applyAlignment="1">
      <alignment vertical="center"/>
    </xf>
    <xf numFmtId="43" fontId="12" fillId="0" borderId="0" xfId="1" applyFont="1" applyBorder="1" applyAlignment="1">
      <alignment vertical="center"/>
    </xf>
    <xf numFmtId="0" fontId="9" fillId="0" borderId="0" xfId="0" applyFont="1" applyAlignment="1">
      <alignment vertical="center"/>
    </xf>
    <xf numFmtId="43" fontId="12" fillId="0" borderId="29" xfId="1" applyFont="1" applyBorder="1" applyAlignment="1">
      <alignment vertical="center"/>
    </xf>
    <xf numFmtId="43" fontId="1" fillId="0" borderId="0" xfId="1" applyFont="1" applyAlignment="1">
      <alignment vertical="center"/>
    </xf>
    <xf numFmtId="43" fontId="12" fillId="0" borderId="30" xfId="1" applyFont="1" applyBorder="1" applyAlignment="1">
      <alignment vertical="center"/>
    </xf>
    <xf numFmtId="0" fontId="14" fillId="5" borderId="0" xfId="0" applyFont="1" applyFill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5" borderId="0" xfId="0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rightToLeft="1" tabSelected="1" topLeftCell="A19" zoomScale="90" zoomScaleNormal="90" workbookViewId="0">
      <selection activeCell="G34" sqref="G34"/>
    </sheetView>
  </sheetViews>
  <sheetFormatPr defaultRowHeight="15" x14ac:dyDescent="0.25"/>
  <cols>
    <col min="1" max="1" width="25.28515625" style="55" customWidth="1"/>
    <col min="2" max="2" width="24.42578125" style="55" customWidth="1"/>
    <col min="3" max="3" width="21.5703125" style="55" customWidth="1"/>
    <col min="4" max="4" width="26.5703125" style="55" bestFit="1" customWidth="1"/>
    <col min="5" max="5" width="24.140625" style="1" bestFit="1" customWidth="1"/>
    <col min="6" max="6" width="22.5703125" style="1" bestFit="1" customWidth="1"/>
    <col min="7" max="7" width="24.7109375" style="1" bestFit="1" customWidth="1"/>
    <col min="8" max="8" width="24.140625" style="1" bestFit="1" customWidth="1"/>
    <col min="9" max="9" width="22.5703125" style="1" bestFit="1" customWidth="1"/>
    <col min="10" max="10" width="24.7109375" style="1" bestFit="1" customWidth="1"/>
    <col min="11" max="11" width="24.140625" style="1" bestFit="1" customWidth="1"/>
    <col min="12" max="12" width="22.5703125" style="1" bestFit="1" customWidth="1"/>
    <col min="13" max="13" width="24.7109375" style="1" bestFit="1" customWidth="1"/>
    <col min="14" max="16384" width="9.140625" style="55"/>
  </cols>
  <sheetData>
    <row r="1" spans="1:13" s="68" customFormat="1" ht="33" customHeight="1" x14ac:dyDescent="0.25">
      <c r="A1" s="67" t="s">
        <v>22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</row>
    <row r="2" spans="1:13" s="68" customFormat="1" ht="33" customHeight="1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</row>
    <row r="3" spans="1:13" s="54" customFormat="1" ht="39" customHeight="1" thickTop="1" x14ac:dyDescent="0.25">
      <c r="A3" s="48" t="s">
        <v>0</v>
      </c>
      <c r="B3" s="51" t="s">
        <v>12</v>
      </c>
      <c r="C3" s="52"/>
      <c r="D3" s="53"/>
      <c r="E3" s="40" t="s">
        <v>4</v>
      </c>
      <c r="F3" s="41"/>
      <c r="G3" s="42"/>
      <c r="H3" s="43" t="s">
        <v>5</v>
      </c>
      <c r="I3" s="44"/>
      <c r="J3" s="45"/>
      <c r="K3" s="46" t="s">
        <v>6</v>
      </c>
      <c r="L3" s="44"/>
      <c r="M3" s="47"/>
    </row>
    <row r="4" spans="1:13" s="54" customFormat="1" ht="39" customHeight="1" thickBot="1" x14ac:dyDescent="0.3">
      <c r="A4" s="49"/>
      <c r="B4" s="15" t="s">
        <v>1</v>
      </c>
      <c r="C4" s="21" t="s">
        <v>2</v>
      </c>
      <c r="D4" s="16" t="s">
        <v>3</v>
      </c>
      <c r="E4" s="17" t="s">
        <v>1</v>
      </c>
      <c r="F4" s="21" t="s">
        <v>2</v>
      </c>
      <c r="G4" s="18" t="s">
        <v>3</v>
      </c>
      <c r="H4" s="15" t="s">
        <v>1</v>
      </c>
      <c r="I4" s="21" t="s">
        <v>2</v>
      </c>
      <c r="J4" s="16" t="s">
        <v>3</v>
      </c>
      <c r="K4" s="19" t="s">
        <v>1</v>
      </c>
      <c r="L4" s="21" t="s">
        <v>2</v>
      </c>
      <c r="M4" s="20" t="s">
        <v>3</v>
      </c>
    </row>
    <row r="5" spans="1:13" s="2" customFormat="1" ht="36" customHeight="1" thickTop="1" x14ac:dyDescent="0.25">
      <c r="A5" s="35" t="s">
        <v>7</v>
      </c>
      <c r="B5" s="9">
        <f>E5+H5+K5</f>
        <v>296984.90000000002</v>
      </c>
      <c r="C5" s="22">
        <f>F5+I5+L5</f>
        <v>14849.245000000003</v>
      </c>
      <c r="D5" s="13">
        <f>G5+J5+M5</f>
        <v>311834.14500000002</v>
      </c>
      <c r="E5" s="7">
        <v>95949</v>
      </c>
      <c r="F5" s="24">
        <f>E5*0.05</f>
        <v>4797.45</v>
      </c>
      <c r="G5" s="5">
        <f>F5+E5</f>
        <v>100746.45</v>
      </c>
      <c r="H5" s="9">
        <v>98682.6</v>
      </c>
      <c r="I5" s="24">
        <f>H5*0.05</f>
        <v>4934.130000000001</v>
      </c>
      <c r="J5" s="10">
        <f>I5+H5</f>
        <v>103616.73000000001</v>
      </c>
      <c r="K5" s="7">
        <v>102353.3</v>
      </c>
      <c r="L5" s="24">
        <f>K5*0.05</f>
        <v>5117.6650000000009</v>
      </c>
      <c r="M5" s="4">
        <f>L5+K5</f>
        <v>107470.965</v>
      </c>
    </row>
    <row r="6" spans="1:13" s="2" customFormat="1" ht="36" customHeight="1" x14ac:dyDescent="0.25">
      <c r="A6" s="32" t="s">
        <v>10</v>
      </c>
      <c r="B6" s="11">
        <f t="shared" ref="B6:B10" si="0">E6+H6+K6</f>
        <v>307004</v>
      </c>
      <c r="C6" s="23">
        <f t="shared" ref="C6:C10" si="1">F6+I6+L6</f>
        <v>15350.2</v>
      </c>
      <c r="D6" s="14">
        <f t="shared" ref="D6:D10" si="2">G6+J6+M6</f>
        <v>322354.2</v>
      </c>
      <c r="E6" s="8">
        <v>92569</v>
      </c>
      <c r="F6" s="25">
        <f t="shared" ref="F6:F10" si="3">E6*0.05</f>
        <v>4628.45</v>
      </c>
      <c r="G6" s="6">
        <f t="shared" ref="G6:G10" si="4">F6+E6</f>
        <v>97197.45</v>
      </c>
      <c r="H6" s="11">
        <v>106065</v>
      </c>
      <c r="I6" s="25">
        <f t="shared" ref="I6:I10" si="5">H6*0.05</f>
        <v>5303.25</v>
      </c>
      <c r="J6" s="12">
        <f t="shared" ref="J6:J10" si="6">I6+H6</f>
        <v>111368.25</v>
      </c>
      <c r="K6" s="8">
        <v>108370</v>
      </c>
      <c r="L6" s="25">
        <f t="shared" ref="L6:L10" si="7">K6*0.05</f>
        <v>5418.5</v>
      </c>
      <c r="M6" s="3">
        <f t="shared" ref="M6:M10" si="8">L6+K6</f>
        <v>113788.5</v>
      </c>
    </row>
    <row r="7" spans="1:13" s="2" customFormat="1" ht="36" customHeight="1" x14ac:dyDescent="0.25">
      <c r="A7" s="32" t="s">
        <v>11</v>
      </c>
      <c r="B7" s="11">
        <f t="shared" si="0"/>
        <v>258839</v>
      </c>
      <c r="C7" s="23">
        <f t="shared" si="1"/>
        <v>12941.95</v>
      </c>
      <c r="D7" s="14">
        <f t="shared" si="2"/>
        <v>271780.95</v>
      </c>
      <c r="E7" s="8">
        <v>61223</v>
      </c>
      <c r="F7" s="25">
        <f t="shared" si="3"/>
        <v>3061.15</v>
      </c>
      <c r="G7" s="6">
        <f t="shared" si="4"/>
        <v>64284.15</v>
      </c>
      <c r="H7" s="11">
        <v>81421</v>
      </c>
      <c r="I7" s="25">
        <f t="shared" si="5"/>
        <v>4071.05</v>
      </c>
      <c r="J7" s="12">
        <f t="shared" si="6"/>
        <v>85492.05</v>
      </c>
      <c r="K7" s="8">
        <v>116195</v>
      </c>
      <c r="L7" s="25">
        <f t="shared" si="7"/>
        <v>5809.75</v>
      </c>
      <c r="M7" s="3">
        <f t="shared" si="8"/>
        <v>122004.75</v>
      </c>
    </row>
    <row r="8" spans="1:13" s="2" customFormat="1" ht="36" customHeight="1" x14ac:dyDescent="0.25">
      <c r="A8" s="32" t="s">
        <v>13</v>
      </c>
      <c r="B8" s="11">
        <f t="shared" si="0"/>
        <v>172207</v>
      </c>
      <c r="C8" s="23">
        <f t="shared" si="1"/>
        <v>8610.35</v>
      </c>
      <c r="D8" s="14">
        <f t="shared" si="2"/>
        <v>180817.34999999998</v>
      </c>
      <c r="E8" s="8">
        <v>58658</v>
      </c>
      <c r="F8" s="25">
        <f t="shared" si="3"/>
        <v>2932.9</v>
      </c>
      <c r="G8" s="6">
        <f t="shared" si="4"/>
        <v>61590.9</v>
      </c>
      <c r="H8" s="11">
        <v>57865</v>
      </c>
      <c r="I8" s="25">
        <f t="shared" si="5"/>
        <v>2893.25</v>
      </c>
      <c r="J8" s="12">
        <f t="shared" si="6"/>
        <v>60758.25</v>
      </c>
      <c r="K8" s="8">
        <v>55684</v>
      </c>
      <c r="L8" s="25">
        <f t="shared" si="7"/>
        <v>2784.2000000000003</v>
      </c>
      <c r="M8" s="3">
        <f t="shared" si="8"/>
        <v>58468.2</v>
      </c>
    </row>
    <row r="9" spans="1:13" s="2" customFormat="1" ht="36" customHeight="1" x14ac:dyDescent="0.25">
      <c r="A9" s="32" t="s">
        <v>14</v>
      </c>
      <c r="B9" s="11">
        <f t="shared" si="0"/>
        <v>1174022</v>
      </c>
      <c r="C9" s="23">
        <f t="shared" si="1"/>
        <v>58701.1</v>
      </c>
      <c r="D9" s="14">
        <f t="shared" si="2"/>
        <v>1232723.1000000001</v>
      </c>
      <c r="E9" s="8">
        <v>390543</v>
      </c>
      <c r="F9" s="25">
        <f t="shared" si="3"/>
        <v>19527.150000000001</v>
      </c>
      <c r="G9" s="6">
        <f t="shared" si="4"/>
        <v>410070.15</v>
      </c>
      <c r="H9" s="11">
        <v>392456</v>
      </c>
      <c r="I9" s="25">
        <f t="shared" si="5"/>
        <v>19622.8</v>
      </c>
      <c r="J9" s="12">
        <f t="shared" si="6"/>
        <v>412078.8</v>
      </c>
      <c r="K9" s="8">
        <v>391023</v>
      </c>
      <c r="L9" s="25">
        <f t="shared" si="7"/>
        <v>19551.150000000001</v>
      </c>
      <c r="M9" s="3">
        <f t="shared" si="8"/>
        <v>410574.15</v>
      </c>
    </row>
    <row r="10" spans="1:13" s="2" customFormat="1" ht="36" customHeight="1" x14ac:dyDescent="0.25">
      <c r="A10" s="32" t="s">
        <v>15</v>
      </c>
      <c r="B10" s="11">
        <f t="shared" si="0"/>
        <v>329936.25</v>
      </c>
      <c r="C10" s="23">
        <f t="shared" si="1"/>
        <v>16496.8125</v>
      </c>
      <c r="D10" s="14">
        <f t="shared" si="2"/>
        <v>346433.0625</v>
      </c>
      <c r="E10" s="8">
        <v>115787.25</v>
      </c>
      <c r="F10" s="25">
        <f t="shared" si="3"/>
        <v>5789.3625000000002</v>
      </c>
      <c r="G10" s="6">
        <f t="shared" si="4"/>
        <v>121576.6125</v>
      </c>
      <c r="H10" s="11">
        <v>111933.75</v>
      </c>
      <c r="I10" s="25">
        <f t="shared" si="5"/>
        <v>5596.6875</v>
      </c>
      <c r="J10" s="12">
        <f t="shared" si="6"/>
        <v>117530.4375</v>
      </c>
      <c r="K10" s="8">
        <v>102215.25</v>
      </c>
      <c r="L10" s="25">
        <f t="shared" si="7"/>
        <v>5110.7625000000007</v>
      </c>
      <c r="M10" s="3">
        <f t="shared" si="8"/>
        <v>107326.0125</v>
      </c>
    </row>
    <row r="11" spans="1:13" s="57" customFormat="1" ht="39.75" customHeight="1" thickBot="1" x14ac:dyDescent="0.3">
      <c r="A11" s="56" t="s">
        <v>16</v>
      </c>
      <c r="B11" s="26">
        <f>SUM(B5:B10)</f>
        <v>2538993.15</v>
      </c>
      <c r="C11" s="27">
        <f>SUM(C5:C10)</f>
        <v>126949.6575</v>
      </c>
      <c r="D11" s="28">
        <f>SUM(D5:D10)</f>
        <v>2665942.8075000001</v>
      </c>
      <c r="E11" s="29">
        <f>SUM(E5:E10)</f>
        <v>814729.25</v>
      </c>
      <c r="F11" s="27">
        <f>SUM(F5:F10)</f>
        <v>40736.462500000001</v>
      </c>
      <c r="G11" s="30">
        <f>SUM(G5:G10)</f>
        <v>855465.71250000014</v>
      </c>
      <c r="H11" s="26">
        <f>SUM(H5:H10)</f>
        <v>848423.35</v>
      </c>
      <c r="I11" s="27">
        <f>SUM(I5:I10)</f>
        <v>42421.167499999996</v>
      </c>
      <c r="J11" s="28">
        <f>SUM(J5:J10)</f>
        <v>890844.51750000007</v>
      </c>
      <c r="K11" s="29">
        <f>SUM(K5:K10)</f>
        <v>875840.55</v>
      </c>
      <c r="L11" s="27">
        <f>SUM(L5:L10)</f>
        <v>43792.027499999997</v>
      </c>
      <c r="M11" s="31">
        <f>SUM(M5:M10)</f>
        <v>919632.5774999999</v>
      </c>
    </row>
    <row r="12" spans="1:13" ht="15.75" thickTop="1" x14ac:dyDescent="0.25">
      <c r="E12" s="55"/>
      <c r="F12" s="55"/>
      <c r="G12" s="55"/>
      <c r="H12" s="55"/>
      <c r="I12" s="55"/>
      <c r="J12" s="55"/>
      <c r="K12" s="55"/>
      <c r="L12" s="55"/>
      <c r="M12" s="55"/>
    </row>
    <row r="13" spans="1:13" x14ac:dyDescent="0.25">
      <c r="E13" s="55"/>
      <c r="F13" s="55"/>
      <c r="G13" s="55"/>
      <c r="H13" s="55"/>
      <c r="I13" s="55"/>
      <c r="J13" s="55"/>
      <c r="K13" s="55"/>
      <c r="L13" s="55"/>
      <c r="M13" s="55"/>
    </row>
    <row r="14" spans="1:13" s="59" customFormat="1" ht="18.75" x14ac:dyDescent="0.25">
      <c r="A14" s="58"/>
      <c r="B14" s="33"/>
      <c r="C14" s="34"/>
      <c r="D14" s="33"/>
      <c r="E14" s="33"/>
      <c r="F14" s="34"/>
      <c r="G14" s="33"/>
      <c r="H14" s="33"/>
      <c r="I14" s="34"/>
      <c r="J14" s="33"/>
      <c r="K14" s="33"/>
      <c r="L14" s="34"/>
      <c r="M14" s="33"/>
    </row>
    <row r="15" spans="1:13" ht="33" customHeight="1" x14ac:dyDescent="0.25">
      <c r="A15" s="69" t="s">
        <v>23</v>
      </c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</row>
    <row r="16" spans="1:13" ht="33" customHeight="1" thickBot="1" x14ac:dyDescent="0.3">
      <c r="A16" s="69"/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</row>
    <row r="17" spans="1:13" s="54" customFormat="1" ht="39" customHeight="1" thickTop="1" x14ac:dyDescent="0.25">
      <c r="A17" s="48" t="s">
        <v>0</v>
      </c>
      <c r="B17" s="51" t="s">
        <v>12</v>
      </c>
      <c r="C17" s="52"/>
      <c r="D17" s="53"/>
      <c r="E17" s="46" t="s">
        <v>4</v>
      </c>
      <c r="F17" s="44"/>
      <c r="G17" s="50"/>
      <c r="H17" s="43" t="s">
        <v>5</v>
      </c>
      <c r="I17" s="44"/>
      <c r="J17" s="45"/>
      <c r="K17" s="46" t="s">
        <v>6</v>
      </c>
      <c r="L17" s="44"/>
      <c r="M17" s="47"/>
    </row>
    <row r="18" spans="1:13" s="54" customFormat="1" ht="39" customHeight="1" thickBot="1" x14ac:dyDescent="0.3">
      <c r="A18" s="49"/>
      <c r="B18" s="15" t="s">
        <v>8</v>
      </c>
      <c r="C18" s="21" t="s">
        <v>2</v>
      </c>
      <c r="D18" s="16" t="s">
        <v>9</v>
      </c>
      <c r="E18" s="17" t="s">
        <v>8</v>
      </c>
      <c r="F18" s="21" t="s">
        <v>2</v>
      </c>
      <c r="G18" s="18" t="s">
        <v>9</v>
      </c>
      <c r="H18" s="15" t="s">
        <v>8</v>
      </c>
      <c r="I18" s="21" t="s">
        <v>2</v>
      </c>
      <c r="J18" s="16" t="s">
        <v>9</v>
      </c>
      <c r="K18" s="19" t="s">
        <v>8</v>
      </c>
      <c r="L18" s="21" t="s">
        <v>2</v>
      </c>
      <c r="M18" s="20" t="s">
        <v>9</v>
      </c>
    </row>
    <row r="19" spans="1:13" ht="36" customHeight="1" thickTop="1" x14ac:dyDescent="0.25">
      <c r="A19" s="60" t="s">
        <v>7</v>
      </c>
      <c r="B19" s="9">
        <f>E19+H19+K19</f>
        <v>36741.51</v>
      </c>
      <c r="C19" s="22">
        <f>F19+I19+L19</f>
        <v>1837.0755000000001</v>
      </c>
      <c r="D19" s="13">
        <f>G19+J19+M19</f>
        <v>38578.585500000001</v>
      </c>
      <c r="E19" s="7">
        <f>290+2235+240+70+650</f>
        <v>3485</v>
      </c>
      <c r="F19" s="24">
        <f>E19*0.05</f>
        <v>174.25</v>
      </c>
      <c r="G19" s="5">
        <f>F19+E19</f>
        <v>3659.25</v>
      </c>
      <c r="H19" s="9">
        <f>640+260+360+430+260+57.5+360+1850+360+180</f>
        <v>4757.5</v>
      </c>
      <c r="I19" s="24">
        <f>H19*0.05</f>
        <v>237.875</v>
      </c>
      <c r="J19" s="10">
        <f>I19+H19</f>
        <v>4995.375</v>
      </c>
      <c r="K19" s="7">
        <f>2785+950+2300+480+690+25+1264.76+815.25+290+342+570+570+117+4500+7500+3800+750+750</f>
        <v>28499.010000000002</v>
      </c>
      <c r="L19" s="24">
        <f>K19*0.05</f>
        <v>1424.9505000000001</v>
      </c>
      <c r="M19" s="4">
        <f>L19+K19</f>
        <v>29923.960500000001</v>
      </c>
    </row>
    <row r="20" spans="1:13" ht="36" customHeight="1" x14ac:dyDescent="0.25">
      <c r="A20" s="61" t="s">
        <v>10</v>
      </c>
      <c r="B20" s="11">
        <f t="shared" ref="B20:B24" si="9">E20+H20+K20</f>
        <v>16822.62</v>
      </c>
      <c r="C20" s="23">
        <f t="shared" ref="C20:C24" si="10">F20+I20+L20</f>
        <v>841.13100000000009</v>
      </c>
      <c r="D20" s="14">
        <f t="shared" ref="D20:D24" si="11">G20+J20+M20</f>
        <v>17663.751</v>
      </c>
      <c r="E20" s="8">
        <v>6956.9</v>
      </c>
      <c r="F20" s="25">
        <f t="shared" ref="F20:F24" si="12">E20*0.05</f>
        <v>347.84500000000003</v>
      </c>
      <c r="G20" s="6">
        <f t="shared" ref="G20:G24" si="13">F20+E20</f>
        <v>7304.7449999999999</v>
      </c>
      <c r="H20" s="11">
        <v>4091.42</v>
      </c>
      <c r="I20" s="25">
        <f t="shared" ref="I20:I24" si="14">H20*0.05</f>
        <v>204.57100000000003</v>
      </c>
      <c r="J20" s="12">
        <f t="shared" ref="J20:J24" si="15">I20+H20</f>
        <v>4295.991</v>
      </c>
      <c r="K20" s="8">
        <v>5774.3</v>
      </c>
      <c r="L20" s="25">
        <f t="shared" ref="L20:L24" si="16">K20*0.05</f>
        <v>288.71500000000003</v>
      </c>
      <c r="M20" s="3">
        <f t="shared" ref="M20:M24" si="17">L20+K20</f>
        <v>6063.0150000000003</v>
      </c>
    </row>
    <row r="21" spans="1:13" ht="36" customHeight="1" x14ac:dyDescent="0.25">
      <c r="A21" s="61" t="s">
        <v>11</v>
      </c>
      <c r="B21" s="11">
        <f t="shared" si="9"/>
        <v>10869</v>
      </c>
      <c r="C21" s="23">
        <f t="shared" si="10"/>
        <v>543.45000000000005</v>
      </c>
      <c r="D21" s="14">
        <f t="shared" si="11"/>
        <v>11412.45</v>
      </c>
      <c r="E21" s="8">
        <v>3375</v>
      </c>
      <c r="F21" s="25">
        <f t="shared" si="12"/>
        <v>168.75</v>
      </c>
      <c r="G21" s="6">
        <f t="shared" si="13"/>
        <v>3543.75</v>
      </c>
      <c r="H21" s="11">
        <v>4180</v>
      </c>
      <c r="I21" s="25">
        <f t="shared" si="14"/>
        <v>209</v>
      </c>
      <c r="J21" s="12">
        <f t="shared" si="15"/>
        <v>4389</v>
      </c>
      <c r="K21" s="8">
        <v>3314</v>
      </c>
      <c r="L21" s="25">
        <f t="shared" si="16"/>
        <v>165.70000000000002</v>
      </c>
      <c r="M21" s="3">
        <f t="shared" si="17"/>
        <v>3479.7</v>
      </c>
    </row>
    <row r="22" spans="1:13" ht="36" customHeight="1" x14ac:dyDescent="0.25">
      <c r="A22" s="61" t="s">
        <v>14</v>
      </c>
      <c r="B22" s="11">
        <f t="shared" si="9"/>
        <v>66456.34</v>
      </c>
      <c r="C22" s="23">
        <f t="shared" si="10"/>
        <v>3322.817</v>
      </c>
      <c r="D22" s="14">
        <f t="shared" si="11"/>
        <v>69779.157000000007</v>
      </c>
      <c r="E22" s="8">
        <f>15231.9+4692.2</f>
        <v>19924.099999999999</v>
      </c>
      <c r="F22" s="25">
        <f t="shared" si="12"/>
        <v>996.20499999999993</v>
      </c>
      <c r="G22" s="6">
        <f t="shared" si="13"/>
        <v>20920.305</v>
      </c>
      <c r="H22" s="11">
        <f>3820.3+6636</f>
        <v>10456.299999999999</v>
      </c>
      <c r="I22" s="25">
        <f t="shared" si="14"/>
        <v>522.81499999999994</v>
      </c>
      <c r="J22" s="12">
        <f t="shared" si="15"/>
        <v>10979.115</v>
      </c>
      <c r="K22" s="8">
        <f>11469.69+10780+13826.25</f>
        <v>36075.94</v>
      </c>
      <c r="L22" s="25">
        <f t="shared" si="16"/>
        <v>1803.7970000000003</v>
      </c>
      <c r="M22" s="3">
        <f t="shared" si="17"/>
        <v>37879.737000000001</v>
      </c>
    </row>
    <row r="23" spans="1:13" ht="36" customHeight="1" x14ac:dyDescent="0.25">
      <c r="A23" s="61" t="s">
        <v>21</v>
      </c>
      <c r="B23" s="11">
        <f t="shared" si="9"/>
        <v>5530.57</v>
      </c>
      <c r="C23" s="23">
        <f t="shared" si="10"/>
        <v>276.52850000000001</v>
      </c>
      <c r="D23" s="14">
        <f t="shared" si="11"/>
        <v>5807.0985000000001</v>
      </c>
      <c r="E23" s="8">
        <v>0</v>
      </c>
      <c r="F23" s="25">
        <f t="shared" si="12"/>
        <v>0</v>
      </c>
      <c r="G23" s="6">
        <f t="shared" si="13"/>
        <v>0</v>
      </c>
      <c r="H23" s="11">
        <v>2304</v>
      </c>
      <c r="I23" s="25">
        <f t="shared" si="14"/>
        <v>115.2</v>
      </c>
      <c r="J23" s="12">
        <f t="shared" si="15"/>
        <v>2419.1999999999998</v>
      </c>
      <c r="K23" s="8">
        <f>55+743+2428.57</f>
        <v>3226.57</v>
      </c>
      <c r="L23" s="25">
        <f t="shared" si="16"/>
        <v>161.32850000000002</v>
      </c>
      <c r="M23" s="3">
        <f t="shared" si="17"/>
        <v>3387.8985000000002</v>
      </c>
    </row>
    <row r="24" spans="1:13" ht="36" customHeight="1" x14ac:dyDescent="0.25">
      <c r="A24" s="61"/>
      <c r="B24" s="11">
        <f t="shared" si="9"/>
        <v>0</v>
      </c>
      <c r="C24" s="23">
        <f t="shared" si="10"/>
        <v>0</v>
      </c>
      <c r="D24" s="14">
        <f t="shared" si="11"/>
        <v>0</v>
      </c>
      <c r="E24" s="8"/>
      <c r="F24" s="25">
        <f t="shared" si="12"/>
        <v>0</v>
      </c>
      <c r="G24" s="6">
        <f t="shared" si="13"/>
        <v>0</v>
      </c>
      <c r="H24" s="11"/>
      <c r="I24" s="25">
        <f t="shared" si="14"/>
        <v>0</v>
      </c>
      <c r="J24" s="12">
        <f t="shared" si="15"/>
        <v>0</v>
      </c>
      <c r="K24" s="8"/>
      <c r="L24" s="25">
        <f t="shared" si="16"/>
        <v>0</v>
      </c>
      <c r="M24" s="3">
        <f t="shared" si="17"/>
        <v>0</v>
      </c>
    </row>
    <row r="25" spans="1:13" ht="39.75" customHeight="1" thickBot="1" x14ac:dyDescent="0.3">
      <c r="A25" s="56"/>
      <c r="B25" s="26">
        <f>SUM(B19:B24)</f>
        <v>136420.04</v>
      </c>
      <c r="C25" s="27">
        <f>SUM(C19:C24)</f>
        <v>6821.0020000000004</v>
      </c>
      <c r="D25" s="28">
        <f>SUM(D19:D24)</f>
        <v>143241.04199999999</v>
      </c>
      <c r="E25" s="26">
        <f>SUM(E19:E24)</f>
        <v>33741</v>
      </c>
      <c r="F25" s="27">
        <f>SUM(F19:F24)</f>
        <v>1687.05</v>
      </c>
      <c r="G25" s="28">
        <f>SUM(G19:G24)</f>
        <v>35428.050000000003</v>
      </c>
      <c r="H25" s="26">
        <f>SUM(H19:H24)</f>
        <v>25789.22</v>
      </c>
      <c r="I25" s="27">
        <f>SUM(I19:I24)</f>
        <v>1289.461</v>
      </c>
      <c r="J25" s="28">
        <f>SUM(J19:J24)</f>
        <v>27078.681</v>
      </c>
      <c r="K25" s="26">
        <f>SUM(K19:K24)</f>
        <v>76889.820000000007</v>
      </c>
      <c r="L25" s="27">
        <f>SUM(L19:L24)</f>
        <v>3844.4910000000004</v>
      </c>
      <c r="M25" s="28">
        <f>SUM(M19:M24)</f>
        <v>80734.311000000002</v>
      </c>
    </row>
    <row r="26" spans="1:13" ht="15.75" thickTop="1" x14ac:dyDescent="0.25">
      <c r="J26" s="1">
        <f t="shared" ref="J26:J27" si="18">I26+H26</f>
        <v>0</v>
      </c>
    </row>
    <row r="27" spans="1:13" s="37" customFormat="1" ht="19.5" customHeight="1" x14ac:dyDescent="0.25">
      <c r="A27" s="39" t="s">
        <v>20</v>
      </c>
      <c r="E27" s="38"/>
      <c r="F27" s="38"/>
      <c r="G27" s="38"/>
      <c r="H27" s="38"/>
      <c r="I27" s="38"/>
      <c r="J27" s="38">
        <f t="shared" si="18"/>
        <v>0</v>
      </c>
      <c r="K27" s="38"/>
      <c r="L27" s="38"/>
      <c r="M27" s="38"/>
    </row>
    <row r="28" spans="1:13" ht="9.75" customHeight="1" x14ac:dyDescent="0.25"/>
    <row r="29" spans="1:13" s="63" customFormat="1" ht="18" customHeight="1" x14ac:dyDescent="0.25">
      <c r="A29" s="62" t="s">
        <v>17</v>
      </c>
      <c r="B29" s="62">
        <f>C11</f>
        <v>126949.6575</v>
      </c>
      <c r="E29" s="36"/>
      <c r="F29" s="36"/>
      <c r="G29" s="36"/>
      <c r="H29" s="36"/>
      <c r="I29" s="36"/>
      <c r="J29" s="36"/>
      <c r="K29" s="36"/>
      <c r="L29" s="36"/>
      <c r="M29" s="36"/>
    </row>
    <row r="30" spans="1:13" s="63" customFormat="1" ht="18" customHeight="1" thickBot="1" x14ac:dyDescent="0.3">
      <c r="A30" s="64" t="s">
        <v>18</v>
      </c>
      <c r="B30" s="64">
        <f>C25</f>
        <v>6821.0020000000004</v>
      </c>
      <c r="E30" s="36"/>
      <c r="F30" s="36"/>
      <c r="G30" s="36"/>
      <c r="H30" s="36"/>
      <c r="I30" s="36"/>
      <c r="J30" s="36"/>
      <c r="K30" s="36"/>
      <c r="L30" s="36"/>
      <c r="M30" s="36"/>
    </row>
    <row r="31" spans="1:13" ht="12" customHeight="1" thickTop="1" x14ac:dyDescent="0.25">
      <c r="A31" s="65"/>
      <c r="B31" s="65"/>
    </row>
    <row r="32" spans="1:13" s="63" customFormat="1" ht="21" x14ac:dyDescent="0.25">
      <c r="A32" s="66" t="s">
        <v>19</v>
      </c>
      <c r="B32" s="66">
        <f>B29-B30</f>
        <v>120128.65549999999</v>
      </c>
      <c r="E32" s="36"/>
      <c r="F32" s="36"/>
      <c r="G32" s="36"/>
      <c r="H32" s="36"/>
      <c r="I32" s="36"/>
      <c r="J32" s="36"/>
      <c r="K32" s="36"/>
      <c r="L32" s="36"/>
      <c r="M32" s="36"/>
    </row>
  </sheetData>
  <mergeCells count="12">
    <mergeCell ref="A17:A18"/>
    <mergeCell ref="E17:G17"/>
    <mergeCell ref="H17:J17"/>
    <mergeCell ref="K17:M17"/>
    <mergeCell ref="B3:D3"/>
    <mergeCell ref="B17:D17"/>
    <mergeCell ref="A15:M16"/>
    <mergeCell ref="A1:M2"/>
    <mergeCell ref="E3:G3"/>
    <mergeCell ref="H3:J3"/>
    <mergeCell ref="K3:M3"/>
    <mergeCell ref="A3:A4"/>
  </mergeCells>
  <printOptions horizontalCentered="1"/>
  <pageMargins left="0" right="0" top="1.1417322834645669" bottom="0.74803149606299213" header="0.31496062992125984" footer="0.31496062992125984"/>
  <pageSetup paperSize="9" scale="45" orientation="landscape" r:id="rId1"/>
  <headerFooter>
    <oddHeader>&amp;R&amp;G</oddHeader>
  </headerFooter>
  <ignoredErrors>
    <ignoredError sqref="J25" formula="1"/>
  </ignoredError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2018-04-29T11:25:05Z</dcterms:modified>
</cp:coreProperties>
</file>