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8_{25BBC2F3-D487-4091-86B6-0846581EBFFB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ورقة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H26" i="1"/>
  <c r="E26" i="1"/>
  <c r="E33" i="1" l="1"/>
  <c r="H33" i="1"/>
  <c r="B32" i="1"/>
  <c r="B31" i="1"/>
  <c r="B30" i="1"/>
  <c r="B29" i="1"/>
  <c r="B28" i="1"/>
  <c r="B27" i="1"/>
  <c r="B25" i="1"/>
  <c r="B24" i="1"/>
  <c r="B26" i="1" l="1"/>
  <c r="K23" i="1"/>
  <c r="K33" i="1" l="1"/>
  <c r="B23" i="1"/>
  <c r="B33" i="1" s="1"/>
  <c r="B6" i="1"/>
  <c r="B7" i="1"/>
  <c r="B8" i="1"/>
  <c r="B9" i="1"/>
  <c r="B10" i="1"/>
  <c r="B11" i="1"/>
  <c r="B12" i="1"/>
  <c r="B13" i="1"/>
  <c r="B14" i="1"/>
  <c r="B5" i="1"/>
  <c r="H15" i="1"/>
  <c r="K15" i="1"/>
  <c r="E15" i="1"/>
  <c r="B15" i="1" l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J34" i="1"/>
  <c r="J35" i="1"/>
  <c r="J26" i="1" l="1"/>
  <c r="L32" i="1"/>
  <c r="M32" i="1" s="1"/>
  <c r="F32" i="1"/>
  <c r="L31" i="1"/>
  <c r="M31" i="1" s="1"/>
  <c r="F31" i="1"/>
  <c r="L30" i="1"/>
  <c r="M30" i="1" s="1"/>
  <c r="F30" i="1"/>
  <c r="L29" i="1"/>
  <c r="M29" i="1" s="1"/>
  <c r="F29" i="1"/>
  <c r="L28" i="1"/>
  <c r="M28" i="1" s="1"/>
  <c r="F28" i="1"/>
  <c r="L27" i="1"/>
  <c r="M27" i="1" s="1"/>
  <c r="F27" i="1"/>
  <c r="L26" i="1"/>
  <c r="F26" i="1"/>
  <c r="L25" i="1"/>
  <c r="M25" i="1" s="1"/>
  <c r="F25" i="1"/>
  <c r="L24" i="1"/>
  <c r="M24" i="1" s="1"/>
  <c r="F24" i="1"/>
  <c r="L23" i="1"/>
  <c r="M23" i="1" s="1"/>
  <c r="I23" i="1"/>
  <c r="J23" i="1" s="1"/>
  <c r="F23" i="1"/>
  <c r="F33" i="1" l="1"/>
  <c r="I33" i="1"/>
  <c r="J33" i="1"/>
  <c r="M26" i="1"/>
  <c r="M33" i="1" s="1"/>
  <c r="L33" i="1"/>
  <c r="G23" i="1"/>
  <c r="C23" i="1"/>
  <c r="G24" i="1"/>
  <c r="D24" i="1" s="1"/>
  <c r="C24" i="1"/>
  <c r="G25" i="1"/>
  <c r="D25" i="1" s="1"/>
  <c r="C25" i="1"/>
  <c r="G26" i="1"/>
  <c r="D26" i="1" s="1"/>
  <c r="C26" i="1"/>
  <c r="G27" i="1"/>
  <c r="D27" i="1" s="1"/>
  <c r="C27" i="1"/>
  <c r="G28" i="1"/>
  <c r="D28" i="1" s="1"/>
  <c r="C28" i="1"/>
  <c r="G29" i="1"/>
  <c r="D29" i="1" s="1"/>
  <c r="C29" i="1"/>
  <c r="G30" i="1"/>
  <c r="D30" i="1" s="1"/>
  <c r="C30" i="1"/>
  <c r="G31" i="1"/>
  <c r="D31" i="1" s="1"/>
  <c r="C31" i="1"/>
  <c r="G32" i="1"/>
  <c r="D32" i="1" s="1"/>
  <c r="C32" i="1"/>
  <c r="L6" i="1"/>
  <c r="M6" i="1" s="1"/>
  <c r="L7" i="1"/>
  <c r="M7" i="1" s="1"/>
  <c r="L8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I6" i="1"/>
  <c r="J6" i="1" s="1"/>
  <c r="I7" i="1"/>
  <c r="J7" i="1" s="1"/>
  <c r="I8" i="1"/>
  <c r="I9" i="1"/>
  <c r="J9" i="1" s="1"/>
  <c r="I10" i="1"/>
  <c r="J10" i="1" s="1"/>
  <c r="I11" i="1"/>
  <c r="J11" i="1" s="1"/>
  <c r="I12" i="1"/>
  <c r="J12" i="1"/>
  <c r="I13" i="1"/>
  <c r="J13" i="1" s="1"/>
  <c r="I14" i="1"/>
  <c r="J14" i="1" s="1"/>
  <c r="F6" i="1"/>
  <c r="F7" i="1"/>
  <c r="F8" i="1"/>
  <c r="F9" i="1"/>
  <c r="F10" i="1"/>
  <c r="F11" i="1"/>
  <c r="F12" i="1"/>
  <c r="F13" i="1"/>
  <c r="F14" i="1"/>
  <c r="L5" i="1"/>
  <c r="M5" i="1" s="1"/>
  <c r="I5" i="1"/>
  <c r="J5" i="1" s="1"/>
  <c r="F5" i="1"/>
  <c r="D23" i="1" l="1"/>
  <c r="D33" i="1" s="1"/>
  <c r="G33" i="1"/>
  <c r="C11" i="1"/>
  <c r="G5" i="1"/>
  <c r="D5" i="1" s="1"/>
  <c r="C5" i="1"/>
  <c r="C33" i="1"/>
  <c r="B38" i="1" s="1"/>
  <c r="C13" i="1"/>
  <c r="G13" i="1"/>
  <c r="D13" i="1" s="1"/>
  <c r="I15" i="1"/>
  <c r="M8" i="1"/>
  <c r="M15" i="1" s="1"/>
  <c r="L15" i="1"/>
  <c r="J8" i="1"/>
  <c r="J15" i="1" s="1"/>
  <c r="G9" i="1"/>
  <c r="D9" i="1" s="1"/>
  <c r="C9" i="1"/>
  <c r="G14" i="1"/>
  <c r="D14" i="1" s="1"/>
  <c r="C14" i="1"/>
  <c r="G11" i="1"/>
  <c r="D11" i="1" s="1"/>
  <c r="G8" i="1"/>
  <c r="C8" i="1"/>
  <c r="G7" i="1"/>
  <c r="D7" i="1" s="1"/>
  <c r="C7" i="1"/>
  <c r="G12" i="1"/>
  <c r="D12" i="1" s="1"/>
  <c r="C12" i="1"/>
  <c r="G10" i="1"/>
  <c r="D10" i="1" s="1"/>
  <c r="C10" i="1"/>
  <c r="G6" i="1"/>
  <c r="C6" i="1"/>
  <c r="F15" i="1"/>
  <c r="D8" i="1" l="1"/>
  <c r="G15" i="1"/>
  <c r="D6" i="1"/>
  <c r="C15" i="1"/>
  <c r="B37" i="1" s="1"/>
  <c r="B40" i="1" s="1"/>
  <c r="D15" i="1" l="1"/>
</calcChain>
</file>

<file path=xl/sharedStrings.xml><?xml version="1.0" encoding="utf-8"?>
<sst xmlns="http://schemas.openxmlformats.org/spreadsheetml/2006/main" count="51" uniqueCount="23">
  <si>
    <t>المشروع</t>
  </si>
  <si>
    <t>الإيرادات</t>
  </si>
  <si>
    <t>ضريبة القيمة المضافة</t>
  </si>
  <si>
    <t>الإيرادات بع دالقيمة المضافة</t>
  </si>
  <si>
    <t>يناير  2018</t>
  </si>
  <si>
    <t>فبراير  2018</t>
  </si>
  <si>
    <t>مارس  2018</t>
  </si>
  <si>
    <t>مدينة جده</t>
  </si>
  <si>
    <t>المصروفات</t>
  </si>
  <si>
    <t>المصروفات بعدالقيمة المضافة</t>
  </si>
  <si>
    <t>مدينة ينبع</t>
  </si>
  <si>
    <t>مدينة عنيزة</t>
  </si>
  <si>
    <t>total 1st quarter</t>
  </si>
  <si>
    <t>مدينة الأحساء</t>
  </si>
  <si>
    <t>مدينة الرياض</t>
  </si>
  <si>
    <t>جازان</t>
  </si>
  <si>
    <t>الإجمالي</t>
  </si>
  <si>
    <t xml:space="preserve">ضريبة المخرجات </t>
  </si>
  <si>
    <t>ضريبة المدخلات</t>
  </si>
  <si>
    <t>المبلغ المطلوب سداده</t>
  </si>
  <si>
    <t>بيـــــــــــــــــــــــــــــــان ضريبة القيمة المضافة</t>
  </si>
  <si>
    <t>إيــــــــــــــــــــــــــــــــــــــــــــــــــــــــرادات  الــــــــــــــــــــــــــــــــــــــــــرســـــــــــــــــــــــــــــــــــــين  ضريبة المـــــــــــــــــــــــــــــــخـــــــــــــــــــــــــرجـــــــــــــــــــــــات  للربع الأول 2018</t>
  </si>
  <si>
    <t>مــــــــــــــــــــــــــــــــــــــــــــصـــــــــــــــــــــــــــــــــــــــــــــــــــــــــــروفات الــــــــــــــــــــــــــــــــــــــــــرســـــــــــــــــــــــــــــــــــــين  ضريبة المدخلات للربع الأول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</si>
</sst>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ر_._س_._‏_-;\-* #,##0.00\ _ر_._س_._‏_-;_-* &quot;-&quot;??\ _ر_._س_._‏_-;_-@_-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theme="9" tint="-0.499984740745262"/>
      <name val="AF_Taif Normal"/>
      <charset val="178"/>
    </font>
    <font>
      <b/>
      <u/>
      <sz val="14"/>
      <color rgb="FFC00000"/>
      <name val="AF_Taif Normal"/>
      <charset val="178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0" fillId="0" borderId="13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1" fillId="0" borderId="16" xfId="1" applyFont="1" applyBorder="1" applyAlignment="1">
      <alignment horizontal="center" vertical="center"/>
    </xf>
    <xf numFmtId="43" fontId="1" fillId="0" borderId="18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43" fontId="1" fillId="0" borderId="21" xfId="1" applyFont="1" applyBorder="1" applyAlignment="1">
      <alignment horizontal="center" vertical="center"/>
    </xf>
    <xf numFmtId="43" fontId="0" fillId="0" borderId="22" xfId="1" applyFont="1" applyBorder="1" applyAlignment="1">
      <alignment horizontal="center" vertical="center"/>
    </xf>
    <xf numFmtId="43" fontId="1" fillId="0" borderId="25" xfId="1" applyFont="1" applyBorder="1" applyAlignment="1">
      <alignment horizontal="center" vertical="center"/>
    </xf>
    <xf numFmtId="43" fontId="0" fillId="0" borderId="26" xfId="1" applyFont="1" applyBorder="1" applyAlignment="1">
      <alignment horizontal="center" vertical="center"/>
    </xf>
    <xf numFmtId="43" fontId="0" fillId="0" borderId="25" xfId="1" applyFont="1" applyBorder="1" applyAlignment="1">
      <alignment horizontal="center" vertical="center"/>
    </xf>
    <xf numFmtId="43" fontId="0" fillId="0" borderId="27" xfId="1" applyFont="1" applyBorder="1" applyAlignment="1">
      <alignment horizontal="center" vertical="center"/>
    </xf>
    <xf numFmtId="43" fontId="0" fillId="0" borderId="28" xfId="1" applyFont="1" applyBorder="1" applyAlignment="1">
      <alignment horizontal="center" vertical="center"/>
    </xf>
    <xf numFmtId="43" fontId="1" fillId="0" borderId="19" xfId="1" applyFont="1" applyBorder="1" applyAlignment="1">
      <alignment horizontal="center" vertical="center"/>
    </xf>
    <xf numFmtId="43" fontId="1" fillId="0" borderId="22" xfId="1" applyFont="1" applyBorder="1" applyAlignment="1">
      <alignment horizontal="center" vertical="center"/>
    </xf>
    <xf numFmtId="43" fontId="1" fillId="0" borderId="26" xfId="1" applyFont="1" applyBorder="1" applyAlignment="1">
      <alignment horizontal="center" vertical="center"/>
    </xf>
    <xf numFmtId="43" fontId="1" fillId="0" borderId="27" xfId="1" applyFont="1" applyBorder="1" applyAlignment="1">
      <alignment horizontal="center" vertical="center"/>
    </xf>
    <xf numFmtId="43" fontId="1" fillId="0" borderId="28" xfId="1" applyFont="1" applyBorder="1" applyAlignment="1">
      <alignment horizontal="center" vertical="center"/>
    </xf>
    <xf numFmtId="43" fontId="3" fillId="2" borderId="23" xfId="1" applyFont="1" applyFill="1" applyBorder="1" applyAlignment="1">
      <alignment horizontal="center" vertical="center"/>
    </xf>
    <xf numFmtId="43" fontId="3" fillId="2" borderId="24" xfId="1" applyFont="1" applyFill="1" applyBorder="1" applyAlignment="1">
      <alignment horizontal="center" vertical="center"/>
    </xf>
    <xf numFmtId="43" fontId="3" fillId="2" borderId="17" xfId="1" applyFont="1" applyFill="1" applyBorder="1" applyAlignment="1">
      <alignment horizontal="center" vertical="center"/>
    </xf>
    <xf numFmtId="43" fontId="3" fillId="2" borderId="12" xfId="1" applyFont="1" applyFill="1" applyBorder="1" applyAlignment="1">
      <alignment horizontal="center" vertical="center"/>
    </xf>
    <xf numFmtId="43" fontId="4" fillId="2" borderId="17" xfId="1" applyFont="1" applyFill="1" applyBorder="1" applyAlignment="1">
      <alignment horizontal="center" vertical="center"/>
    </xf>
    <xf numFmtId="43" fontId="3" fillId="2" borderId="8" xfId="1" applyFont="1" applyFill="1" applyBorder="1" applyAlignment="1">
      <alignment horizontal="center" vertical="center"/>
    </xf>
    <xf numFmtId="43" fontId="3" fillId="3" borderId="7" xfId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43" fontId="1" fillId="3" borderId="3" xfId="1" applyFont="1" applyFill="1" applyBorder="1" applyAlignment="1">
      <alignment horizontal="center" vertical="center"/>
    </xf>
    <xf numFmtId="43" fontId="1" fillId="3" borderId="5" xfId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3" borderId="3" xfId="1" applyFont="1" applyFill="1" applyBorder="1" applyAlignment="1">
      <alignment horizontal="center" vertical="center"/>
    </xf>
    <xf numFmtId="43" fontId="0" fillId="3" borderId="5" xfId="1" applyFont="1" applyFill="1" applyBorder="1" applyAlignment="1">
      <alignment horizontal="center" vertical="center"/>
    </xf>
    <xf numFmtId="0" fontId="3" fillId="0" borderId="32" xfId="0" applyFont="1" applyBorder="1"/>
    <xf numFmtId="0" fontId="0" fillId="0" borderId="32" xfId="0" applyBorder="1"/>
    <xf numFmtId="0" fontId="0" fillId="0" borderId="33" xfId="0" applyBorder="1"/>
    <xf numFmtId="0" fontId="3" fillId="0" borderId="31" xfId="0" applyFont="1" applyBorder="1"/>
    <xf numFmtId="0" fontId="5" fillId="3" borderId="35" xfId="0" applyFont="1" applyFill="1" applyBorder="1"/>
    <xf numFmtId="43" fontId="5" fillId="3" borderId="29" xfId="1" applyFont="1" applyFill="1" applyBorder="1" applyAlignment="1">
      <alignment horizontal="center" vertical="center"/>
    </xf>
    <xf numFmtId="43" fontId="6" fillId="3" borderId="9" xfId="1" applyFont="1" applyFill="1" applyBorder="1" applyAlignment="1">
      <alignment horizontal="center" vertical="center"/>
    </xf>
    <xf numFmtId="43" fontId="5" fillId="3" borderId="30" xfId="1" applyFont="1" applyFill="1" applyBorder="1" applyAlignment="1">
      <alignment horizontal="center" vertical="center"/>
    </xf>
    <xf numFmtId="43" fontId="5" fillId="3" borderId="20" xfId="1" applyFont="1" applyFill="1" applyBorder="1" applyAlignment="1">
      <alignment horizontal="center" vertical="center"/>
    </xf>
    <xf numFmtId="43" fontId="5" fillId="3" borderId="15" xfId="1" applyFont="1" applyFill="1" applyBorder="1" applyAlignment="1">
      <alignment horizontal="center" vertical="center"/>
    </xf>
    <xf numFmtId="43" fontId="5" fillId="3" borderId="10" xfId="1" applyFont="1" applyFill="1" applyBorder="1" applyAlignment="1">
      <alignment horizontal="center" vertical="center"/>
    </xf>
    <xf numFmtId="0" fontId="5" fillId="0" borderId="0" xfId="0" applyFont="1"/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Fill="1" applyBorder="1"/>
    <xf numFmtId="43" fontId="5" fillId="0" borderId="0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3" fontId="3" fillId="4" borderId="21" xfId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3" fontId="3" fillId="4" borderId="22" xfId="1" applyFont="1" applyFill="1" applyBorder="1" applyAlignment="1">
      <alignment horizontal="center" vertical="center"/>
    </xf>
    <xf numFmtId="43" fontId="1" fillId="0" borderId="0" xfId="1" applyFont="1"/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43" fontId="7" fillId="0" borderId="16" xfId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7" fillId="0" borderId="11" xfId="1" applyFont="1" applyBorder="1" applyAlignment="1">
      <alignment horizontal="center" vertical="center"/>
    </xf>
    <xf numFmtId="43" fontId="10" fillId="0" borderId="16" xfId="1" applyFont="1" applyBorder="1" applyAlignment="1">
      <alignment horizontal="center" vertical="center"/>
    </xf>
    <xf numFmtId="43" fontId="10" fillId="0" borderId="1" xfId="1" applyFont="1" applyBorder="1" applyAlignment="1">
      <alignment horizontal="center" vertical="center"/>
    </xf>
    <xf numFmtId="43" fontId="10" fillId="0" borderId="11" xfId="1" applyFont="1" applyBorder="1" applyAlignment="1">
      <alignment horizontal="center" vertical="center"/>
    </xf>
    <xf numFmtId="43" fontId="7" fillId="0" borderId="21" xfId="1" applyFont="1" applyBorder="1" applyAlignment="1">
      <alignment horizontal="center" vertical="center"/>
    </xf>
    <xf numFmtId="43" fontId="7" fillId="0" borderId="22" xfId="1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43" fontId="11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13" fillId="0" borderId="0" xfId="1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43" fontId="14" fillId="0" borderId="0" xfId="1" applyFont="1" applyBorder="1"/>
    <xf numFmtId="0" fontId="11" fillId="0" borderId="0" xfId="0" applyFont="1"/>
    <xf numFmtId="43" fontId="14" fillId="0" borderId="36" xfId="1" applyFont="1" applyBorder="1"/>
    <xf numFmtId="43" fontId="14" fillId="0" borderId="37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rightToLeft="1" tabSelected="1" topLeftCell="A17" zoomScale="90" zoomScaleNormal="90" workbookViewId="0">
      <selection activeCell="D35" sqref="D35"/>
    </sheetView>
  </sheetViews>
  <sheetFormatPr defaultRowHeight="15" x14ac:dyDescent="0.25"/>
  <cols>
    <col min="1" max="1" width="25.28515625" customWidth="1"/>
    <col min="2" max="2" width="24.42578125" customWidth="1"/>
    <col min="3" max="3" width="21.5703125" customWidth="1"/>
    <col min="4" max="4" width="26.5703125" bestFit="1" customWidth="1"/>
    <col min="5" max="5" width="24.140625" style="1" bestFit="1" customWidth="1"/>
    <col min="6" max="6" width="22.5703125" style="1" bestFit="1" customWidth="1"/>
    <col min="7" max="7" width="24.7109375" style="1" bestFit="1" customWidth="1"/>
    <col min="8" max="8" width="24.140625" style="1" bestFit="1" customWidth="1"/>
    <col min="9" max="9" width="22.5703125" style="1" bestFit="1" customWidth="1"/>
    <col min="10" max="10" width="24.7109375" style="1" bestFit="1" customWidth="1"/>
    <col min="11" max="11" width="24.140625" style="1" bestFit="1" customWidth="1"/>
    <col min="12" max="12" width="22.5703125" style="1" bestFit="1" customWidth="1"/>
    <col min="13" max="13" width="24.7109375" style="1" bestFit="1" customWidth="1"/>
  </cols>
  <sheetData>
    <row r="1" spans="1:13" x14ac:dyDescent="0.25">
      <c r="A1" s="64" t="s">
        <v>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s="2" customFormat="1" ht="22.5" customHeight="1" thickTop="1" x14ac:dyDescent="0.25">
      <c r="A3" s="58" t="s">
        <v>0</v>
      </c>
      <c r="B3" s="60" t="s">
        <v>12</v>
      </c>
      <c r="C3" s="61"/>
      <c r="D3" s="62"/>
      <c r="E3" s="69" t="s">
        <v>4</v>
      </c>
      <c r="F3" s="70"/>
      <c r="G3" s="71"/>
      <c r="H3" s="72" t="s">
        <v>5</v>
      </c>
      <c r="I3" s="67"/>
      <c r="J3" s="73"/>
      <c r="K3" s="66" t="s">
        <v>6</v>
      </c>
      <c r="L3" s="67"/>
      <c r="M3" s="74"/>
    </row>
    <row r="4" spans="1:13" s="2" customFormat="1" ht="22.5" customHeight="1" thickBot="1" x14ac:dyDescent="0.3">
      <c r="A4" s="59"/>
      <c r="B4" s="25" t="s">
        <v>1</v>
      </c>
      <c r="C4" s="31" t="s">
        <v>2</v>
      </c>
      <c r="D4" s="26" t="s">
        <v>3</v>
      </c>
      <c r="E4" s="27" t="s">
        <v>1</v>
      </c>
      <c r="F4" s="31" t="s">
        <v>2</v>
      </c>
      <c r="G4" s="28" t="s">
        <v>3</v>
      </c>
      <c r="H4" s="25" t="s">
        <v>1</v>
      </c>
      <c r="I4" s="31" t="s">
        <v>2</v>
      </c>
      <c r="J4" s="26" t="s">
        <v>3</v>
      </c>
      <c r="K4" s="29" t="s">
        <v>1</v>
      </c>
      <c r="L4" s="31" t="s">
        <v>2</v>
      </c>
      <c r="M4" s="30" t="s">
        <v>3</v>
      </c>
    </row>
    <row r="5" spans="1:13" s="2" customFormat="1" ht="21" customHeight="1" thickTop="1" x14ac:dyDescent="0.25">
      <c r="A5" s="50" t="s">
        <v>7</v>
      </c>
      <c r="B5" s="13">
        <f>E5+H5+K5</f>
        <v>296984.90000000002</v>
      </c>
      <c r="C5" s="32">
        <f>F5+I5+L5</f>
        <v>14849.245000000003</v>
      </c>
      <c r="D5" s="21">
        <f>G5+J5+M5</f>
        <v>311834.14500000002</v>
      </c>
      <c r="E5" s="9">
        <v>95949</v>
      </c>
      <c r="F5" s="35">
        <f>E5*0.05</f>
        <v>4797.45</v>
      </c>
      <c r="G5" s="6">
        <f>F5+E5</f>
        <v>100746.45</v>
      </c>
      <c r="H5" s="13">
        <v>98682.6</v>
      </c>
      <c r="I5" s="35">
        <f>H5*0.05</f>
        <v>4934.130000000001</v>
      </c>
      <c r="J5" s="14">
        <f>I5+H5</f>
        <v>103616.73000000001</v>
      </c>
      <c r="K5" s="9">
        <v>102353.3</v>
      </c>
      <c r="L5" s="35">
        <f>K5*0.05</f>
        <v>5117.6650000000009</v>
      </c>
      <c r="M5" s="5">
        <f>L5+K5</f>
        <v>107470.965</v>
      </c>
    </row>
    <row r="6" spans="1:13" s="2" customFormat="1" ht="21" customHeight="1" x14ac:dyDescent="0.25">
      <c r="A6" s="51" t="s">
        <v>10</v>
      </c>
      <c r="B6" s="15">
        <f t="shared" ref="B6:B14" si="0">E6+H6+K6</f>
        <v>307004</v>
      </c>
      <c r="C6" s="33">
        <f t="shared" ref="C6:C14" si="1">F6+I6+L6</f>
        <v>15350.2</v>
      </c>
      <c r="D6" s="22">
        <f t="shared" ref="D6:D14" si="2">G6+J6+M6</f>
        <v>322354.2</v>
      </c>
      <c r="E6" s="10">
        <v>92569</v>
      </c>
      <c r="F6" s="36">
        <f t="shared" ref="F6:F14" si="3">E6*0.05</f>
        <v>4628.45</v>
      </c>
      <c r="G6" s="7">
        <f t="shared" ref="G6:G14" si="4">F6+E6</f>
        <v>97197.45</v>
      </c>
      <c r="H6" s="15">
        <v>106065</v>
      </c>
      <c r="I6" s="36">
        <f t="shared" ref="I6:I14" si="5">H6*0.05</f>
        <v>5303.25</v>
      </c>
      <c r="J6" s="16">
        <f t="shared" ref="J6:J14" si="6">I6+H6</f>
        <v>111368.25</v>
      </c>
      <c r="K6" s="10">
        <v>108370</v>
      </c>
      <c r="L6" s="36">
        <f t="shared" ref="L6:L14" si="7">K6*0.05</f>
        <v>5418.5</v>
      </c>
      <c r="M6" s="3">
        <f t="shared" ref="M6:M14" si="8">L6+K6</f>
        <v>113788.5</v>
      </c>
    </row>
    <row r="7" spans="1:13" s="2" customFormat="1" ht="21" customHeight="1" x14ac:dyDescent="0.25">
      <c r="A7" s="51" t="s">
        <v>11</v>
      </c>
      <c r="B7" s="15">
        <f t="shared" si="0"/>
        <v>258839</v>
      </c>
      <c r="C7" s="33">
        <f t="shared" si="1"/>
        <v>12941.95</v>
      </c>
      <c r="D7" s="22">
        <f t="shared" si="2"/>
        <v>271780.95</v>
      </c>
      <c r="E7" s="10">
        <v>61223</v>
      </c>
      <c r="F7" s="36">
        <f t="shared" si="3"/>
        <v>3061.15</v>
      </c>
      <c r="G7" s="7">
        <f t="shared" si="4"/>
        <v>64284.15</v>
      </c>
      <c r="H7" s="15">
        <v>81421</v>
      </c>
      <c r="I7" s="36">
        <f t="shared" si="5"/>
        <v>4071.05</v>
      </c>
      <c r="J7" s="16">
        <f t="shared" si="6"/>
        <v>85492.05</v>
      </c>
      <c r="K7" s="10">
        <v>116195</v>
      </c>
      <c r="L7" s="36">
        <f t="shared" si="7"/>
        <v>5809.75</v>
      </c>
      <c r="M7" s="3">
        <f t="shared" si="8"/>
        <v>122004.75</v>
      </c>
    </row>
    <row r="8" spans="1:13" s="2" customFormat="1" ht="21" customHeight="1" x14ac:dyDescent="0.25">
      <c r="A8" s="51" t="s">
        <v>13</v>
      </c>
      <c r="B8" s="15">
        <f t="shared" si="0"/>
        <v>172207</v>
      </c>
      <c r="C8" s="33">
        <f t="shared" si="1"/>
        <v>8610.35</v>
      </c>
      <c r="D8" s="22">
        <f t="shared" si="2"/>
        <v>180817.34999999998</v>
      </c>
      <c r="E8" s="10">
        <v>58658</v>
      </c>
      <c r="F8" s="36">
        <f t="shared" si="3"/>
        <v>2932.9</v>
      </c>
      <c r="G8" s="7">
        <f t="shared" si="4"/>
        <v>61590.9</v>
      </c>
      <c r="H8" s="15">
        <v>57865</v>
      </c>
      <c r="I8" s="36">
        <f t="shared" si="5"/>
        <v>2893.25</v>
      </c>
      <c r="J8" s="16">
        <f t="shared" si="6"/>
        <v>60758.25</v>
      </c>
      <c r="K8" s="10">
        <v>55684</v>
      </c>
      <c r="L8" s="36">
        <f t="shared" si="7"/>
        <v>2784.2000000000003</v>
      </c>
      <c r="M8" s="3">
        <f t="shared" si="8"/>
        <v>58468.2</v>
      </c>
    </row>
    <row r="9" spans="1:13" s="2" customFormat="1" ht="21" customHeight="1" x14ac:dyDescent="0.25">
      <c r="A9" s="51" t="s">
        <v>14</v>
      </c>
      <c r="B9" s="15">
        <f t="shared" si="0"/>
        <v>1194732</v>
      </c>
      <c r="C9" s="33">
        <f t="shared" si="1"/>
        <v>59736.600000000006</v>
      </c>
      <c r="D9" s="22">
        <f t="shared" si="2"/>
        <v>1254468.6000000001</v>
      </c>
      <c r="E9" s="10">
        <v>396458</v>
      </c>
      <c r="F9" s="36">
        <f t="shared" si="3"/>
        <v>19822.900000000001</v>
      </c>
      <c r="G9" s="7">
        <f t="shared" si="4"/>
        <v>416280.9</v>
      </c>
      <c r="H9" s="15">
        <v>399687</v>
      </c>
      <c r="I9" s="36">
        <f t="shared" si="5"/>
        <v>19984.350000000002</v>
      </c>
      <c r="J9" s="16">
        <f t="shared" si="6"/>
        <v>419671.35</v>
      </c>
      <c r="K9" s="10">
        <v>398587</v>
      </c>
      <c r="L9" s="36">
        <f t="shared" si="7"/>
        <v>19929.350000000002</v>
      </c>
      <c r="M9" s="3">
        <f t="shared" si="8"/>
        <v>418516.35</v>
      </c>
    </row>
    <row r="10" spans="1:13" s="2" customFormat="1" ht="21" customHeight="1" x14ac:dyDescent="0.25">
      <c r="A10" s="51" t="s">
        <v>15</v>
      </c>
      <c r="B10" s="15">
        <f t="shared" si="0"/>
        <v>329936.25</v>
      </c>
      <c r="C10" s="33">
        <f t="shared" si="1"/>
        <v>16496.8125</v>
      </c>
      <c r="D10" s="22">
        <f t="shared" si="2"/>
        <v>346433.0625</v>
      </c>
      <c r="E10" s="10">
        <v>115787.25</v>
      </c>
      <c r="F10" s="36">
        <f t="shared" si="3"/>
        <v>5789.3625000000002</v>
      </c>
      <c r="G10" s="7">
        <f t="shared" si="4"/>
        <v>121576.6125</v>
      </c>
      <c r="H10" s="15">
        <v>111933.75</v>
      </c>
      <c r="I10" s="36">
        <f t="shared" si="5"/>
        <v>5596.6875</v>
      </c>
      <c r="J10" s="16">
        <f t="shared" si="6"/>
        <v>117530.4375</v>
      </c>
      <c r="K10" s="10">
        <v>102215.25</v>
      </c>
      <c r="L10" s="36">
        <f t="shared" si="7"/>
        <v>5110.7625000000007</v>
      </c>
      <c r="M10" s="3">
        <f t="shared" si="8"/>
        <v>107326.0125</v>
      </c>
    </row>
    <row r="11" spans="1:13" s="2" customFormat="1" ht="21" customHeight="1" x14ac:dyDescent="0.25">
      <c r="A11" s="52"/>
      <c r="B11" s="15">
        <f t="shared" si="0"/>
        <v>0</v>
      </c>
      <c r="C11" s="33">
        <f t="shared" si="1"/>
        <v>0</v>
      </c>
      <c r="D11" s="22">
        <f t="shared" si="2"/>
        <v>0</v>
      </c>
      <c r="E11" s="10"/>
      <c r="F11" s="36">
        <f t="shared" si="3"/>
        <v>0</v>
      </c>
      <c r="G11" s="7">
        <f t="shared" si="4"/>
        <v>0</v>
      </c>
      <c r="H11" s="17"/>
      <c r="I11" s="36">
        <f t="shared" si="5"/>
        <v>0</v>
      </c>
      <c r="J11" s="16">
        <f t="shared" si="6"/>
        <v>0</v>
      </c>
      <c r="K11" s="11"/>
      <c r="L11" s="36">
        <f t="shared" si="7"/>
        <v>0</v>
      </c>
      <c r="M11" s="3">
        <f t="shared" si="8"/>
        <v>0</v>
      </c>
    </row>
    <row r="12" spans="1:13" s="2" customFormat="1" ht="21" customHeight="1" x14ac:dyDescent="0.25">
      <c r="A12" s="52"/>
      <c r="B12" s="15">
        <f t="shared" si="0"/>
        <v>0</v>
      </c>
      <c r="C12" s="33">
        <f t="shared" si="1"/>
        <v>0</v>
      </c>
      <c r="D12" s="22">
        <f t="shared" si="2"/>
        <v>0</v>
      </c>
      <c r="E12" s="10"/>
      <c r="F12" s="36">
        <f t="shared" si="3"/>
        <v>0</v>
      </c>
      <c r="G12" s="7">
        <f t="shared" si="4"/>
        <v>0</v>
      </c>
      <c r="H12" s="17"/>
      <c r="I12" s="36">
        <f t="shared" si="5"/>
        <v>0</v>
      </c>
      <c r="J12" s="16">
        <f t="shared" si="6"/>
        <v>0</v>
      </c>
      <c r="K12" s="11"/>
      <c r="L12" s="36">
        <f t="shared" si="7"/>
        <v>0</v>
      </c>
      <c r="M12" s="3">
        <f t="shared" si="8"/>
        <v>0</v>
      </c>
    </row>
    <row r="13" spans="1:13" s="2" customFormat="1" ht="21" customHeight="1" x14ac:dyDescent="0.25">
      <c r="A13" s="52"/>
      <c r="B13" s="15">
        <f t="shared" si="0"/>
        <v>0</v>
      </c>
      <c r="C13" s="33">
        <f t="shared" si="1"/>
        <v>0</v>
      </c>
      <c r="D13" s="22">
        <f t="shared" si="2"/>
        <v>0</v>
      </c>
      <c r="E13" s="10"/>
      <c r="F13" s="36">
        <f t="shared" si="3"/>
        <v>0</v>
      </c>
      <c r="G13" s="7">
        <f t="shared" si="4"/>
        <v>0</v>
      </c>
      <c r="H13" s="17"/>
      <c r="I13" s="36">
        <f t="shared" si="5"/>
        <v>0</v>
      </c>
      <c r="J13" s="16">
        <f t="shared" si="6"/>
        <v>0</v>
      </c>
      <c r="K13" s="11"/>
      <c r="L13" s="36">
        <f t="shared" si="7"/>
        <v>0</v>
      </c>
      <c r="M13" s="3">
        <f t="shared" si="8"/>
        <v>0</v>
      </c>
    </row>
    <row r="14" spans="1:13" s="2" customFormat="1" ht="21" customHeight="1" thickBot="1" x14ac:dyDescent="0.3">
      <c r="A14" s="53"/>
      <c r="B14" s="23">
        <f t="shared" si="0"/>
        <v>0</v>
      </c>
      <c r="C14" s="34">
        <f t="shared" si="1"/>
        <v>0</v>
      </c>
      <c r="D14" s="24">
        <f t="shared" si="2"/>
        <v>0</v>
      </c>
      <c r="E14" s="20"/>
      <c r="F14" s="37">
        <f t="shared" si="3"/>
        <v>0</v>
      </c>
      <c r="G14" s="8">
        <f t="shared" si="4"/>
        <v>0</v>
      </c>
      <c r="H14" s="18"/>
      <c r="I14" s="37">
        <f t="shared" si="5"/>
        <v>0</v>
      </c>
      <c r="J14" s="19">
        <f t="shared" si="6"/>
        <v>0</v>
      </c>
      <c r="K14" s="12"/>
      <c r="L14" s="37">
        <f t="shared" si="7"/>
        <v>0</v>
      </c>
      <c r="M14" s="4">
        <f t="shared" si="8"/>
        <v>0</v>
      </c>
    </row>
    <row r="15" spans="1:13" s="49" customFormat="1" ht="20.25" thickTop="1" thickBot="1" x14ac:dyDescent="0.35">
      <c r="A15" s="42" t="s">
        <v>16</v>
      </c>
      <c r="B15" s="43">
        <f>SUM(B5:B14)</f>
        <v>2559703.15</v>
      </c>
      <c r="C15" s="44">
        <f t="shared" ref="C15" si="9">SUM(C5:C14)</f>
        <v>127985.1575</v>
      </c>
      <c r="D15" s="45">
        <f t="shared" ref="D15" si="10">SUM(D5:D14)</f>
        <v>2687688.3075000001</v>
      </c>
      <c r="E15" s="46">
        <f>SUM(E5:E14)</f>
        <v>820644.25</v>
      </c>
      <c r="F15" s="44">
        <f t="shared" ref="F15:M15" si="11">SUM(F5:F14)</f>
        <v>41032.212500000001</v>
      </c>
      <c r="G15" s="47">
        <f t="shared" si="11"/>
        <v>861676.46250000014</v>
      </c>
      <c r="H15" s="43">
        <f t="shared" si="11"/>
        <v>855654.35</v>
      </c>
      <c r="I15" s="44">
        <f t="shared" si="11"/>
        <v>42782.717499999999</v>
      </c>
      <c r="J15" s="45">
        <f t="shared" si="11"/>
        <v>898437.0675</v>
      </c>
      <c r="K15" s="46">
        <f t="shared" si="11"/>
        <v>883404.55</v>
      </c>
      <c r="L15" s="44">
        <f t="shared" si="11"/>
        <v>44170.227500000008</v>
      </c>
      <c r="M15" s="48">
        <f t="shared" si="11"/>
        <v>927574.77749999985</v>
      </c>
    </row>
    <row r="16" spans="1:13" ht="15.75" thickTop="1" x14ac:dyDescent="0.25">
      <c r="E16"/>
      <c r="F16"/>
      <c r="G16"/>
      <c r="H16"/>
      <c r="I16"/>
      <c r="J16"/>
      <c r="K16"/>
      <c r="L16"/>
      <c r="M16"/>
    </row>
    <row r="17" spans="1:13" x14ac:dyDescent="0.25">
      <c r="E17"/>
      <c r="F17"/>
      <c r="G17"/>
      <c r="H17"/>
      <c r="I17"/>
      <c r="J17"/>
      <c r="K17"/>
      <c r="L17"/>
      <c r="M17"/>
    </row>
    <row r="18" spans="1:13" s="57" customFormat="1" ht="18.75" x14ac:dyDescent="0.3">
      <c r="A18" s="54"/>
      <c r="B18" s="55"/>
      <c r="C18" s="56"/>
      <c r="D18" s="55"/>
      <c r="E18" s="55"/>
      <c r="F18" s="56"/>
      <c r="G18" s="55"/>
      <c r="H18" s="55"/>
      <c r="I18" s="56"/>
      <c r="J18" s="55"/>
      <c r="K18" s="55"/>
      <c r="L18" s="56"/>
      <c r="M18" s="55"/>
    </row>
    <row r="19" spans="1:13" ht="15" customHeight="1" x14ac:dyDescent="0.25">
      <c r="A19" s="65" t="s">
        <v>22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ht="15.75" customHeight="1" thickBot="1" x14ac:dyDescent="0.3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s="2" customFormat="1" ht="24" customHeight="1" thickTop="1" x14ac:dyDescent="0.25">
      <c r="A21" s="58" t="s">
        <v>0</v>
      </c>
      <c r="B21" s="60" t="s">
        <v>12</v>
      </c>
      <c r="C21" s="61"/>
      <c r="D21" s="62"/>
      <c r="E21" s="66" t="s">
        <v>4</v>
      </c>
      <c r="F21" s="67"/>
      <c r="G21" s="68"/>
      <c r="H21" s="72" t="s">
        <v>5</v>
      </c>
      <c r="I21" s="67"/>
      <c r="J21" s="73"/>
      <c r="K21" s="66" t="s">
        <v>6</v>
      </c>
      <c r="L21" s="67"/>
      <c r="M21" s="74"/>
    </row>
    <row r="22" spans="1:13" s="2" customFormat="1" ht="24" customHeight="1" thickBot="1" x14ac:dyDescent="0.3">
      <c r="A22" s="59"/>
      <c r="B22" s="25" t="s">
        <v>8</v>
      </c>
      <c r="C22" s="31" t="s">
        <v>2</v>
      </c>
      <c r="D22" s="26" t="s">
        <v>9</v>
      </c>
      <c r="E22" s="27" t="s">
        <v>8</v>
      </c>
      <c r="F22" s="31" t="s">
        <v>2</v>
      </c>
      <c r="G22" s="28" t="s">
        <v>9</v>
      </c>
      <c r="H22" s="25" t="s">
        <v>8</v>
      </c>
      <c r="I22" s="31" t="s">
        <v>2</v>
      </c>
      <c r="J22" s="26" t="s">
        <v>9</v>
      </c>
      <c r="K22" s="29" t="s">
        <v>8</v>
      </c>
      <c r="L22" s="31" t="s">
        <v>2</v>
      </c>
      <c r="M22" s="30" t="s">
        <v>9</v>
      </c>
    </row>
    <row r="23" spans="1:13" ht="16.5" thickTop="1" x14ac:dyDescent="0.25">
      <c r="A23" s="41" t="s">
        <v>7</v>
      </c>
      <c r="B23" s="13">
        <f>E23+H23+K23</f>
        <v>28499.010000000002</v>
      </c>
      <c r="C23" s="32">
        <f>F23+I23+L23</f>
        <v>1424.9505000000001</v>
      </c>
      <c r="D23" s="21">
        <f>G23+J23+M23</f>
        <v>29923.960500000001</v>
      </c>
      <c r="E23" s="9"/>
      <c r="F23" s="35">
        <f>E23*0.05</f>
        <v>0</v>
      </c>
      <c r="G23" s="6">
        <f>F23+E23</f>
        <v>0</v>
      </c>
      <c r="H23" s="13"/>
      <c r="I23" s="35">
        <f>H23*0.05</f>
        <v>0</v>
      </c>
      <c r="J23" s="14">
        <f>I23+H23</f>
        <v>0</v>
      </c>
      <c r="K23" s="9">
        <f>2785+950+2300+480+690+25+1264.76+815.25+290+342+570+570+117+4500+7500+3800+750+750</f>
        <v>28499.010000000002</v>
      </c>
      <c r="L23" s="35">
        <f>K23*0.05</f>
        <v>1424.9505000000001</v>
      </c>
      <c r="M23" s="5">
        <f>L23+K23</f>
        <v>29923.960500000001</v>
      </c>
    </row>
    <row r="24" spans="1:13" ht="15.75" x14ac:dyDescent="0.25">
      <c r="A24" s="38" t="s">
        <v>10</v>
      </c>
      <c r="B24" s="15">
        <f t="shared" ref="B24:B32" si="12">E24+H24+K24</f>
        <v>16822.62</v>
      </c>
      <c r="C24" s="33">
        <f t="shared" ref="C24:C32" si="13">F24+I24+L24</f>
        <v>841.13100000000009</v>
      </c>
      <c r="D24" s="22">
        <f t="shared" ref="D24:D32" si="14">G24+J24+M24</f>
        <v>17663.751</v>
      </c>
      <c r="E24" s="10">
        <v>6956.9</v>
      </c>
      <c r="F24" s="36">
        <f t="shared" ref="F24:F32" si="15">E24*0.05</f>
        <v>347.84500000000003</v>
      </c>
      <c r="G24" s="7">
        <f t="shared" ref="G24:G32" si="16">F24+E24</f>
        <v>7304.7449999999999</v>
      </c>
      <c r="H24" s="15">
        <v>4091.42</v>
      </c>
      <c r="I24" s="36">
        <f t="shared" ref="I24:I32" si="17">H24*0.05</f>
        <v>204.57100000000003</v>
      </c>
      <c r="J24" s="16">
        <f t="shared" ref="J24:J32" si="18">I24+H24</f>
        <v>4295.991</v>
      </c>
      <c r="K24" s="10">
        <v>5774.3</v>
      </c>
      <c r="L24" s="36">
        <f t="shared" ref="L24:L32" si="19">K24*0.05</f>
        <v>288.71500000000003</v>
      </c>
      <c r="M24" s="3">
        <f t="shared" ref="M24:M32" si="20">L24+K24</f>
        <v>6063.0150000000003</v>
      </c>
    </row>
    <row r="25" spans="1:13" ht="15.75" x14ac:dyDescent="0.25">
      <c r="A25" s="38" t="s">
        <v>11</v>
      </c>
      <c r="B25" s="15">
        <f t="shared" si="12"/>
        <v>10869</v>
      </c>
      <c r="C25" s="33">
        <f t="shared" si="13"/>
        <v>543.45000000000005</v>
      </c>
      <c r="D25" s="22">
        <f t="shared" si="14"/>
        <v>11412.45</v>
      </c>
      <c r="E25" s="10">
        <v>3375</v>
      </c>
      <c r="F25" s="36">
        <f t="shared" si="15"/>
        <v>168.75</v>
      </c>
      <c r="G25" s="7">
        <f t="shared" si="16"/>
        <v>3543.75</v>
      </c>
      <c r="H25" s="15">
        <v>4180</v>
      </c>
      <c r="I25" s="36">
        <f t="shared" si="17"/>
        <v>209</v>
      </c>
      <c r="J25" s="16">
        <f t="shared" si="18"/>
        <v>4389</v>
      </c>
      <c r="K25" s="10">
        <v>3314</v>
      </c>
      <c r="L25" s="36">
        <f t="shared" si="19"/>
        <v>165.70000000000002</v>
      </c>
      <c r="M25" s="3">
        <f t="shared" si="20"/>
        <v>3479.7</v>
      </c>
    </row>
    <row r="26" spans="1:13" ht="15.75" x14ac:dyDescent="0.25">
      <c r="A26" s="38" t="s">
        <v>14</v>
      </c>
      <c r="B26" s="15">
        <f t="shared" si="12"/>
        <v>66456.34</v>
      </c>
      <c r="C26" s="33">
        <f t="shared" si="13"/>
        <v>3322.817</v>
      </c>
      <c r="D26" s="22">
        <f t="shared" si="14"/>
        <v>69779.157000000007</v>
      </c>
      <c r="E26" s="10">
        <f>15231.9+4692.2</f>
        <v>19924.099999999999</v>
      </c>
      <c r="F26" s="36">
        <f t="shared" si="15"/>
        <v>996.20499999999993</v>
      </c>
      <c r="G26" s="7">
        <f t="shared" si="16"/>
        <v>20920.305</v>
      </c>
      <c r="H26" s="15">
        <f>3820.3+6636</f>
        <v>10456.299999999999</v>
      </c>
      <c r="I26" s="36">
        <f t="shared" si="17"/>
        <v>522.81499999999994</v>
      </c>
      <c r="J26" s="16">
        <f t="shared" si="18"/>
        <v>10979.115</v>
      </c>
      <c r="K26" s="10">
        <f>11469.69+10780+13826.25</f>
        <v>36075.94</v>
      </c>
      <c r="L26" s="36">
        <f t="shared" si="19"/>
        <v>1803.7970000000003</v>
      </c>
      <c r="M26" s="3">
        <f t="shared" si="20"/>
        <v>37879.737000000001</v>
      </c>
    </row>
    <row r="27" spans="1:13" ht="15.75" x14ac:dyDescent="0.25">
      <c r="A27" s="38"/>
      <c r="B27" s="15">
        <f t="shared" si="12"/>
        <v>0</v>
      </c>
      <c r="C27" s="33">
        <f t="shared" si="13"/>
        <v>0</v>
      </c>
      <c r="D27" s="22">
        <f t="shared" si="14"/>
        <v>0</v>
      </c>
      <c r="E27" s="10"/>
      <c r="F27" s="36">
        <f t="shared" si="15"/>
        <v>0</v>
      </c>
      <c r="G27" s="7">
        <f t="shared" si="16"/>
        <v>0</v>
      </c>
      <c r="H27" s="15"/>
      <c r="I27" s="36">
        <f t="shared" si="17"/>
        <v>0</v>
      </c>
      <c r="J27" s="16">
        <f t="shared" si="18"/>
        <v>0</v>
      </c>
      <c r="K27" s="10"/>
      <c r="L27" s="36">
        <f t="shared" si="19"/>
        <v>0</v>
      </c>
      <c r="M27" s="3">
        <f t="shared" si="20"/>
        <v>0</v>
      </c>
    </row>
    <row r="28" spans="1:13" ht="15.75" x14ac:dyDescent="0.25">
      <c r="A28" s="38"/>
      <c r="B28" s="15">
        <f t="shared" si="12"/>
        <v>0</v>
      </c>
      <c r="C28" s="33">
        <f t="shared" si="13"/>
        <v>0</v>
      </c>
      <c r="D28" s="22">
        <f t="shared" si="14"/>
        <v>0</v>
      </c>
      <c r="E28" s="10"/>
      <c r="F28" s="36">
        <f t="shared" si="15"/>
        <v>0</v>
      </c>
      <c r="G28" s="7">
        <f t="shared" si="16"/>
        <v>0</v>
      </c>
      <c r="H28" s="15"/>
      <c r="I28" s="36">
        <f t="shared" si="17"/>
        <v>0</v>
      </c>
      <c r="J28" s="16">
        <f t="shared" si="18"/>
        <v>0</v>
      </c>
      <c r="K28" s="10"/>
      <c r="L28" s="36">
        <f t="shared" si="19"/>
        <v>0</v>
      </c>
      <c r="M28" s="3">
        <f t="shared" si="20"/>
        <v>0</v>
      </c>
    </row>
    <row r="29" spans="1:13" ht="15.75" x14ac:dyDescent="0.25">
      <c r="A29" s="39"/>
      <c r="B29" s="15">
        <f t="shared" si="12"/>
        <v>0</v>
      </c>
      <c r="C29" s="33">
        <f t="shared" si="13"/>
        <v>0</v>
      </c>
      <c r="D29" s="22">
        <f t="shared" si="14"/>
        <v>0</v>
      </c>
      <c r="E29" s="10"/>
      <c r="F29" s="36">
        <f t="shared" si="15"/>
        <v>0</v>
      </c>
      <c r="G29" s="7">
        <f t="shared" si="16"/>
        <v>0</v>
      </c>
      <c r="H29" s="17"/>
      <c r="I29" s="36">
        <f t="shared" si="17"/>
        <v>0</v>
      </c>
      <c r="J29" s="16">
        <f t="shared" si="18"/>
        <v>0</v>
      </c>
      <c r="K29" s="11"/>
      <c r="L29" s="36">
        <f t="shared" si="19"/>
        <v>0</v>
      </c>
      <c r="M29" s="3">
        <f t="shared" si="20"/>
        <v>0</v>
      </c>
    </row>
    <row r="30" spans="1:13" ht="15.75" x14ac:dyDescent="0.25">
      <c r="A30" s="39"/>
      <c r="B30" s="15">
        <f t="shared" si="12"/>
        <v>0</v>
      </c>
      <c r="C30" s="33">
        <f t="shared" si="13"/>
        <v>0</v>
      </c>
      <c r="D30" s="22">
        <f t="shared" si="14"/>
        <v>0</v>
      </c>
      <c r="E30" s="10"/>
      <c r="F30" s="36">
        <f t="shared" si="15"/>
        <v>0</v>
      </c>
      <c r="G30" s="7">
        <f t="shared" si="16"/>
        <v>0</v>
      </c>
      <c r="H30" s="17"/>
      <c r="I30" s="36">
        <f t="shared" si="17"/>
        <v>0</v>
      </c>
      <c r="J30" s="16">
        <f t="shared" si="18"/>
        <v>0</v>
      </c>
      <c r="K30" s="11"/>
      <c r="L30" s="36">
        <f t="shared" si="19"/>
        <v>0</v>
      </c>
      <c r="M30" s="3">
        <f t="shared" si="20"/>
        <v>0</v>
      </c>
    </row>
    <row r="31" spans="1:13" ht="15.75" x14ac:dyDescent="0.25">
      <c r="A31" s="39"/>
      <c r="B31" s="15">
        <f t="shared" si="12"/>
        <v>0</v>
      </c>
      <c r="C31" s="33">
        <f t="shared" si="13"/>
        <v>0</v>
      </c>
      <c r="D31" s="22">
        <f t="shared" si="14"/>
        <v>0</v>
      </c>
      <c r="E31" s="10"/>
      <c r="F31" s="36">
        <f t="shared" si="15"/>
        <v>0</v>
      </c>
      <c r="G31" s="7">
        <f t="shared" si="16"/>
        <v>0</v>
      </c>
      <c r="H31" s="17"/>
      <c r="I31" s="36">
        <f t="shared" si="17"/>
        <v>0</v>
      </c>
      <c r="J31" s="16">
        <f t="shared" si="18"/>
        <v>0</v>
      </c>
      <c r="K31" s="11"/>
      <c r="L31" s="36">
        <f t="shared" si="19"/>
        <v>0</v>
      </c>
      <c r="M31" s="3">
        <f t="shared" si="20"/>
        <v>0</v>
      </c>
    </row>
    <row r="32" spans="1:13" ht="16.5" thickBot="1" x14ac:dyDescent="0.3">
      <c r="A32" s="40"/>
      <c r="B32" s="23">
        <f t="shared" si="12"/>
        <v>0</v>
      </c>
      <c r="C32" s="34">
        <f t="shared" si="13"/>
        <v>0</v>
      </c>
      <c r="D32" s="24">
        <f t="shared" si="14"/>
        <v>0</v>
      </c>
      <c r="E32" s="20"/>
      <c r="F32" s="37">
        <f t="shared" si="15"/>
        <v>0</v>
      </c>
      <c r="G32" s="8">
        <f t="shared" si="16"/>
        <v>0</v>
      </c>
      <c r="H32" s="18"/>
      <c r="I32" s="37">
        <f t="shared" si="17"/>
        <v>0</v>
      </c>
      <c r="J32" s="19">
        <f t="shared" si="18"/>
        <v>0</v>
      </c>
      <c r="K32" s="12"/>
      <c r="L32" s="37">
        <f t="shared" si="19"/>
        <v>0</v>
      </c>
      <c r="M32" s="4">
        <f t="shared" si="20"/>
        <v>0</v>
      </c>
    </row>
    <row r="33" spans="1:13" ht="20.25" thickTop="1" thickBot="1" x14ac:dyDescent="0.35">
      <c r="A33" s="42"/>
      <c r="B33" s="43">
        <f>SUM(B23:B32)</f>
        <v>122646.97</v>
      </c>
      <c r="C33" s="44">
        <f t="shared" ref="C33:M33" si="21">SUM(C23:C32)</f>
        <v>6132.3485000000001</v>
      </c>
      <c r="D33" s="45">
        <f t="shared" si="21"/>
        <v>128779.31850000001</v>
      </c>
      <c r="E33" s="43">
        <f t="shared" si="21"/>
        <v>30256</v>
      </c>
      <c r="F33" s="44">
        <f t="shared" si="21"/>
        <v>1512.8</v>
      </c>
      <c r="G33" s="45">
        <f t="shared" si="21"/>
        <v>31768.799999999999</v>
      </c>
      <c r="H33" s="43">
        <f t="shared" si="21"/>
        <v>18727.72</v>
      </c>
      <c r="I33" s="44">
        <f t="shared" si="21"/>
        <v>936.38599999999997</v>
      </c>
      <c r="J33" s="45">
        <f t="shared" si="21"/>
        <v>19664.106</v>
      </c>
      <c r="K33" s="43">
        <f t="shared" si="21"/>
        <v>73663.25</v>
      </c>
      <c r="L33" s="44">
        <f t="shared" si="21"/>
        <v>3683.1625000000004</v>
      </c>
      <c r="M33" s="45">
        <f t="shared" si="21"/>
        <v>77346.412500000006</v>
      </c>
    </row>
    <row r="34" spans="1:13" ht="15.75" thickTop="1" x14ac:dyDescent="0.25">
      <c r="J34" s="1">
        <f t="shared" ref="J34:J35" si="22">I34+H34</f>
        <v>0</v>
      </c>
    </row>
    <row r="35" spans="1:13" s="76" customFormat="1" ht="19.5" customHeight="1" x14ac:dyDescent="0.25">
      <c r="A35" s="78" t="s">
        <v>20</v>
      </c>
      <c r="E35" s="77"/>
      <c r="F35" s="77"/>
      <c r="G35" s="77"/>
      <c r="H35" s="77"/>
      <c r="I35" s="77"/>
      <c r="J35" s="77">
        <f t="shared" si="22"/>
        <v>0</v>
      </c>
      <c r="K35" s="77"/>
      <c r="L35" s="77"/>
      <c r="M35" s="77"/>
    </row>
    <row r="36" spans="1:13" ht="9.75" customHeight="1" x14ac:dyDescent="0.25"/>
    <row r="37" spans="1:13" s="80" customFormat="1" ht="18" customHeight="1" x14ac:dyDescent="0.35">
      <c r="A37" s="79" t="s">
        <v>17</v>
      </c>
      <c r="B37" s="79">
        <f>C15</f>
        <v>127985.1575</v>
      </c>
      <c r="E37" s="75"/>
      <c r="F37" s="75"/>
      <c r="G37" s="75"/>
      <c r="H37" s="75"/>
      <c r="I37" s="75"/>
      <c r="J37" s="75"/>
      <c r="K37" s="75"/>
      <c r="L37" s="75"/>
      <c r="M37" s="75"/>
    </row>
    <row r="38" spans="1:13" s="80" customFormat="1" ht="18" customHeight="1" thickBot="1" x14ac:dyDescent="0.4">
      <c r="A38" s="81" t="s">
        <v>18</v>
      </c>
      <c r="B38" s="81">
        <f>C33</f>
        <v>6132.3485000000001</v>
      </c>
      <c r="E38" s="75"/>
      <c r="F38" s="75"/>
      <c r="G38" s="75"/>
      <c r="H38" s="75"/>
      <c r="I38" s="75"/>
      <c r="J38" s="75"/>
      <c r="K38" s="75"/>
      <c r="L38" s="75"/>
      <c r="M38" s="75"/>
    </row>
    <row r="39" spans="1:13" ht="12" customHeight="1" thickTop="1" x14ac:dyDescent="0.25">
      <c r="A39" s="63"/>
      <c r="B39" s="63"/>
    </row>
    <row r="40" spans="1:13" s="80" customFormat="1" ht="21" x14ac:dyDescent="0.35">
      <c r="A40" s="82" t="s">
        <v>19</v>
      </c>
      <c r="B40" s="82">
        <f>B37-B38</f>
        <v>121852.80900000001</v>
      </c>
      <c r="E40" s="75"/>
      <c r="F40" s="75"/>
      <c r="G40" s="75"/>
      <c r="H40" s="75"/>
      <c r="I40" s="75"/>
      <c r="J40" s="75"/>
      <c r="K40" s="75"/>
      <c r="L40" s="75"/>
      <c r="M40" s="75"/>
    </row>
  </sheetData>
  <mergeCells count="12">
    <mergeCell ref="A1:M2"/>
    <mergeCell ref="E3:G3"/>
    <mergeCell ref="H3:J3"/>
    <mergeCell ref="K3:M3"/>
    <mergeCell ref="A3:A4"/>
    <mergeCell ref="A21:A22"/>
    <mergeCell ref="E21:G21"/>
    <mergeCell ref="H21:J21"/>
    <mergeCell ref="K21:M21"/>
    <mergeCell ref="B3:D3"/>
    <mergeCell ref="B21:D21"/>
    <mergeCell ref="A19:M20"/>
  </mergeCells>
  <pageMargins left="0.7" right="0.7" top="0.75" bottom="0.75" header="0.3" footer="0.3"/>
  <pageSetup paperSize="9" orientation="portrait" r:id="rId1"/>
  <ignoredErrors>
    <ignoredError sqref="J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2018-04-29T08:13:15Z</dcterms:modified>
</cp:coreProperties>
</file>