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MATLAB\auto-lowerlimb-models\results\JCS_validation\"/>
    </mc:Choice>
  </mc:AlternateContent>
  <xr:revisionPtr revIDLastSave="0" documentId="13_ncr:1_{AEEC4466-0BAE-4716-9BDA-A9060AEA8482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Optio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I32" i="1" s="1"/>
  <c r="J27" i="1"/>
  <c r="J32" i="1" s="1"/>
  <c r="K27" i="1"/>
  <c r="K32" i="1" s="1"/>
  <c r="L27" i="1"/>
  <c r="L32" i="1" s="1"/>
  <c r="G28" i="1"/>
  <c r="G33" i="1" s="1"/>
  <c r="H28" i="1"/>
  <c r="H33" i="1" s="1"/>
  <c r="I28" i="1"/>
  <c r="I33" i="1" s="1"/>
  <c r="J28" i="1"/>
  <c r="J33" i="1" s="1"/>
  <c r="K28" i="1"/>
  <c r="K33" i="1" s="1"/>
  <c r="L28" i="1"/>
  <c r="L33" i="1" s="1"/>
  <c r="G29" i="1"/>
  <c r="G34" i="1" s="1"/>
  <c r="H29" i="1"/>
  <c r="H34" i="1" s="1"/>
  <c r="I29" i="1"/>
  <c r="I34" i="1" s="1"/>
  <c r="J29" i="1"/>
  <c r="J34" i="1" s="1"/>
  <c r="K29" i="1"/>
  <c r="K34" i="1" s="1"/>
  <c r="L29" i="1"/>
  <c r="L34" i="1" s="1"/>
  <c r="G30" i="1"/>
  <c r="G35" i="1" s="1"/>
  <c r="H30" i="1"/>
  <c r="H35" i="1" s="1"/>
  <c r="I30" i="1"/>
  <c r="I35" i="1" s="1"/>
  <c r="J30" i="1"/>
  <c r="J35" i="1" s="1"/>
  <c r="K30" i="1"/>
  <c r="K35" i="1" s="1"/>
  <c r="L30" i="1"/>
  <c r="L35" i="1" s="1"/>
  <c r="G31" i="1"/>
  <c r="I31" i="1"/>
  <c r="J31" i="1"/>
  <c r="K31" i="1"/>
  <c r="L31" i="1"/>
  <c r="G32" i="1"/>
  <c r="H32" i="1"/>
  <c r="H26" i="1"/>
  <c r="H31" i="1" s="1"/>
  <c r="I26" i="1"/>
  <c r="J26" i="1"/>
  <c r="K26" i="1"/>
  <c r="L26" i="1"/>
  <c r="G26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P5" i="1"/>
  <c r="Q5" i="1"/>
  <c r="O5" i="1"/>
  <c r="G37" i="1"/>
  <c r="H37" i="1"/>
  <c r="I37" i="1"/>
  <c r="J37" i="1"/>
  <c r="K37" i="1"/>
  <c r="L37" i="1"/>
  <c r="G36" i="1"/>
  <c r="H36" i="1"/>
  <c r="I36" i="1"/>
  <c r="J36" i="1"/>
  <c r="K36" i="1"/>
  <c r="L36" i="1"/>
  <c r="E28" i="1" l="1"/>
  <c r="E33" i="1"/>
  <c r="D32" i="1"/>
  <c r="D27" i="1"/>
  <c r="R25" i="1"/>
  <c r="F31" i="1"/>
  <c r="F26" i="1"/>
  <c r="E31" i="1"/>
  <c r="E26" i="1"/>
  <c r="E32" i="1"/>
  <c r="E27" i="1"/>
  <c r="F35" i="1"/>
  <c r="F30" i="1"/>
  <c r="C32" i="1"/>
  <c r="C27" i="1"/>
  <c r="C30" i="1"/>
  <c r="C35" i="1"/>
  <c r="C26" i="1"/>
  <c r="C31" i="1"/>
  <c r="F34" i="1"/>
  <c r="F29" i="1"/>
  <c r="F27" i="1"/>
  <c r="F32" i="1"/>
  <c r="D30" i="1"/>
  <c r="D35" i="1"/>
  <c r="Q26" i="1"/>
  <c r="E29" i="1"/>
  <c r="E34" i="1"/>
  <c r="D28" i="1"/>
  <c r="D33" i="1"/>
  <c r="F33" i="1"/>
  <c r="F28" i="1"/>
  <c r="D29" i="1"/>
  <c r="D34" i="1"/>
  <c r="C33" i="1"/>
  <c r="C28" i="1"/>
  <c r="D31" i="1"/>
  <c r="D26" i="1"/>
  <c r="E35" i="1"/>
  <c r="E30" i="1"/>
  <c r="C29" i="1"/>
  <c r="C34" i="1"/>
  <c r="P26" i="1"/>
  <c r="O26" i="1"/>
  <c r="Q25" i="1"/>
  <c r="P25" i="1"/>
  <c r="O25" i="1"/>
  <c r="R26" i="1"/>
</calcChain>
</file>

<file path=xl/sharedStrings.xml><?xml version="1.0" encoding="utf-8"?>
<sst xmlns="http://schemas.openxmlformats.org/spreadsheetml/2006/main" count="60" uniqueCount="26">
  <si>
    <t>LHDL</t>
  </si>
  <si>
    <t>X</t>
  </si>
  <si>
    <t>Y</t>
  </si>
  <si>
    <t>Z</t>
  </si>
  <si>
    <t>Angle-Parent</t>
  </si>
  <si>
    <t>Angles-child</t>
  </si>
  <si>
    <t>Displacement [mm]</t>
  </si>
  <si>
    <t>TLEM2</t>
  </si>
  <si>
    <t>P0</t>
  </si>
  <si>
    <t>JIA</t>
  </si>
  <si>
    <t>pelvis-ground</t>
  </si>
  <si>
    <t>hip_r</t>
  </si>
  <si>
    <t>knee_r</t>
  </si>
  <si>
    <t>ankle_r</t>
  </si>
  <si>
    <t>subtalar_r</t>
  </si>
  <si>
    <t>Dataset</t>
  </si>
  <si>
    <t>Joint</t>
  </si>
  <si>
    <t>norm</t>
  </si>
  <si>
    <t>SD</t>
  </si>
  <si>
    <t>ABS-X</t>
  </si>
  <si>
    <t>ABS-Y</t>
  </si>
  <si>
    <t>ABS-Z</t>
  </si>
  <si>
    <t>Displacements</t>
  </si>
  <si>
    <t>AVERAGE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</si>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</sst>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1" xfId="0" applyBorder="1"/>
    <xf numFmtId="49" fontId="1" fillId="0" borderId="1" xfId="1" applyNumberForma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1" fillId="0" borderId="2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0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9" xfId="1" applyNumberFormat="1" applyBorder="1"/>
    <xf numFmtId="164" fontId="1" fillId="0" borderId="7" xfId="1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1" fillId="0" borderId="12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49" fontId="1" fillId="0" borderId="12" xfId="1" applyNumberFormat="1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0" xfId="0" applyNumberFormat="1" applyBorder="1"/>
    <xf numFmtId="49" fontId="1" fillId="0" borderId="14" xfId="1" applyNumberFormat="1" applyFill="1" applyBorder="1"/>
    <xf numFmtId="49" fontId="1" fillId="0" borderId="1" xfId="1" applyNumberFormat="1" applyFill="1" applyBorder="1"/>
    <xf numFmtId="164" fontId="0" fillId="0" borderId="11" xfId="0" applyNumberFormat="1" applyBorder="1"/>
    <xf numFmtId="164" fontId="0" fillId="0" borderId="13" xfId="0" applyNumberFormat="1" applyBorder="1"/>
    <xf numFmtId="0" fontId="0" fillId="0" borderId="13" xfId="0" applyFill="1" applyBorder="1"/>
    <xf numFmtId="0" fontId="0" fillId="0" borderId="1" xfId="0" applyFill="1" applyBorder="1"/>
    <xf numFmtId="2" fontId="0" fillId="0" borderId="2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2" xfId="0" applyBorder="1"/>
    <xf numFmtId="0" fontId="0" fillId="0" borderId="4" xfId="0" applyBorder="1"/>
    <xf numFmtId="164" fontId="0" fillId="0" borderId="12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Normal 2" xfId="1" xr:uid="{64164E1E-59E7-4BF4-9604-598E457592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45"/>
  <sheetViews>
    <sheetView tabSelected="1" zoomScale="70" zoomScaleNormal="70" workbookViewId="0">
      <selection activeCell="G36" sqref="G36"/>
    </sheetView>
  </sheetViews>
  <sheetFormatPr defaultRowHeight="15" x14ac:dyDescent="0.25"/>
  <cols>
    <col min="2" max="2" width="14.7109375" bestFit="1" customWidth="1"/>
    <col min="6" max="6" width="13.28515625" bestFit="1" customWidth="1"/>
  </cols>
  <sheetData>
    <row r="3" spans="1:30" x14ac:dyDescent="0.25">
      <c r="A3" s="2" t="s">
        <v>15</v>
      </c>
      <c r="B3" s="26" t="s">
        <v>16</v>
      </c>
      <c r="C3" s="57" t="s">
        <v>6</v>
      </c>
      <c r="D3" s="58"/>
      <c r="E3" s="58"/>
      <c r="F3" s="59"/>
      <c r="G3" s="56" t="s">
        <v>4</v>
      </c>
      <c r="H3" s="56"/>
      <c r="I3" s="56"/>
      <c r="J3" s="56" t="s">
        <v>5</v>
      </c>
      <c r="K3" s="56"/>
      <c r="L3" s="56"/>
      <c r="O3" t="s">
        <v>22</v>
      </c>
    </row>
    <row r="4" spans="1:30" x14ac:dyDescent="0.25">
      <c r="A4" s="27"/>
      <c r="C4" s="3" t="s">
        <v>1</v>
      </c>
      <c r="D4" s="3" t="s">
        <v>2</v>
      </c>
      <c r="E4" s="3" t="s">
        <v>3</v>
      </c>
      <c r="F4" s="33" t="s">
        <v>17</v>
      </c>
      <c r="G4" s="3" t="s">
        <v>1</v>
      </c>
      <c r="H4" s="3" t="s">
        <v>2</v>
      </c>
      <c r="I4" s="3" t="s">
        <v>3</v>
      </c>
      <c r="J4" s="3" t="s">
        <v>1</v>
      </c>
      <c r="K4" s="3" t="s">
        <v>2</v>
      </c>
      <c r="L4" s="3" t="s">
        <v>3</v>
      </c>
      <c r="O4" s="38" t="s">
        <v>19</v>
      </c>
      <c r="P4" s="38" t="s">
        <v>20</v>
      </c>
      <c r="Q4" s="39" t="s">
        <v>21</v>
      </c>
      <c r="R4" s="39" t="s">
        <v>17</v>
      </c>
    </row>
    <row r="5" spans="1:30" x14ac:dyDescent="0.25">
      <c r="A5" s="28" t="s">
        <v>0</v>
      </c>
      <c r="B5" s="4" t="s">
        <v>10</v>
      </c>
      <c r="C5" s="8">
        <v>-0.65692681884765847</v>
      </c>
      <c r="D5" s="9">
        <v>0.79819262695313142</v>
      </c>
      <c r="E5" s="9">
        <v>-2.9565185546875372</v>
      </c>
      <c r="F5" s="30">
        <v>3.1320386778032177</v>
      </c>
      <c r="G5" s="9">
        <v>0</v>
      </c>
      <c r="H5" s="9">
        <v>0</v>
      </c>
      <c r="I5" s="10">
        <v>0</v>
      </c>
      <c r="J5" s="8">
        <v>3.1339274959824661</v>
      </c>
      <c r="K5" s="9">
        <v>3.3513969361659193</v>
      </c>
      <c r="L5" s="10">
        <v>1.2172089987781411</v>
      </c>
      <c r="O5" s="44">
        <f t="shared" ref="O5:O24" si="0">ABS(C5)</f>
        <v>0.65692681884765847</v>
      </c>
      <c r="P5" s="45">
        <f t="shared" ref="P5:P24" si="1">ABS(D5)</f>
        <v>0.79819262695313142</v>
      </c>
      <c r="Q5" s="46">
        <f t="shared" ref="Q5:Q24" si="2">ABS(E5)</f>
        <v>2.9565185546875372</v>
      </c>
      <c r="R5" s="40">
        <f>F5</f>
        <v>3.1320386778032177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7"/>
      <c r="B6" s="5" t="s">
        <v>11</v>
      </c>
      <c r="C6" s="11">
        <v>-0.15081113778478428</v>
      </c>
      <c r="D6" s="12">
        <v>-0.19735838392215266</v>
      </c>
      <c r="E6" s="12">
        <v>0.22867785872732194</v>
      </c>
      <c r="F6" s="31">
        <v>0.33762093249148223</v>
      </c>
      <c r="G6" s="12">
        <v>3.1338287323165663</v>
      </c>
      <c r="H6" s="12">
        <v>3.3513630296517216</v>
      </c>
      <c r="I6" s="13">
        <v>1.2174463541781735</v>
      </c>
      <c r="J6" s="11">
        <v>0.67829217320408508</v>
      </c>
      <c r="K6" s="12">
        <v>0.19609251365036143</v>
      </c>
      <c r="L6" s="13">
        <v>0.6629505021601787</v>
      </c>
      <c r="O6" s="47">
        <f t="shared" si="0"/>
        <v>0.15081113778478428</v>
      </c>
      <c r="P6" s="48">
        <f t="shared" si="1"/>
        <v>0.19735838392215266</v>
      </c>
      <c r="Q6" s="49">
        <f t="shared" si="2"/>
        <v>0.22867785872732194</v>
      </c>
      <c r="R6" s="40">
        <f t="shared" ref="R6:R24" si="3">F6</f>
        <v>0.33762093249148223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27"/>
      <c r="B7" s="5" t="s">
        <v>12</v>
      </c>
      <c r="C7" s="11">
        <v>-0.79525753381542996</v>
      </c>
      <c r="D7" s="12">
        <v>1.0340086237376478</v>
      </c>
      <c r="E7" s="12">
        <v>0.19554126918885917</v>
      </c>
      <c r="F7" s="31">
        <v>1.3190317536018661</v>
      </c>
      <c r="G7" s="12">
        <v>0.67845457742338233</v>
      </c>
      <c r="H7" s="12">
        <v>0.37621307981742574</v>
      </c>
      <c r="I7" s="13">
        <v>0.74548680223796426</v>
      </c>
      <c r="J7" s="11">
        <v>0.6472487263936858</v>
      </c>
      <c r="K7" s="12">
        <v>0.43523277390244391</v>
      </c>
      <c r="L7" s="13">
        <v>0.74548680223796426</v>
      </c>
      <c r="O7" s="47">
        <f t="shared" si="0"/>
        <v>0.79525753381542996</v>
      </c>
      <c r="P7" s="48">
        <f t="shared" si="1"/>
        <v>1.0340086237376478</v>
      </c>
      <c r="Q7" s="49">
        <f t="shared" si="2"/>
        <v>0.19554126918885917</v>
      </c>
      <c r="R7" s="40">
        <f t="shared" si="3"/>
        <v>1.3190317536018661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7"/>
      <c r="B8" s="5" t="s">
        <v>13</v>
      </c>
      <c r="C8" s="11">
        <v>6.6949838936167239E-2</v>
      </c>
      <c r="D8" s="12">
        <v>0.28928365578001491</v>
      </c>
      <c r="E8" s="12">
        <v>-0.87679552541120032</v>
      </c>
      <c r="F8" s="31">
        <v>0.92570929984316985</v>
      </c>
      <c r="G8" s="12">
        <v>0.1826623463573907</v>
      </c>
      <c r="H8" s="12">
        <v>0.41868014210928856</v>
      </c>
      <c r="I8" s="13">
        <v>0.4563436630202487</v>
      </c>
      <c r="J8" s="11">
        <v>1.6880766729095009</v>
      </c>
      <c r="K8" s="12">
        <v>1.6675577013098224</v>
      </c>
      <c r="L8" s="13">
        <v>0.4563436630202487</v>
      </c>
      <c r="O8" s="47">
        <f t="shared" si="0"/>
        <v>6.6949838936167239E-2</v>
      </c>
      <c r="P8" s="48">
        <f t="shared" si="1"/>
        <v>0.28928365578001491</v>
      </c>
      <c r="Q8" s="49">
        <f t="shared" si="2"/>
        <v>0.87679552541120032</v>
      </c>
      <c r="R8" s="40">
        <f t="shared" si="3"/>
        <v>0.92570929984316985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9"/>
      <c r="B9" s="7" t="s">
        <v>14</v>
      </c>
      <c r="C9" s="14">
        <v>-0.31532562192146396</v>
      </c>
      <c r="D9" s="15">
        <v>0.27962714805257471</v>
      </c>
      <c r="E9" s="15">
        <v>-2.2956350457681296E-2</v>
      </c>
      <c r="F9" s="32">
        <v>0.4220765141470329</v>
      </c>
      <c r="G9" s="15">
        <v>0.76401833555497045</v>
      </c>
      <c r="H9" s="15">
        <v>2.6194224912957029</v>
      </c>
      <c r="I9" s="16">
        <v>2.6912432247311222</v>
      </c>
      <c r="J9" s="14">
        <v>0.76401833555497045</v>
      </c>
      <c r="K9" s="15">
        <v>2.6194224912957029</v>
      </c>
      <c r="L9" s="16">
        <v>2.6912432247311222</v>
      </c>
      <c r="O9" s="47">
        <f t="shared" si="0"/>
        <v>0.31532562192146396</v>
      </c>
      <c r="P9" s="48">
        <f t="shared" si="1"/>
        <v>0.27962714805257471</v>
      </c>
      <c r="Q9" s="49">
        <f t="shared" si="2"/>
        <v>2.2956350457681296E-2</v>
      </c>
      <c r="R9" s="40">
        <f t="shared" si="3"/>
        <v>0.4220765141470329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8" t="s">
        <v>7</v>
      </c>
      <c r="B10" s="4" t="s">
        <v>10</v>
      </c>
      <c r="C10" s="17">
        <v>-1.0455536865234365</v>
      </c>
      <c r="D10" s="18">
        <v>0.23244653320311781</v>
      </c>
      <c r="E10" s="18">
        <v>-4.8855964965820453</v>
      </c>
      <c r="F10" s="30">
        <v>5.0016264384313684</v>
      </c>
      <c r="G10" s="18">
        <v>0</v>
      </c>
      <c r="H10" s="18">
        <v>0</v>
      </c>
      <c r="I10" s="19">
        <v>0</v>
      </c>
      <c r="J10" s="17">
        <v>3.4434938915364892</v>
      </c>
      <c r="K10" s="18">
        <v>3.5321421005280191</v>
      </c>
      <c r="L10" s="19">
        <v>0.86635812953537494</v>
      </c>
      <c r="O10" s="44">
        <f t="shared" si="0"/>
        <v>1.0455536865234365</v>
      </c>
      <c r="P10" s="45">
        <f t="shared" si="1"/>
        <v>0.23244653320311781</v>
      </c>
      <c r="Q10" s="46">
        <f t="shared" si="2"/>
        <v>4.8855964965820453</v>
      </c>
      <c r="R10" s="52">
        <f t="shared" si="3"/>
        <v>5.0016264384313684</v>
      </c>
    </row>
    <row r="11" spans="1:30" x14ac:dyDescent="0.25">
      <c r="A11" s="27"/>
      <c r="B11" s="5" t="s">
        <v>11</v>
      </c>
      <c r="C11" s="20">
        <v>-5.9935701682237164E-2</v>
      </c>
      <c r="D11" s="21">
        <v>-5.0825547093041878E-2</v>
      </c>
      <c r="E11" s="21">
        <v>0.24455770392389775</v>
      </c>
      <c r="F11" s="31">
        <v>0.2568735002330485</v>
      </c>
      <c r="G11" s="21">
        <v>3.4436762174857689</v>
      </c>
      <c r="H11" s="21">
        <v>3.5323155591855757</v>
      </c>
      <c r="I11" s="22">
        <v>0.86640410750052677</v>
      </c>
      <c r="J11" s="20">
        <v>9.7172156236929055E-2</v>
      </c>
      <c r="K11" s="21">
        <v>0.17152357347517422</v>
      </c>
      <c r="L11" s="22">
        <v>0.19125250805311861</v>
      </c>
      <c r="O11" s="47">
        <f t="shared" si="0"/>
        <v>5.9935701682237164E-2</v>
      </c>
      <c r="P11" s="48">
        <f t="shared" si="1"/>
        <v>5.0825547093041878E-2</v>
      </c>
      <c r="Q11" s="49">
        <f t="shared" si="2"/>
        <v>0.24455770392389775</v>
      </c>
      <c r="R11" s="40">
        <f t="shared" si="3"/>
        <v>0.2568735002330485</v>
      </c>
      <c r="U11" s="1"/>
    </row>
    <row r="12" spans="1:30" x14ac:dyDescent="0.25">
      <c r="A12" s="27"/>
      <c r="B12" s="5" t="s">
        <v>12</v>
      </c>
      <c r="C12" s="20">
        <v>1.0113132957794424</v>
      </c>
      <c r="D12" s="21">
        <v>-0.30307068828271111</v>
      </c>
      <c r="E12" s="21">
        <v>0.17912296591260368</v>
      </c>
      <c r="F12" s="31">
        <v>1.0708368042020979</v>
      </c>
      <c r="G12" s="21">
        <v>9.7217707705900769E-2</v>
      </c>
      <c r="H12" s="21">
        <v>0.22825618191498695</v>
      </c>
      <c r="I12" s="22">
        <v>0.24276580087062705</v>
      </c>
      <c r="J12" s="20">
        <v>0.17354976779397463</v>
      </c>
      <c r="K12" s="21">
        <v>0.25728590627319464</v>
      </c>
      <c r="L12" s="22">
        <v>0.24276580087212835</v>
      </c>
      <c r="O12" s="47">
        <f t="shared" si="0"/>
        <v>1.0113132957794424</v>
      </c>
      <c r="P12" s="48">
        <f t="shared" si="1"/>
        <v>0.30307068828271111</v>
      </c>
      <c r="Q12" s="49">
        <f t="shared" si="2"/>
        <v>0.17912296591260368</v>
      </c>
      <c r="R12" s="40">
        <f t="shared" si="3"/>
        <v>1.0708368042020979</v>
      </c>
      <c r="U12" s="1"/>
    </row>
    <row r="13" spans="1:30" x14ac:dyDescent="0.25">
      <c r="A13" s="27"/>
      <c r="B13" s="5" t="s">
        <v>13</v>
      </c>
      <c r="C13" s="20">
        <v>0.1261344234203543</v>
      </c>
      <c r="D13" s="21">
        <v>-0.89992610125430583</v>
      </c>
      <c r="E13" s="21">
        <v>0.37040329947823913</v>
      </c>
      <c r="F13" s="31">
        <v>0.98131314306633355</v>
      </c>
      <c r="G13" s="21">
        <v>0.74220558705393169</v>
      </c>
      <c r="H13" s="21">
        <v>0.67231120397857513</v>
      </c>
      <c r="I13" s="22">
        <v>0.98732362157448272</v>
      </c>
      <c r="J13" s="20">
        <v>1.8702204675899312</v>
      </c>
      <c r="K13" s="21">
        <v>1.5896655725577102</v>
      </c>
      <c r="L13" s="22">
        <v>0.98732362157448272</v>
      </c>
      <c r="O13" s="47">
        <f t="shared" si="0"/>
        <v>0.1261344234203543</v>
      </c>
      <c r="P13" s="48">
        <f t="shared" si="1"/>
        <v>0.89992610125430583</v>
      </c>
      <c r="Q13" s="49">
        <f t="shared" si="2"/>
        <v>0.37040329947823913</v>
      </c>
      <c r="R13" s="40">
        <f t="shared" si="3"/>
        <v>0.98131314306633355</v>
      </c>
      <c r="U13" s="1"/>
    </row>
    <row r="14" spans="1:30" x14ac:dyDescent="0.25">
      <c r="A14" s="29"/>
      <c r="B14" s="7" t="s">
        <v>14</v>
      </c>
      <c r="C14" s="23">
        <v>-0.13297304019137257</v>
      </c>
      <c r="D14" s="24">
        <v>0.96731108797921961</v>
      </c>
      <c r="E14" s="24">
        <v>-0.10944795110034988</v>
      </c>
      <c r="F14" s="32">
        <v>0.982522989219765</v>
      </c>
      <c r="G14" s="24">
        <v>0.25868044967513759</v>
      </c>
      <c r="H14" s="24">
        <v>2.0579371597346543</v>
      </c>
      <c r="I14" s="25">
        <v>2.0447593998611224</v>
      </c>
      <c r="J14" s="23">
        <v>0.25868044967513759</v>
      </c>
      <c r="K14" s="24">
        <v>2.0579371597346543</v>
      </c>
      <c r="L14" s="25">
        <v>2.0447593998611224</v>
      </c>
      <c r="O14" s="53">
        <f t="shared" si="0"/>
        <v>0.13297304019137257</v>
      </c>
      <c r="P14" s="54">
        <f t="shared" si="1"/>
        <v>0.96731108797921961</v>
      </c>
      <c r="Q14" s="55">
        <f t="shared" si="2"/>
        <v>0.10944795110034988</v>
      </c>
      <c r="R14" s="41">
        <f t="shared" si="3"/>
        <v>0.982522989219765</v>
      </c>
      <c r="U14" s="1"/>
    </row>
    <row r="15" spans="1:30" x14ac:dyDescent="0.25">
      <c r="A15" s="28" t="s">
        <v>8</v>
      </c>
      <c r="B15" s="4" t="s">
        <v>10</v>
      </c>
      <c r="C15" s="8">
        <v>-0.46720261230468774</v>
      </c>
      <c r="D15" s="9">
        <v>1.9779791259770529E-2</v>
      </c>
      <c r="E15" s="9">
        <v>0.75738614501953683</v>
      </c>
      <c r="F15" s="30">
        <v>0.89011420264714314</v>
      </c>
      <c r="G15" s="9">
        <v>0</v>
      </c>
      <c r="H15" s="9">
        <v>0</v>
      </c>
      <c r="I15" s="10">
        <v>0</v>
      </c>
      <c r="J15" s="8">
        <v>1.7682085529121079</v>
      </c>
      <c r="K15" s="9">
        <v>2.0475878286084384</v>
      </c>
      <c r="L15" s="10">
        <v>1.0324174152009709</v>
      </c>
      <c r="O15" s="44">
        <f t="shared" si="0"/>
        <v>0.46720261230468774</v>
      </c>
      <c r="P15" s="45">
        <f t="shared" si="1"/>
        <v>1.9779791259770529E-2</v>
      </c>
      <c r="Q15" s="46">
        <f t="shared" si="2"/>
        <v>0.75738614501953683</v>
      </c>
      <c r="R15" s="52">
        <f t="shared" si="3"/>
        <v>0.89011420264714314</v>
      </c>
    </row>
    <row r="16" spans="1:30" x14ac:dyDescent="0.25">
      <c r="A16" s="27"/>
      <c r="B16" s="5" t="s">
        <v>11</v>
      </c>
      <c r="C16" s="11">
        <v>2.5210067502237643E-2</v>
      </c>
      <c r="D16" s="12">
        <v>0.10987358796457625</v>
      </c>
      <c r="E16" s="12">
        <v>7.9228390263946791E-2</v>
      </c>
      <c r="F16" s="31">
        <v>0.13778566928201608</v>
      </c>
      <c r="G16" s="12">
        <v>1.7682085529121079</v>
      </c>
      <c r="H16" s="12">
        <v>2.0475878286084384</v>
      </c>
      <c r="I16" s="13">
        <v>1.0324174152009709</v>
      </c>
      <c r="J16" s="11">
        <v>9.3393097255652022E-2</v>
      </c>
      <c r="K16" s="12">
        <v>1.9865156150334524</v>
      </c>
      <c r="L16" s="13">
        <v>1.9879730030800153</v>
      </c>
      <c r="O16" s="47">
        <f t="shared" si="0"/>
        <v>2.5210067502237643E-2</v>
      </c>
      <c r="P16" s="48">
        <f t="shared" si="1"/>
        <v>0.10987358796457625</v>
      </c>
      <c r="Q16" s="49">
        <f t="shared" si="2"/>
        <v>7.9228390263946791E-2</v>
      </c>
      <c r="R16" s="40">
        <f t="shared" si="3"/>
        <v>0.13778566928201608</v>
      </c>
    </row>
    <row r="17" spans="1:30" x14ac:dyDescent="0.25">
      <c r="A17" s="27"/>
      <c r="B17" s="5" t="s">
        <v>12</v>
      </c>
      <c r="C17" s="11">
        <v>2.0138954027547062</v>
      </c>
      <c r="D17" s="12">
        <v>0.4733186423927539</v>
      </c>
      <c r="E17" s="12">
        <v>1.4434077279177893</v>
      </c>
      <c r="F17" s="31">
        <v>2.522544568384443</v>
      </c>
      <c r="G17" s="12">
        <v>9.3393097255652022E-2</v>
      </c>
      <c r="H17" s="12">
        <v>6.0270733342310222E-2</v>
      </c>
      <c r="I17" s="13">
        <v>9.8189004141649772E-2</v>
      </c>
      <c r="J17" s="11">
        <v>0.16684353061669607</v>
      </c>
      <c r="K17" s="12">
        <v>0.15080170623147154</v>
      </c>
      <c r="L17" s="13">
        <v>9.8189004141649772E-2</v>
      </c>
      <c r="O17" s="47">
        <f t="shared" si="0"/>
        <v>2.0138954027547062</v>
      </c>
      <c r="P17" s="48">
        <f t="shared" si="1"/>
        <v>0.4733186423927539</v>
      </c>
      <c r="Q17" s="49">
        <f t="shared" si="2"/>
        <v>1.4434077279177893</v>
      </c>
      <c r="R17" s="40">
        <f t="shared" si="3"/>
        <v>2.522544568384443</v>
      </c>
    </row>
    <row r="18" spans="1:30" x14ac:dyDescent="0.25">
      <c r="A18" s="27"/>
      <c r="B18" s="5" t="s">
        <v>13</v>
      </c>
      <c r="C18" s="11">
        <v>0.71257433811450221</v>
      </c>
      <c r="D18" s="12">
        <v>-0.61207805834718676</v>
      </c>
      <c r="E18" s="12">
        <v>2.9919076598883265E-2</v>
      </c>
      <c r="F18" s="31">
        <v>0.93983875638000425</v>
      </c>
      <c r="G18" s="12">
        <v>0.29307182958931588</v>
      </c>
      <c r="H18" s="12">
        <v>0.4262765696867295</v>
      </c>
      <c r="I18" s="13">
        <v>0.4188137883468544</v>
      </c>
      <c r="J18" s="11">
        <v>2.5244690288577307</v>
      </c>
      <c r="K18" s="12">
        <v>2.5589476498484727</v>
      </c>
      <c r="L18" s="13">
        <v>0.4188137883468544</v>
      </c>
      <c r="O18" s="47">
        <f t="shared" si="0"/>
        <v>0.71257433811450221</v>
      </c>
      <c r="P18" s="48">
        <f t="shared" si="1"/>
        <v>0.61207805834718676</v>
      </c>
      <c r="Q18" s="49">
        <f t="shared" si="2"/>
        <v>2.9919076598883265E-2</v>
      </c>
      <c r="R18" s="40">
        <f t="shared" si="3"/>
        <v>0.93983875638000425</v>
      </c>
    </row>
    <row r="19" spans="1:30" x14ac:dyDescent="0.25">
      <c r="A19" s="29"/>
      <c r="B19" s="7" t="s">
        <v>14</v>
      </c>
      <c r="C19" s="14">
        <v>-0.22573657784914769</v>
      </c>
      <c r="D19" s="15">
        <v>-2.8288977785660347</v>
      </c>
      <c r="E19" s="15">
        <v>-1.3738777081008235</v>
      </c>
      <c r="F19" s="32">
        <v>3.1529604502707076</v>
      </c>
      <c r="G19" s="15">
        <v>0.3494485257440364</v>
      </c>
      <c r="H19" s="15">
        <v>2.9183456498623359</v>
      </c>
      <c r="I19" s="16">
        <v>2.9300015497341159</v>
      </c>
      <c r="J19" s="14">
        <v>0.3494485257440364</v>
      </c>
      <c r="K19" s="15">
        <v>2.9183456498623359</v>
      </c>
      <c r="L19" s="16">
        <v>2.9300015497341159</v>
      </c>
      <c r="O19" s="53">
        <f t="shared" si="0"/>
        <v>0.22573657784914769</v>
      </c>
      <c r="P19" s="54">
        <f t="shared" si="1"/>
        <v>2.8288977785660347</v>
      </c>
      <c r="Q19" s="55">
        <f t="shared" si="2"/>
        <v>1.3738777081008235</v>
      </c>
      <c r="R19" s="41">
        <f t="shared" si="3"/>
        <v>3.1529604502707076</v>
      </c>
    </row>
    <row r="20" spans="1:30" x14ac:dyDescent="0.25">
      <c r="A20" s="28" t="s">
        <v>9</v>
      </c>
      <c r="B20" s="4" t="s">
        <v>10</v>
      </c>
      <c r="C20" s="8">
        <v>0.50826917602539046</v>
      </c>
      <c r="D20" s="9">
        <v>0.97050371093750087</v>
      </c>
      <c r="E20" s="9">
        <v>-4.3894990234375069</v>
      </c>
      <c r="F20" s="30">
        <v>4.5241481723082213</v>
      </c>
      <c r="G20" s="9">
        <v>0</v>
      </c>
      <c r="H20" s="9">
        <v>0</v>
      </c>
      <c r="I20" s="10">
        <v>0</v>
      </c>
      <c r="J20" s="8">
        <v>3.4403763615112122</v>
      </c>
      <c r="K20" s="9">
        <v>3.5660408237922905</v>
      </c>
      <c r="L20" s="10">
        <v>0.95489558063924518</v>
      </c>
      <c r="O20" s="44">
        <f t="shared" si="0"/>
        <v>0.50826917602539046</v>
      </c>
      <c r="P20" s="45">
        <f t="shared" si="1"/>
        <v>0.97050371093750087</v>
      </c>
      <c r="Q20" s="46">
        <f t="shared" si="2"/>
        <v>4.3894990234375069</v>
      </c>
      <c r="R20" s="52">
        <f t="shared" si="3"/>
        <v>4.5241481723082213</v>
      </c>
    </row>
    <row r="21" spans="1:30" x14ac:dyDescent="0.25">
      <c r="A21" s="27"/>
      <c r="B21" s="5" t="s">
        <v>11</v>
      </c>
      <c r="C21" s="11">
        <v>-0.19146273694499449</v>
      </c>
      <c r="D21" s="12">
        <v>0.12274649454314251</v>
      </c>
      <c r="E21" s="12">
        <v>-0.44412534327342712</v>
      </c>
      <c r="F21" s="31">
        <v>0.49897094314081791</v>
      </c>
      <c r="G21" s="12">
        <v>3.4403763615112122</v>
      </c>
      <c r="H21" s="12">
        <v>3.5660408237922905</v>
      </c>
      <c r="I21" s="13">
        <v>0.95489558063924518</v>
      </c>
      <c r="J21" s="11">
        <v>0.88350518723772598</v>
      </c>
      <c r="K21" s="12">
        <v>7.9135860543127809E-2</v>
      </c>
      <c r="L21" s="13">
        <v>0.88240514113423507</v>
      </c>
      <c r="O21" s="47">
        <f t="shared" si="0"/>
        <v>0.19146273694499449</v>
      </c>
      <c r="P21" s="48">
        <f t="shared" si="1"/>
        <v>0.12274649454314251</v>
      </c>
      <c r="Q21" s="49">
        <f t="shared" si="2"/>
        <v>0.44412534327342712</v>
      </c>
      <c r="R21" s="40">
        <f t="shared" si="3"/>
        <v>0.49897094314081791</v>
      </c>
    </row>
    <row r="22" spans="1:30" x14ac:dyDescent="0.25">
      <c r="A22" s="27"/>
      <c r="B22" s="5" t="s">
        <v>12</v>
      </c>
      <c r="C22" s="11">
        <v>0.26793273722986594</v>
      </c>
      <c r="D22" s="12">
        <v>-0.17643841779487779</v>
      </c>
      <c r="E22" s="12">
        <v>-1.0485305457004213</v>
      </c>
      <c r="F22" s="31">
        <v>1.096510270002188</v>
      </c>
      <c r="G22" s="12">
        <v>0.88381724833330655</v>
      </c>
      <c r="H22" s="12">
        <v>5.7239262299444503E-2</v>
      </c>
      <c r="I22" s="13">
        <v>0.88417836223114954</v>
      </c>
      <c r="J22" s="11">
        <v>0.88265116569640401</v>
      </c>
      <c r="K22" s="12">
        <v>0.13459708673144286</v>
      </c>
      <c r="L22" s="13">
        <v>0.88417836223114954</v>
      </c>
      <c r="O22" s="47">
        <f t="shared" si="0"/>
        <v>0.26793273722986594</v>
      </c>
      <c r="P22" s="48">
        <f t="shared" si="1"/>
        <v>0.17643841779487779</v>
      </c>
      <c r="Q22" s="49">
        <f t="shared" si="2"/>
        <v>1.0485305457004213</v>
      </c>
      <c r="R22" s="40">
        <f t="shared" si="3"/>
        <v>1.096510270002188</v>
      </c>
    </row>
    <row r="23" spans="1:30" x14ac:dyDescent="0.25">
      <c r="A23" s="27"/>
      <c r="B23" s="5" t="s">
        <v>13</v>
      </c>
      <c r="C23" s="11">
        <v>-0.24584515029685283</v>
      </c>
      <c r="D23" s="12">
        <v>0.10400637604179169</v>
      </c>
      <c r="E23" s="12">
        <v>1.1641275843764509</v>
      </c>
      <c r="F23" s="31">
        <v>1.1943409048039757</v>
      </c>
      <c r="G23" s="12">
        <v>3.0007172504650672</v>
      </c>
      <c r="H23" s="12">
        <v>3.0019306302853046</v>
      </c>
      <c r="I23" s="13">
        <v>0.2252545345342726</v>
      </c>
      <c r="J23" s="11">
        <v>2.0854670684001699</v>
      </c>
      <c r="K23" s="12">
        <v>2.0923472785867014</v>
      </c>
      <c r="L23" s="13">
        <v>0.2252545345342726</v>
      </c>
      <c r="O23" s="47">
        <f t="shared" si="0"/>
        <v>0.24584515029685283</v>
      </c>
      <c r="P23" s="48">
        <f t="shared" si="1"/>
        <v>0.10400637604179169</v>
      </c>
      <c r="Q23" s="49">
        <f t="shared" si="2"/>
        <v>1.1641275843764509</v>
      </c>
      <c r="R23" s="40">
        <f t="shared" si="3"/>
        <v>1.1943409048039757</v>
      </c>
    </row>
    <row r="24" spans="1:30" x14ac:dyDescent="0.25">
      <c r="A24" s="29"/>
      <c r="B24" s="7" t="s">
        <v>14</v>
      </c>
      <c r="C24" s="14">
        <v>-1.3776696999190792</v>
      </c>
      <c r="D24" s="15">
        <v>-0.35479451635043091</v>
      </c>
      <c r="E24" s="15">
        <v>-5.7045927543627473</v>
      </c>
      <c r="F24" s="32">
        <v>5.8793053538692321</v>
      </c>
      <c r="G24" s="15">
        <v>2.16748818472223</v>
      </c>
      <c r="H24" s="15">
        <v>11.28917007987218</v>
      </c>
      <c r="I24" s="16">
        <v>11.338062438835465</v>
      </c>
      <c r="J24" s="14">
        <v>2.16748818472223</v>
      </c>
      <c r="K24" s="15">
        <v>11.28917007987218</v>
      </c>
      <c r="L24" s="16">
        <v>11.338062438835465</v>
      </c>
      <c r="O24" s="53">
        <f t="shared" si="0"/>
        <v>1.3776696999190792</v>
      </c>
      <c r="P24" s="54">
        <f t="shared" si="1"/>
        <v>0.35479451635043091</v>
      </c>
      <c r="Q24" s="55">
        <f t="shared" si="2"/>
        <v>5.7045927543627473</v>
      </c>
      <c r="R24" s="41">
        <f t="shared" si="3"/>
        <v>5.8793053538692321</v>
      </c>
    </row>
    <row r="25" spans="1:30" x14ac:dyDescent="0.25">
      <c r="N25" s="34" t="s">
        <v>23</v>
      </c>
      <c r="O25" s="35">
        <f>AVERAGE(O5:O24)</f>
        <v>0.5198489798921907</v>
      </c>
      <c r="P25" s="36">
        <f t="shared" ref="P25:R25" si="4">AVERAGE(P5:P24)</f>
        <v>0.54122438852279919</v>
      </c>
      <c r="Q25" s="37">
        <f t="shared" si="4"/>
        <v>1.3252156137260633</v>
      </c>
      <c r="R25" s="37">
        <f t="shared" si="4"/>
        <v>1.7633084672064068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50" t="s">
        <v>24</v>
      </c>
      <c r="B26" s="28" t="s">
        <v>10</v>
      </c>
      <c r="C26" s="17">
        <f>AVERAGE(O5,O10,O15,O20)</f>
        <v>0.66948807342529337</v>
      </c>
      <c r="D26" s="18">
        <f>AVERAGE(P5,P10,P15,P20)</f>
        <v>0.50523066558838015</v>
      </c>
      <c r="E26" s="19">
        <f>AVERAGE(Q5,Q10,Q15,Q20)</f>
        <v>3.2472500549316563</v>
      </c>
      <c r="F26" s="52">
        <f>AVERAGE(R5,R10,R15,R20)</f>
        <v>3.3869818727974876</v>
      </c>
      <c r="G26" s="17">
        <f>AVERAGE(G5,G10,G15,G20)</f>
        <v>0</v>
      </c>
      <c r="H26" s="18">
        <f>AVERAGE(H5,H10,H15,H20)</f>
        <v>0</v>
      </c>
      <c r="I26" s="19">
        <f>AVERAGE(I5,I10,I15,I20)</f>
        <v>0</v>
      </c>
      <c r="J26" s="18">
        <f>AVERAGE(J5,J10,J15,J20)</f>
        <v>2.946501575485569</v>
      </c>
      <c r="K26" s="18">
        <f>AVERAGE(K5,K10,K15,K20)</f>
        <v>3.1242919222736667</v>
      </c>
      <c r="L26" s="19">
        <f>AVERAGE(L5,L10,L15,L20)</f>
        <v>1.0177200310384329</v>
      </c>
      <c r="N26" s="6" t="s">
        <v>18</v>
      </c>
      <c r="O26" s="23">
        <f>+_xlfn.STDEV.S(O5:O24)</f>
        <v>0.51796721207612917</v>
      </c>
      <c r="P26" s="24">
        <f t="shared" ref="P26:R26" si="5">+_xlfn.STDEV.S(P5:P24)</f>
        <v>0.6358263066769686</v>
      </c>
      <c r="Q26" s="25">
        <f t="shared" si="5"/>
        <v>1.7411540887460988</v>
      </c>
      <c r="R26" s="25">
        <f t="shared" si="5"/>
        <v>1.6949087926039084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51"/>
      <c r="B27" s="27" t="s">
        <v>11</v>
      </c>
      <c r="C27" s="20">
        <f>AVERAGE(O6,O11,O16,O21)</f>
        <v>0.10685491097856339</v>
      </c>
      <c r="D27" s="21">
        <f>AVERAGE(P6,P11,P16,P21)</f>
        <v>0.12020100338072832</v>
      </c>
      <c r="E27" s="22">
        <f>AVERAGE(Q6,Q11,Q16,Q21)</f>
        <v>0.2491473240471484</v>
      </c>
      <c r="F27" s="40">
        <f>AVERAGE(R6,R11,R16,R21)</f>
        <v>0.30781276128684121</v>
      </c>
      <c r="G27" s="20">
        <f>AVERAGE(G6,G11,G16,G21)</f>
        <v>2.9465224660564142</v>
      </c>
      <c r="H27" s="21">
        <f>AVERAGE(H6,H11,H16,H21)</f>
        <v>3.1243268103095065</v>
      </c>
      <c r="I27" s="22">
        <f>AVERAGE(I6,I11,I16,I21)</f>
        <v>1.0177908643797289</v>
      </c>
      <c r="J27" s="21">
        <f>AVERAGE(J6,J11,J16,J21)</f>
        <v>0.43809065348359805</v>
      </c>
      <c r="K27" s="21">
        <f>AVERAGE(K6,K11,K16,K21)</f>
        <v>0.60831689067552897</v>
      </c>
      <c r="L27" s="22">
        <f>AVERAGE(L6,L11,L16,L21)</f>
        <v>0.93114528860688695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51"/>
      <c r="B28" s="27" t="s">
        <v>12</v>
      </c>
      <c r="C28" s="20">
        <f>AVERAGE(O7,O12,O17,O22)</f>
        <v>1.022099742394861</v>
      </c>
      <c r="D28" s="21">
        <f>AVERAGE(P7,P12,P17,P22)</f>
        <v>0.49670909305199773</v>
      </c>
      <c r="E28" s="22">
        <f>AVERAGE(Q7,Q12,Q17,Q22)</f>
        <v>0.71665062717991834</v>
      </c>
      <c r="F28" s="40">
        <f>AVERAGE(R7,R12,R17,R22)</f>
        <v>1.5022308490476486</v>
      </c>
      <c r="G28" s="20">
        <f>AVERAGE(G7,G12,G17,G22)</f>
        <v>0.43822065767956042</v>
      </c>
      <c r="H28" s="21">
        <f>AVERAGE(H7,H12,H17,H22)</f>
        <v>0.18049481434354187</v>
      </c>
      <c r="I28" s="22">
        <f>AVERAGE(I7,I12,I17,I22)</f>
        <v>0.4926549923703476</v>
      </c>
      <c r="J28" s="21">
        <f>AVERAGE(J7,J12,J17,J22)</f>
        <v>0.46757329762519018</v>
      </c>
      <c r="K28" s="21">
        <f>AVERAGE(K7,K12,K17,K22)</f>
        <v>0.24447936828463826</v>
      </c>
      <c r="L28" s="22">
        <f>AVERAGE(L7,L12,L17,L22)</f>
        <v>0.49265499237072297</v>
      </c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51"/>
      <c r="B29" s="27" t="s">
        <v>13</v>
      </c>
      <c r="C29" s="20">
        <f>AVERAGE(O8,O13,O18,O23)</f>
        <v>0.28787593769196917</v>
      </c>
      <c r="D29" s="21">
        <f>AVERAGE(P8,P13,P18,P23)</f>
        <v>0.47632354785582481</v>
      </c>
      <c r="E29" s="22">
        <f>AVERAGE(Q8,Q13,Q18,Q23)</f>
        <v>0.61031137146619341</v>
      </c>
      <c r="F29" s="40">
        <f>AVERAGE(R8,R13,R18,R23)</f>
        <v>1.0103005260233708</v>
      </c>
      <c r="G29" s="20">
        <f>AVERAGE(G8,G13,G18,G23)</f>
        <v>1.0546642533664263</v>
      </c>
      <c r="H29" s="21">
        <f>AVERAGE(H8,H13,H18,H23)</f>
        <v>1.1297996365149745</v>
      </c>
      <c r="I29" s="22">
        <f>AVERAGE(I8,I13,I18,I23)</f>
        <v>0.5219339018689646</v>
      </c>
      <c r="J29" s="21">
        <f>AVERAGE(J8,J13,J18,J23)</f>
        <v>2.0420583094393332</v>
      </c>
      <c r="K29" s="21">
        <f>AVERAGE(K8,K13,K18,K23)</f>
        <v>1.9771295505756767</v>
      </c>
      <c r="L29" s="22">
        <f>AVERAGE(L8,L13,L18,L23)</f>
        <v>0.5219339018689646</v>
      </c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6"/>
      <c r="B30" s="29" t="s">
        <v>14</v>
      </c>
      <c r="C30" s="23">
        <f>AVERAGE(O9,O14,O19,O24)</f>
        <v>0.5129262349702659</v>
      </c>
      <c r="D30" s="24">
        <f>AVERAGE(P9,P14,P19,P24)</f>
        <v>1.1076576327370651</v>
      </c>
      <c r="E30" s="25">
        <f>AVERAGE(Q9,Q14,Q19,Q24)</f>
        <v>1.8027186910054005</v>
      </c>
      <c r="F30" s="41">
        <f>AVERAGE(R9,R14,R19,R24)</f>
        <v>2.6092163268766844</v>
      </c>
      <c r="G30" s="23">
        <f>AVERAGE(G9,G14,G19,G24)</f>
        <v>0.88490887392409368</v>
      </c>
      <c r="H30" s="24">
        <f>AVERAGE(H9,H14,H19,H24)</f>
        <v>4.7212188451912187</v>
      </c>
      <c r="I30" s="25">
        <f>AVERAGE(I9,I14,I19,I24)</f>
        <v>4.7510166532904563</v>
      </c>
      <c r="J30" s="24">
        <f>AVERAGE(J9,J14,J19,J24)</f>
        <v>0.88490887392409368</v>
      </c>
      <c r="K30" s="24">
        <f>AVERAGE(K9,K14,K19,K24)</f>
        <v>4.7212188451912187</v>
      </c>
      <c r="L30" s="25">
        <f>AVERAGE(L9,L14,L19,L24)</f>
        <v>4.7510166532904563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50" t="s">
        <v>25</v>
      </c>
      <c r="B31" s="28" t="s">
        <v>10</v>
      </c>
      <c r="C31" s="17">
        <f>_xlfn.STDEV.S(O5,O10,O15,O20)</f>
        <v>0.2636247782556756</v>
      </c>
      <c r="D31" s="18">
        <f>_xlfn.STDEV.S(P5,P10,P15,P20)</f>
        <v>0.45180358999706899</v>
      </c>
      <c r="E31" s="19">
        <f>_xlfn.STDEV.S(Q5,Q10,Q15,Q20)</f>
        <v>1.8504827175666205</v>
      </c>
      <c r="F31" s="52">
        <f>_xlfn.STDEV.S(R5,R10,R15,R20)</f>
        <v>1.8438698852314082</v>
      </c>
      <c r="G31" s="17">
        <f>AVERAGE(G10,G15,G20,G26)</f>
        <v>0</v>
      </c>
      <c r="H31" s="18">
        <f>AVERAGE(H10,H15,H20,H26)</f>
        <v>0</v>
      </c>
      <c r="I31" s="19">
        <f>AVERAGE(I10,I15,I20,I26)</f>
        <v>0</v>
      </c>
      <c r="J31" s="18">
        <f>AVERAGE(J10,J15,J20,J26)</f>
        <v>2.8996450953613442</v>
      </c>
      <c r="K31" s="18">
        <f>AVERAGE(K10,K15,K20,K26)</f>
        <v>3.0675156688006036</v>
      </c>
      <c r="L31" s="19">
        <f>AVERAGE(L10,L15,L20,L26)</f>
        <v>0.967847789103506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51"/>
      <c r="B32" s="27" t="s">
        <v>11</v>
      </c>
      <c r="C32" s="20">
        <f>_xlfn.STDEV.S(O6,O11,O16,O21)</f>
        <v>7.7369086757507172E-2</v>
      </c>
      <c r="D32" s="21">
        <f>_xlfn.STDEV.S(P6,P11,P16,P21)</f>
        <v>6.0220014229973307E-2</v>
      </c>
      <c r="E32" s="22">
        <f>_xlfn.STDEV.S(Q6,Q11,Q16,Q21)</f>
        <v>0.14980980793746279</v>
      </c>
      <c r="F32" s="40">
        <f>_xlfn.STDEV.S(R6,R11,R16,R21)</f>
        <v>0.15158495735901903</v>
      </c>
      <c r="G32" s="20">
        <f>AVERAGE(G11,G16,G21,G27)</f>
        <v>2.899695899491376</v>
      </c>
      <c r="H32" s="21">
        <f>AVERAGE(H11,H16,H21,H27)</f>
        <v>3.0675677554739527</v>
      </c>
      <c r="I32" s="22">
        <f>AVERAGE(I11,I16,I21,I27)</f>
        <v>0.96787699193011789</v>
      </c>
      <c r="J32" s="21">
        <f>AVERAGE(J11,J16,J21,J27)</f>
        <v>0.37804027355347625</v>
      </c>
      <c r="K32" s="21">
        <f>AVERAGE(K11,K16,K21,K27)</f>
        <v>0.71137298493182088</v>
      </c>
      <c r="L32" s="22">
        <f>AVERAGE(L11,L16,L21,L27)</f>
        <v>0.99819398521856395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51"/>
      <c r="B33" s="27" t="s">
        <v>12</v>
      </c>
      <c r="C33" s="20">
        <f>_xlfn.STDEV.S(O7,O12,O17,O22)</f>
        <v>0.73120909882466634</v>
      </c>
      <c r="D33" s="21">
        <f>_xlfn.STDEV.S(P7,P12,P17,P22)</f>
        <v>0.37828870636429163</v>
      </c>
      <c r="E33" s="22">
        <f>_xlfn.STDEV.S(Q7,Q12,Q17,Q22)</f>
        <v>0.63214215526874817</v>
      </c>
      <c r="F33" s="40">
        <f>_xlfn.STDEV.S(R7,R12,R17,R22)</f>
        <v>0.68927788412420632</v>
      </c>
      <c r="G33" s="20">
        <f>AVERAGE(G12,G17,G22,G28)</f>
        <v>0.37816217774360494</v>
      </c>
      <c r="H33" s="21">
        <f>AVERAGE(H12,H17,H22,H28)</f>
        <v>0.13156524797507088</v>
      </c>
      <c r="I33" s="22">
        <f>AVERAGE(I12,I17,I22,I28)</f>
        <v>0.42944703990344346</v>
      </c>
      <c r="J33" s="21">
        <f>AVERAGE(J12,J17,J22,J28)</f>
        <v>0.42265444043306621</v>
      </c>
      <c r="K33" s="21">
        <f>AVERAGE(K12,K17,K22,K28)</f>
        <v>0.19679101688018683</v>
      </c>
      <c r="L33" s="22">
        <f>AVERAGE(L12,L17,L22,L28)</f>
        <v>0.42944703990391264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51"/>
      <c r="B34" s="27" t="s">
        <v>13</v>
      </c>
      <c r="C34" s="20">
        <f>_xlfn.STDEV.S(O8,O13,O18,O23)</f>
        <v>0.29274788753057635</v>
      </c>
      <c r="D34" s="21">
        <f>_xlfn.STDEV.S(P8,P13,P18,P23)</f>
        <v>0.35188653854132818</v>
      </c>
      <c r="E34" s="22">
        <f>_xlfn.STDEV.S(Q8,Q13,Q18,Q23)</f>
        <v>0.50732543826501408</v>
      </c>
      <c r="F34" s="40">
        <f>_xlfn.STDEV.S(R8,R13,R18,R23)</f>
        <v>0.12494220786741221</v>
      </c>
      <c r="G34" s="20">
        <f>AVERAGE(G13,G18,G23,G29)</f>
        <v>1.2726647301186853</v>
      </c>
      <c r="H34" s="21">
        <f>AVERAGE(H13,H18,H23,H29)</f>
        <v>1.3075795101163958</v>
      </c>
      <c r="I34" s="22">
        <f>AVERAGE(I13,I18,I23,I29)</f>
        <v>0.53833146158114364</v>
      </c>
      <c r="J34" s="21">
        <f>AVERAGE(J13,J18,J23,J29)</f>
        <v>2.1305537185717913</v>
      </c>
      <c r="K34" s="21">
        <f>AVERAGE(K13,K18,K23,K29)</f>
        <v>2.0545225128921403</v>
      </c>
      <c r="L34" s="22">
        <f>AVERAGE(L13,L18,L23,L29)</f>
        <v>0.53833146158114364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6"/>
      <c r="B35" s="29" t="s">
        <v>14</v>
      </c>
      <c r="C35" s="23">
        <f>_xlfn.STDEV.S(O9,O14,O19,O24)</f>
        <v>0.5812829465441004</v>
      </c>
      <c r="D35" s="24">
        <f>_xlfn.STDEV.S(P9,P14,P19,P24)</f>
        <v>1.1881080405166617</v>
      </c>
      <c r="E35" s="25">
        <f>_xlfn.STDEV.S(Q9,Q14,Q19,Q24)</f>
        <v>2.6735273567810389</v>
      </c>
      <c r="F35" s="41">
        <f>_xlfn.STDEV.S(R9,R14,R19,R24)</f>
        <v>2.4778251008621184</v>
      </c>
      <c r="G35" s="23">
        <f>AVERAGE(G14,G19,G24,G30)</f>
        <v>0.91513150851637448</v>
      </c>
      <c r="H35" s="24">
        <f>AVERAGE(H14,H19,H24,H30)</f>
        <v>5.2466679336650976</v>
      </c>
      <c r="I35" s="25">
        <f>AVERAGE(I14,I19,I24,I30)</f>
        <v>5.2659600104302893</v>
      </c>
      <c r="J35" s="24">
        <f>AVERAGE(J14,J19,J24,J30)</f>
        <v>0.91513150851637448</v>
      </c>
      <c r="K35" s="24">
        <f>AVERAGE(K14,K19,K24,K30)</f>
        <v>5.2466679336650976</v>
      </c>
      <c r="L35" s="25">
        <f>AVERAGE(L14,L19,L24,L30)</f>
        <v>5.2659600104302893</v>
      </c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C36" s="1"/>
      <c r="G36" s="24">
        <f>AVERAGE(G5:G24)</f>
        <v>1.064863250205299</v>
      </c>
      <c r="H36" s="24">
        <f>AVERAGE(H5:H24)</f>
        <v>1.8311680212718482</v>
      </c>
      <c r="I36" s="24">
        <f>AVERAGE(I5:I24)</f>
        <v>1.3566792823818996</v>
      </c>
      <c r="J36" s="24">
        <f>AVERAGE(J5:J24)</f>
        <v>1.3558265419915572</v>
      </c>
      <c r="K36" s="24">
        <f>AVERAGE(K5:K24)</f>
        <v>2.135087315400146</v>
      </c>
      <c r="L36" s="25">
        <f>AVERAGE(L5:L24)</f>
        <v>1.5428941734350929</v>
      </c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G37" s="24">
        <f>_xlfn.STDEV.S(G5:G24)</f>
        <v>1.2642588914660284</v>
      </c>
      <c r="H37" s="24">
        <f>_xlfn.STDEV.S(H5:H24)</f>
        <v>2.622115926035947</v>
      </c>
      <c r="I37" s="24">
        <f>_xlfn.STDEV.S(I5:I24)</f>
        <v>2.5002596692900889</v>
      </c>
      <c r="J37" s="24">
        <f>_xlfn.STDEV.S(J5:J24)</f>
        <v>1.1455079376877586</v>
      </c>
      <c r="K37" s="24">
        <f>_xlfn.STDEV.S(K5:K24)</f>
        <v>2.4820890335649071</v>
      </c>
      <c r="L37" s="25">
        <f>_xlfn.STDEV.S(L5:L24)</f>
        <v>2.4406846925113923</v>
      </c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G38" s="43" t="s">
        <v>23</v>
      </c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G39" s="42" t="s">
        <v>18</v>
      </c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U45" s="1"/>
    </row>
  </sheetData>
  <mergeCells count="3">
    <mergeCell ref="G3:I3"/>
    <mergeCell ref="J3:L3"/>
    <mergeCell ref="C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Modenese, Luca</dc:creator>
  <cp:lastModifiedBy>Modenese, Luca</cp:lastModifiedBy>
  <dcterms:created xsi:type="dcterms:W3CDTF">2015-06-05T18:17:20Z</dcterms:created>
  <dcterms:modified xsi:type="dcterms:W3CDTF">2020-06-06T17:54:40Z</dcterms:modified>
</cp:coreProperties>
</file>