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815" yWindow="-15" windowWidth="16995" windowHeight="12915" tabRatio="934"/>
  </bookViews>
  <sheets>
    <sheet name="Rules" sheetId="1" r:id="rId1"/>
    <sheet name="Deliverables" sheetId="11" r:id="rId2"/>
    <sheet name="Thickness 1 Die BGA" sheetId="6" r:id="rId3"/>
    <sheet name="Length All" sheetId="32" r:id="rId4"/>
    <sheet name="Netlist" sheetId="31" r:id="rId5"/>
    <sheet name="BGA Die Traces" sheetId="34" r:id="rId6"/>
    <sheet name="5MM Wires" sheetId="17" r:id="rId7"/>
    <sheet name="Die 5mm" sheetId="14" r:id="rId8"/>
    <sheet name="4MM Wires" sheetId="18" r:id="rId9"/>
    <sheet name="Die 4mm" sheetId="15" r:id="rId10"/>
    <sheet name="Compare Die" sheetId="16" r:id="rId11"/>
    <sheet name="BGA Calc" sheetId="22" r:id="rId12"/>
    <sheet name="Performance" sheetId="2" r:id="rId13"/>
    <sheet name="Discreet Wires" sheetId="35" r:id="rId14"/>
    <sheet name="Revision Log" sheetId="12" r:id="rId15"/>
  </sheets>
  <calcPr calcId="145621"/>
</workbook>
</file>

<file path=xl/calcChain.xml><?xml version="1.0" encoding="utf-8"?>
<calcChain xmlns="http://schemas.openxmlformats.org/spreadsheetml/2006/main">
  <c r="P15" i="6" l="1"/>
  <c r="N15" i="6"/>
  <c r="L15" i="6"/>
  <c r="P25" i="6"/>
  <c r="N25" i="6"/>
  <c r="L25" i="6"/>
  <c r="M62" i="32" l="1"/>
  <c r="M69" i="32"/>
  <c r="M66" i="32"/>
  <c r="M68" i="32"/>
  <c r="M73" i="32"/>
  <c r="M67" i="32"/>
  <c r="M65" i="32"/>
  <c r="M74" i="32"/>
  <c r="M71" i="32"/>
  <c r="M72" i="32"/>
  <c r="M75" i="32"/>
  <c r="M63" i="32"/>
  <c r="M70" i="32"/>
  <c r="M134" i="32"/>
  <c r="M64" i="32"/>
  <c r="M133" i="32"/>
  <c r="M9" i="32"/>
  <c r="M8" i="32"/>
  <c r="M135" i="32"/>
  <c r="M132" i="32"/>
  <c r="M7" i="32"/>
  <c r="M6" i="32"/>
  <c r="M84" i="32"/>
  <c r="M140" i="32"/>
  <c r="M83" i="32"/>
  <c r="M86" i="32"/>
  <c r="M87" i="32"/>
  <c r="M81" i="32"/>
  <c r="M82" i="32"/>
  <c r="M78" i="32"/>
  <c r="M85" i="32"/>
  <c r="M80" i="32"/>
  <c r="M88" i="32"/>
  <c r="M77" i="32"/>
  <c r="M79" i="32"/>
  <c r="M76" i="32"/>
  <c r="M38" i="32"/>
  <c r="M48" i="32"/>
  <c r="M42" i="32"/>
  <c r="M43" i="32"/>
  <c r="M41" i="32"/>
  <c r="M40" i="32"/>
  <c r="M37" i="32"/>
  <c r="M131" i="32"/>
  <c r="M47" i="32"/>
  <c r="M130" i="32"/>
  <c r="M39" i="32"/>
  <c r="M129" i="32"/>
  <c r="M45" i="32"/>
  <c r="M44" i="32"/>
  <c r="M46" i="32"/>
  <c r="M36" i="32"/>
  <c r="M128" i="32"/>
  <c r="M4" i="32"/>
  <c r="M5" i="32"/>
  <c r="M127" i="32"/>
  <c r="M60" i="32"/>
  <c r="M56" i="32"/>
  <c r="M51" i="32"/>
  <c r="M61" i="32"/>
  <c r="M54" i="32"/>
  <c r="M126" i="32"/>
  <c r="M58" i="32"/>
  <c r="M125" i="32"/>
  <c r="M57" i="32"/>
  <c r="M124" i="32"/>
  <c r="M59" i="32"/>
  <c r="M49" i="32"/>
  <c r="M55" i="32"/>
  <c r="M52" i="32"/>
  <c r="M53" i="32"/>
  <c r="M50" i="32"/>
  <c r="M103" i="32"/>
  <c r="M104" i="32"/>
  <c r="M107" i="32"/>
  <c r="M111" i="32"/>
  <c r="M106" i="32"/>
  <c r="M109" i="32"/>
  <c r="M108" i="32"/>
  <c r="M113" i="32"/>
  <c r="M105" i="32"/>
  <c r="M114" i="32"/>
  <c r="M110" i="32"/>
  <c r="M115" i="32"/>
  <c r="M139" i="32"/>
  <c r="M112" i="32"/>
  <c r="M138" i="32"/>
  <c r="M145" i="32"/>
  <c r="M144" i="32"/>
  <c r="M143" i="32"/>
  <c r="M142" i="32"/>
  <c r="M141" i="32"/>
  <c r="M137" i="32"/>
  <c r="M96" i="32"/>
  <c r="M136" i="32"/>
  <c r="M94" i="32"/>
  <c r="M95" i="32"/>
  <c r="M102" i="32"/>
  <c r="M97" i="32"/>
  <c r="M90" i="32"/>
  <c r="M101" i="32"/>
  <c r="M93" i="32"/>
  <c r="M98" i="32"/>
  <c r="M91" i="32"/>
  <c r="M100" i="32"/>
  <c r="M99" i="32"/>
  <c r="M92" i="32"/>
  <c r="M89" i="32"/>
  <c r="M23" i="32"/>
  <c r="M27" i="32"/>
  <c r="M28" i="32"/>
  <c r="M24" i="32"/>
  <c r="M29" i="32"/>
  <c r="M25" i="32"/>
  <c r="M123" i="32"/>
  <c r="M32" i="32"/>
  <c r="M122" i="32"/>
  <c r="M33" i="32"/>
  <c r="M121" i="32"/>
  <c r="M31" i="32"/>
  <c r="M35" i="32"/>
  <c r="M30" i="32"/>
  <c r="M34" i="32"/>
  <c r="M26" i="32"/>
  <c r="M120" i="32"/>
  <c r="M2" i="32"/>
  <c r="M3" i="32"/>
  <c r="M119" i="32"/>
  <c r="M18" i="32"/>
  <c r="M10" i="32"/>
  <c r="M22" i="32"/>
  <c r="M20" i="32"/>
  <c r="M118" i="32"/>
  <c r="M12" i="32"/>
  <c r="M117" i="32"/>
  <c r="M14" i="32"/>
  <c r="M116" i="32"/>
  <c r="M19" i="32"/>
  <c r="M15" i="32"/>
  <c r="M21" i="32"/>
  <c r="M17" i="32"/>
  <c r="M16" i="32"/>
  <c r="M13" i="32"/>
  <c r="M11" i="32"/>
  <c r="B22" i="22" l="1"/>
  <c r="B27" i="22"/>
  <c r="B29" i="22"/>
  <c r="M7" i="22"/>
  <c r="M10" i="22"/>
  <c r="M12" i="22"/>
  <c r="J14" i="22"/>
  <c r="J15" i="22" s="1"/>
  <c r="B9" i="22"/>
  <c r="F9" i="22" s="1"/>
  <c r="B4" i="22"/>
  <c r="B6" i="22" s="1"/>
  <c r="B30" i="22" s="1"/>
  <c r="B10" i="22" l="1"/>
  <c r="F4" i="22"/>
  <c r="F6" i="22" s="1"/>
  <c r="F8" i="22" s="1"/>
  <c r="F11" i="22" s="1"/>
  <c r="Q145" i="16"/>
  <c r="Q144" i="16"/>
  <c r="Q143" i="16"/>
  <c r="Q142" i="16"/>
  <c r="Q141" i="16"/>
  <c r="Q140" i="16"/>
  <c r="Q139" i="16"/>
  <c r="Q138" i="16"/>
  <c r="Q137" i="16"/>
  <c r="Q136" i="16"/>
  <c r="Q135" i="16"/>
  <c r="Q134" i="16"/>
  <c r="Q133" i="16"/>
  <c r="Q132" i="16"/>
  <c r="Q131" i="16"/>
  <c r="Q130" i="16"/>
  <c r="Q129" i="16"/>
  <c r="Q128" i="16"/>
  <c r="Q127" i="16"/>
  <c r="Q126" i="16"/>
  <c r="Q125" i="16"/>
  <c r="Q124" i="16"/>
  <c r="Q123" i="16"/>
  <c r="Q122" i="16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" i="16"/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F26" i="1" l="1"/>
  <c r="D26" i="1"/>
  <c r="F25" i="1"/>
  <c r="D25" i="1"/>
  <c r="H19" i="1"/>
  <c r="F19" i="1"/>
  <c r="D19" i="1"/>
  <c r="H48" i="1"/>
  <c r="H47" i="1"/>
  <c r="F48" i="1"/>
  <c r="F47" i="1"/>
  <c r="D44" i="1"/>
  <c r="D48" i="1"/>
  <c r="D47" i="1"/>
  <c r="F45" i="1"/>
  <c r="D45" i="1"/>
  <c r="D43" i="1"/>
  <c r="D42" i="1"/>
  <c r="M29" i="6"/>
  <c r="L29" i="6" s="1"/>
  <c r="F24" i="1"/>
  <c r="D24" i="1"/>
  <c r="Q23" i="6"/>
  <c r="P23" i="6"/>
  <c r="O23" i="6"/>
  <c r="N23" i="6" s="1"/>
  <c r="L23" i="6"/>
  <c r="Q18" i="6"/>
  <c r="P18" i="6" s="1"/>
  <c r="O18" i="6"/>
  <c r="N18" i="6" s="1"/>
  <c r="L18" i="6"/>
  <c r="Q17" i="6"/>
  <c r="P17" i="6"/>
  <c r="O17" i="6"/>
  <c r="N17" i="6"/>
  <c r="L17" i="6"/>
  <c r="H28" i="1"/>
  <c r="H16" i="1"/>
  <c r="F16" i="1"/>
  <c r="H17" i="1"/>
  <c r="F17" i="1"/>
  <c r="H27" i="1"/>
  <c r="H20" i="1"/>
  <c r="D46" i="1"/>
  <c r="F20" i="1"/>
  <c r="D20" i="1"/>
  <c r="D30" i="1"/>
  <c r="D29" i="1"/>
  <c r="D28" i="1"/>
  <c r="D27" i="1"/>
  <c r="F23" i="1"/>
  <c r="F18" i="1"/>
  <c r="D17" i="1"/>
  <c r="F30" i="1"/>
  <c r="F29" i="1"/>
  <c r="F28" i="1"/>
  <c r="F27" i="1"/>
  <c r="D23" i="1"/>
  <c r="D22" i="1"/>
  <c r="D21" i="1"/>
  <c r="D18" i="1"/>
  <c r="D16" i="1"/>
  <c r="M31" i="6"/>
  <c r="C24" i="6" s="1"/>
  <c r="O19" i="6"/>
  <c r="O21" i="6"/>
  <c r="N21" i="6" s="1"/>
  <c r="P24" i="6"/>
  <c r="N24" i="6"/>
  <c r="L24" i="6"/>
  <c r="P14" i="6"/>
  <c r="N14" i="6"/>
  <c r="L14" i="6"/>
  <c r="E22" i="6"/>
  <c r="D22" i="6"/>
  <c r="E20" i="6"/>
  <c r="D20" i="6"/>
  <c r="D21" i="6" s="1"/>
  <c r="Q22" i="6"/>
  <c r="Q20" i="6"/>
  <c r="Q27" i="6"/>
  <c r="P27" i="6" s="1"/>
  <c r="Q19" i="6"/>
  <c r="P19" i="6" s="1"/>
  <c r="Q21" i="6"/>
  <c r="P21" i="6" s="1"/>
  <c r="Q28" i="6"/>
  <c r="O22" i="6"/>
  <c r="N22" i="6" s="1"/>
  <c r="O20" i="6"/>
  <c r="N20" i="6" s="1"/>
  <c r="O27" i="6"/>
  <c r="O28" i="6"/>
  <c r="N28" i="6"/>
  <c r="L20" i="6"/>
  <c r="N19" i="6"/>
  <c r="L19" i="6"/>
  <c r="M30" i="6"/>
  <c r="L30" i="6" s="1"/>
  <c r="N27" i="6"/>
  <c r="L27" i="6"/>
  <c r="F7" i="6"/>
  <c r="G7" i="6"/>
  <c r="M7" i="6" s="1"/>
  <c r="M8" i="6" s="1"/>
  <c r="K8" i="6"/>
  <c r="J8" i="6"/>
  <c r="E8" i="6"/>
  <c r="D8" i="6"/>
  <c r="C8" i="6"/>
  <c r="F5" i="6"/>
  <c r="L5" i="6" s="1"/>
  <c r="L6" i="6" s="1"/>
  <c r="G5" i="6"/>
  <c r="M5" i="6" s="1"/>
  <c r="K6" i="6"/>
  <c r="J6" i="6"/>
  <c r="E6" i="6"/>
  <c r="D6" i="6"/>
  <c r="C6" i="6"/>
  <c r="F3" i="6"/>
  <c r="L3" i="6" s="1"/>
  <c r="L4" i="6" s="1"/>
  <c r="G3" i="6"/>
  <c r="M3" i="6" s="1"/>
  <c r="K4" i="6"/>
  <c r="J4" i="6"/>
  <c r="E4" i="6"/>
  <c r="D4" i="6"/>
  <c r="C4" i="6"/>
  <c r="C16" i="6"/>
  <c r="G16" i="6" s="1"/>
  <c r="G17" i="6" s="1"/>
  <c r="E25" i="6"/>
  <c r="E23" i="6"/>
  <c r="E21" i="6"/>
  <c r="D25" i="6"/>
  <c r="L21" i="6"/>
  <c r="L13" i="6"/>
  <c r="L28" i="6"/>
  <c r="N13" i="6"/>
  <c r="P13" i="6"/>
  <c r="P28" i="6"/>
  <c r="P26" i="6"/>
  <c r="N26" i="6"/>
  <c r="L26" i="6"/>
  <c r="P22" i="6"/>
  <c r="L22" i="6"/>
  <c r="I23" i="6"/>
  <c r="H23" i="6"/>
  <c r="G22" i="6"/>
  <c r="G23" i="6" s="1"/>
  <c r="F22" i="6"/>
  <c r="F23" i="6" s="1"/>
  <c r="D23" i="6"/>
  <c r="C23" i="6"/>
  <c r="P16" i="6"/>
  <c r="N16" i="6"/>
  <c r="L16" i="6"/>
  <c r="I21" i="6"/>
  <c r="C21" i="6"/>
  <c r="F16" i="6"/>
  <c r="F17" i="6" s="1"/>
  <c r="F14" i="6"/>
  <c r="F15" i="6" s="1"/>
  <c r="G14" i="6"/>
  <c r="G15" i="6" s="1"/>
  <c r="C15" i="6"/>
  <c r="F12" i="6"/>
  <c r="F13" i="6" s="1"/>
  <c r="G12" i="6"/>
  <c r="G13" i="6" s="1"/>
  <c r="C13" i="6"/>
  <c r="H21" i="6"/>
  <c r="G20" i="6"/>
  <c r="G21" i="6" s="1"/>
  <c r="F20" i="6"/>
  <c r="F21" i="6"/>
  <c r="F4" i="6"/>
  <c r="H24" i="6" l="1"/>
  <c r="H25" i="6" s="1"/>
  <c r="I25" i="6" s="1"/>
  <c r="I24" i="6" s="1"/>
  <c r="L31" i="6"/>
  <c r="C25" i="6" s="1"/>
  <c r="Q29" i="6"/>
  <c r="P29" i="6" s="1"/>
  <c r="H12" i="6"/>
  <c r="F25" i="6"/>
  <c r="F24" i="6" s="1"/>
  <c r="H16" i="6"/>
  <c r="I16" i="6" s="1"/>
  <c r="I17" i="6" s="1"/>
  <c r="P20" i="6"/>
  <c r="Q30" i="6"/>
  <c r="P30" i="6" s="1"/>
  <c r="O29" i="6"/>
  <c r="N29" i="6" s="1"/>
  <c r="H14" i="6"/>
  <c r="I14" i="6" s="1"/>
  <c r="I15" i="6" s="1"/>
  <c r="G25" i="6"/>
  <c r="G24" i="6" s="1"/>
  <c r="O31" i="6"/>
  <c r="N31" i="6" s="1"/>
  <c r="H3" i="6"/>
  <c r="H4" i="6" s="1"/>
  <c r="F6" i="6"/>
  <c r="H7" i="6"/>
  <c r="H8" i="6" s="1"/>
  <c r="H13" i="6"/>
  <c r="I12" i="6"/>
  <c r="I13" i="6" s="1"/>
  <c r="M4" i="6"/>
  <c r="N3" i="6"/>
  <c r="M6" i="6"/>
  <c r="N5" i="6"/>
  <c r="I7" i="6"/>
  <c r="I8" i="6" s="1"/>
  <c r="L7" i="6"/>
  <c r="O30" i="6"/>
  <c r="N30" i="6" s="1"/>
  <c r="G4" i="6"/>
  <c r="G8" i="6"/>
  <c r="G6" i="6"/>
  <c r="H5" i="6"/>
  <c r="F8" i="6"/>
  <c r="Q31" i="6"/>
  <c r="P31" i="6" s="1"/>
  <c r="H15" i="6" l="1"/>
  <c r="H17" i="6"/>
  <c r="I3" i="6"/>
  <c r="I4" i="6" s="1"/>
  <c r="N6" i="6"/>
  <c r="O5" i="6"/>
  <c r="O6" i="6" s="1"/>
  <c r="N4" i="6"/>
  <c r="O3" i="6"/>
  <c r="O4" i="6" s="1"/>
  <c r="H6" i="6"/>
  <c r="I5" i="6"/>
  <c r="I6" i="6" s="1"/>
  <c r="L8" i="6"/>
  <c r="N7" i="6"/>
  <c r="N8" i="6" l="1"/>
  <c r="O7" i="6"/>
  <c r="O8" i="6" s="1"/>
</calcChain>
</file>

<file path=xl/sharedStrings.xml><?xml version="1.0" encoding="utf-8"?>
<sst xmlns="http://schemas.openxmlformats.org/spreadsheetml/2006/main" count="5162" uniqueCount="958">
  <si>
    <t>X</t>
  </si>
  <si>
    <t>Y</t>
  </si>
  <si>
    <t>Tolerance (+/-)</t>
  </si>
  <si>
    <t>Segment Insulation Min.</t>
  </si>
  <si>
    <t>Segment Insulation Max.</t>
  </si>
  <si>
    <t>Segment Size  Min.</t>
  </si>
  <si>
    <t>Segment Size  Max.</t>
  </si>
  <si>
    <t>mm</t>
  </si>
  <si>
    <t>in.</t>
  </si>
  <si>
    <t>Z</t>
  </si>
  <si>
    <t>Typ.</t>
  </si>
  <si>
    <t>Min.</t>
  </si>
  <si>
    <t>Max.</t>
  </si>
  <si>
    <t>Cross Section</t>
  </si>
  <si>
    <t>Z*</t>
  </si>
  <si>
    <t>Copper Trace</t>
  </si>
  <si>
    <t>Solder Mask</t>
  </si>
  <si>
    <t>Median Final Size</t>
  </si>
  <si>
    <t>Encapsulation</t>
  </si>
  <si>
    <t>Core</t>
  </si>
  <si>
    <t>* Includes top &amp; bottom solder mask</t>
  </si>
  <si>
    <t>Stepping Increment (Ref.)</t>
  </si>
  <si>
    <t>Mil</t>
  </si>
  <si>
    <t>MM</t>
  </si>
  <si>
    <t>Substrate Thick*</t>
  </si>
  <si>
    <t>No Passivation Coating</t>
  </si>
  <si>
    <t>Including Passivation Coating</t>
  </si>
  <si>
    <t>Tol Min</t>
  </si>
  <si>
    <t>Tol Max</t>
  </si>
  <si>
    <t>Dim Min.</t>
  </si>
  <si>
    <t>Dim Max.</t>
  </si>
  <si>
    <t>System</t>
  </si>
  <si>
    <t>Median Reference</t>
  </si>
  <si>
    <t>Total Thick*</t>
  </si>
  <si>
    <t>Tol Do Not Use</t>
  </si>
  <si>
    <t>Main Thickness Grid Above: Yellow=Critical Dim, Red=Unknown, Orange=Cu Foil, Green=Solder Mask, Blue=Dielectric, Gray=Unused</t>
  </si>
  <si>
    <t>Total No Encap*</t>
  </si>
  <si>
    <t>N1</t>
  </si>
  <si>
    <t>N2</t>
  </si>
  <si>
    <t>Rule#</t>
  </si>
  <si>
    <t>NOMINAL</t>
  </si>
  <si>
    <t>Minimum</t>
  </si>
  <si>
    <t>Maximum</t>
  </si>
  <si>
    <t>mils</t>
  </si>
  <si>
    <t>Notes:</t>
  </si>
  <si>
    <t>Solder Ball Solder Mask Opening Diameter</t>
  </si>
  <si>
    <t>Rule #</t>
  </si>
  <si>
    <t>um</t>
  </si>
  <si>
    <t>Standard solder mask alignment, 2mil</t>
  </si>
  <si>
    <t>Plane clearance, internal</t>
  </si>
  <si>
    <t>Geometry Dimensions</t>
  </si>
  <si>
    <t>M20</t>
  </si>
  <si>
    <t>Metal to Substrate Edge, Outer Layer</t>
  </si>
  <si>
    <t>Metal to Substrate Edge, Inner Layer</t>
  </si>
  <si>
    <t>Attached Ball</t>
  </si>
  <si>
    <t>Spacer (Unused)</t>
  </si>
  <si>
    <t>Solder Ball Metal Land Diameter</t>
  </si>
  <si>
    <t>?Back Grind?</t>
  </si>
  <si>
    <t>NA</t>
  </si>
  <si>
    <t>na</t>
  </si>
  <si>
    <t>Pending</t>
  </si>
  <si>
    <t>?</t>
  </si>
  <si>
    <t>Substrate bond Mask opening, Diameter</t>
  </si>
  <si>
    <t>Solder Mask Width, Min web</t>
  </si>
  <si>
    <t>6-Layer Substrate</t>
  </si>
  <si>
    <t>Bigger is better</t>
  </si>
  <si>
    <t>All planes 350um from edge</t>
  </si>
  <si>
    <t>Smallest mask between openings, Bigger is better</t>
  </si>
  <si>
    <t>Substrate bond Pad, Width</t>
  </si>
  <si>
    <t>All top mask openings are bulk openings</t>
  </si>
  <si>
    <t>Soft Wire Bondable Au</t>
  </si>
  <si>
    <t>Nickel</t>
  </si>
  <si>
    <t>Solder mask P/N &amp; thickness: PSR4000 AUS303 @ 29um</t>
  </si>
  <si>
    <t>100-ohm differential pairs</t>
  </si>
  <si>
    <t>VDD</t>
  </si>
  <si>
    <t>Die#</t>
  </si>
  <si>
    <t>G3</t>
  </si>
  <si>
    <t>F3</t>
  </si>
  <si>
    <t>G5</t>
  </si>
  <si>
    <t>E3</t>
  </si>
  <si>
    <t>F5</t>
  </si>
  <si>
    <t>G4</t>
  </si>
  <si>
    <t>F4</t>
  </si>
  <si>
    <t>G6</t>
  </si>
  <si>
    <t>E4</t>
  </si>
  <si>
    <t>G14</t>
  </si>
  <si>
    <t>E1</t>
  </si>
  <si>
    <t>F2</t>
  </si>
  <si>
    <t>E2</t>
  </si>
  <si>
    <t>G1</t>
  </si>
  <si>
    <t>G2</t>
  </si>
  <si>
    <t>G13</t>
  </si>
  <si>
    <t>G12</t>
  </si>
  <si>
    <t>G15</t>
  </si>
  <si>
    <t>V</t>
  </si>
  <si>
    <t>TBD</t>
  </si>
  <si>
    <t>May be plated shut, Review with fab</t>
  </si>
  <si>
    <t>May be biased, Review with fab</t>
  </si>
  <si>
    <t>Per Fab</t>
  </si>
  <si>
    <t>Build Up</t>
  </si>
  <si>
    <t>Die X</t>
  </si>
  <si>
    <t>Die Y</t>
  </si>
  <si>
    <t>Core thickness, prepreg thickness &amp; cu foil thicknesses: See &lt;Thickness Stack-up&gt; tab</t>
  </si>
  <si>
    <t>Most traces 100-ohm differential pairs</t>
  </si>
  <si>
    <t>L2 = Min. Other layers larger</t>
  </si>
  <si>
    <t>Bigger is better. Via pad-Land tangency allowed</t>
  </si>
  <si>
    <t>?? Customer TBD ??</t>
  </si>
  <si>
    <t>50-ohm width TBD</t>
  </si>
  <si>
    <t>Signal Trace Width, 50-ohm, Top</t>
  </si>
  <si>
    <t>Signal Trace Width, 100-ohm differential, Top</t>
  </si>
  <si>
    <t>Trace Spacing, 100-ohm differential, Top</t>
  </si>
  <si>
    <t>Die to ring distance</t>
  </si>
  <si>
    <t>Die off substrate</t>
  </si>
  <si>
    <t>Ring to Substrate Bond Pad Distance</t>
  </si>
  <si>
    <t>Vias between rows</t>
  </si>
  <si>
    <t>Substrate bond Pad, Length</t>
  </si>
  <si>
    <t>Ring width, Ground</t>
  </si>
  <si>
    <t>Ring to ring distance</t>
  </si>
  <si>
    <t>M21</t>
  </si>
  <si>
    <t>M22</t>
  </si>
  <si>
    <r>
      <t>1.1</t>
    </r>
    <r>
      <rPr>
        <b/>
        <sz val="7"/>
        <rFont val="Arial"/>
        <family val="2"/>
      </rPr>
      <t xml:space="preserve">            </t>
    </r>
    <r>
      <rPr>
        <b/>
        <sz val="12"/>
        <rFont val="Arial"/>
        <family val="2"/>
      </rPr>
      <t>Absolute Maximum Ratings</t>
    </r>
  </si>
  <si>
    <t>Parameter</t>
  </si>
  <si>
    <t>Unit</t>
  </si>
  <si>
    <t>Supply Voltage</t>
  </si>
  <si>
    <t>˚C</t>
  </si>
  <si>
    <r>
      <t>1.2</t>
    </r>
    <r>
      <rPr>
        <b/>
        <sz val="7"/>
        <rFont val="Arial"/>
        <family val="2"/>
      </rPr>
      <t xml:space="preserve">            </t>
    </r>
    <r>
      <rPr>
        <b/>
        <sz val="12"/>
        <rFont val="Arial"/>
        <family val="2"/>
      </rPr>
      <t>Recommended Operating Conditions</t>
    </r>
  </si>
  <si>
    <t>Ambient Operating Temperature</t>
  </si>
  <si>
    <r>
      <t>1.3</t>
    </r>
    <r>
      <rPr>
        <b/>
        <sz val="7"/>
        <rFont val="Arial"/>
        <family val="2"/>
      </rPr>
      <t xml:space="preserve">          </t>
    </r>
    <r>
      <rPr>
        <b/>
        <sz val="12"/>
        <rFont val="Arial"/>
        <family val="2"/>
      </rPr>
      <t>Critical signals characteristics ---</t>
    </r>
  </si>
  <si>
    <t>Signals</t>
  </si>
  <si>
    <t>Data Clock Bandwidth</t>
  </si>
  <si>
    <t>MHz</t>
  </si>
  <si>
    <t>Data Clock Period</t>
  </si>
  <si>
    <t xml:space="preserve"> </t>
  </si>
  <si>
    <t>ns</t>
  </si>
  <si>
    <t>Signal Propagation Skews</t>
  </si>
  <si>
    <t>ps</t>
  </si>
  <si>
    <t>Impedance</t>
  </si>
  <si>
    <t>50 +/- 10%</t>
  </si>
  <si>
    <t>ohm</t>
  </si>
  <si>
    <t xml:space="preserve">Operating Voltage </t>
  </si>
  <si>
    <t xml:space="preserve">Operating Switching Current </t>
  </si>
  <si>
    <t>mA</t>
  </si>
  <si>
    <t>Metal Land to Via, net member</t>
  </si>
  <si>
    <t>Metal Land to Via, different net</t>
  </si>
  <si>
    <t>Metal to Solder Mask Clearance</t>
  </si>
  <si>
    <t>Wire Bond Parameters</t>
  </si>
  <si>
    <t>W1</t>
  </si>
  <si>
    <t>W2</t>
  </si>
  <si>
    <t>W3</t>
  </si>
  <si>
    <t>W4</t>
  </si>
  <si>
    <t>W5</t>
  </si>
  <si>
    <t>W6</t>
  </si>
  <si>
    <t>W7</t>
  </si>
  <si>
    <t>Electrical Methodology</t>
  </si>
  <si>
    <t>E5</t>
  </si>
  <si>
    <t>E6</t>
  </si>
  <si>
    <t>F1</t>
  </si>
  <si>
    <t>F6</t>
  </si>
  <si>
    <t>F7</t>
  </si>
  <si>
    <t>F8</t>
  </si>
  <si>
    <t>G7</t>
  </si>
  <si>
    <t>G8</t>
  </si>
  <si>
    <t>G9</t>
  </si>
  <si>
    <t>G10</t>
  </si>
  <si>
    <t>G11</t>
  </si>
  <si>
    <t>F9</t>
  </si>
  <si>
    <t>Solder ball height after substrate attach = 0.#MM</t>
  </si>
  <si>
    <t>Solder ball diameter = 0.#MM</t>
  </si>
  <si>
    <t>F10</t>
  </si>
  <si>
    <t>Solder ball Sn/PB composition TBD</t>
  </si>
  <si>
    <t>Pairs: See &lt;Diff Pairs&gt; tab in this XLS</t>
  </si>
  <si>
    <t>Length matching, Class: See &lt;Class&gt; tab in this XLS</t>
  </si>
  <si>
    <t>General Material Notes</t>
  </si>
  <si>
    <t>Misc Notes</t>
  </si>
  <si>
    <t>Notes not covered elsewhere</t>
  </si>
  <si>
    <t>N3</t>
  </si>
  <si>
    <t>Item</t>
  </si>
  <si>
    <t>Title</t>
  </si>
  <si>
    <t>File Name</t>
  </si>
  <si>
    <t>Description</t>
  </si>
  <si>
    <t>-</t>
  </si>
  <si>
    <t>Gerber: Top metal</t>
  </si>
  <si>
    <t>Top side metal, positive image</t>
  </si>
  <si>
    <t>Gerber: Layer 2 metal</t>
  </si>
  <si>
    <t>Layer 2 metal, positive image</t>
  </si>
  <si>
    <t>Gerber: Layer 3 metal</t>
  </si>
  <si>
    <t>Layer 3 metal, positive image</t>
  </si>
  <si>
    <t>Gerber: Bottom metal</t>
  </si>
  <si>
    <t>Bottom side metal, positive image</t>
  </si>
  <si>
    <t>Gerber: Top solder mask openings</t>
  </si>
  <si>
    <t>Top side solder mask, negative image</t>
  </si>
  <si>
    <t>Gerber: Bottom solder mask openings</t>
  </si>
  <si>
    <t>Bottom side solder mask, negative image</t>
  </si>
  <si>
    <t>Gerber: Drill hole image (flashes)</t>
  </si>
  <si>
    <t>Drill holes positive image. Reference only</t>
  </si>
  <si>
    <t>Gerber: Fabrication drawing reference</t>
  </si>
  <si>
    <t>Fabrication/Drill chart drawing. Reference only</t>
  </si>
  <si>
    <t>NC-Drill: Thru holes</t>
  </si>
  <si>
    <t>Primary drill tooling file</t>
  </si>
  <si>
    <t>NC-Drill: X &amp; Y cooridinate files</t>
  </si>
  <si>
    <t>X &amp; Y coordinate file generated wih .DRL</t>
  </si>
  <si>
    <t>NC-Drill: Aperture list</t>
  </si>
  <si>
    <t>Aperture file generated with .DRL</t>
  </si>
  <si>
    <t>F11</t>
  </si>
  <si>
    <t>Finish, Bottom: ###uIn XXX Gold over ###uIn Nickel</t>
  </si>
  <si>
    <t>Other metal clearance, describe</t>
  </si>
  <si>
    <t>Via, PTH, Hole Diameter</t>
  </si>
  <si>
    <t>Via, PTH, Pad Diameter</t>
  </si>
  <si>
    <t>Rev</t>
  </si>
  <si>
    <t>Orig</t>
  </si>
  <si>
    <t>Date</t>
  </si>
  <si>
    <t>Reason for Change</t>
  </si>
  <si>
    <t>CustName</t>
  </si>
  <si>
    <t>Pre-release 0</t>
  </si>
  <si>
    <t>Stackup is 4-layer, Laminate</t>
  </si>
  <si>
    <t>Connectivity per rules &amp; best fit. Customer must approve final netlist.</t>
  </si>
  <si>
    <t>Plane layers only on layers 2, 3</t>
  </si>
  <si>
    <t>MICRON</t>
  </si>
  <si>
    <t>VSS</t>
  </si>
  <si>
    <t>V33</t>
  </si>
  <si>
    <t>sdi_A_sclk_ex_i</t>
  </si>
  <si>
    <t>sdi_A_tkn_ex_o</t>
  </si>
  <si>
    <t>sdi_A_data_7_i</t>
  </si>
  <si>
    <t>sdi_A_data_6_i</t>
  </si>
  <si>
    <t>sdi_A_data_5_i</t>
  </si>
  <si>
    <t>sdi_A_data_4_i</t>
  </si>
  <si>
    <t>sdi_A_data_3_i</t>
  </si>
  <si>
    <t>misc_L_0_i</t>
  </si>
  <si>
    <t>sdi_A_token_o</t>
  </si>
  <si>
    <t>misc_L_1_i</t>
  </si>
  <si>
    <t>sdi_A_sclk_i</t>
  </si>
  <si>
    <t>misc_L_2_i</t>
  </si>
  <si>
    <t>sdi_A_ncmd_i</t>
  </si>
  <si>
    <t>sdi_A_data_2_i</t>
  </si>
  <si>
    <t>sdi_A_data_1_i</t>
  </si>
  <si>
    <t>sdi_A_data_0_i</t>
  </si>
  <si>
    <t>misc_L_3_i</t>
  </si>
  <si>
    <t>clk_0_p_i</t>
  </si>
  <si>
    <t>clk_0_n_i</t>
  </si>
  <si>
    <t>misc_L_4_i</t>
  </si>
  <si>
    <t>sdi_B_data_0_i</t>
  </si>
  <si>
    <t>sdi_B_data_1_i</t>
  </si>
  <si>
    <t>sdi_B_data_2_i</t>
  </si>
  <si>
    <t>sdi_B_data_3_i</t>
  </si>
  <si>
    <t>sdi_B_data_4_i</t>
  </si>
  <si>
    <t>misc_L_5_i</t>
  </si>
  <si>
    <t>sdi_B_token_o</t>
  </si>
  <si>
    <t>misc_L_6_i</t>
  </si>
  <si>
    <t>sdi_B_sclk_i</t>
  </si>
  <si>
    <t>misc_L_7_i</t>
  </si>
  <si>
    <t>sdi_B_ncmd_i</t>
  </si>
  <si>
    <t>sdi_B_data_5_i</t>
  </si>
  <si>
    <t>sdi_B_data_6_i</t>
  </si>
  <si>
    <t>sdi_B_data_7_i</t>
  </si>
  <si>
    <t>sdi_B_tkn_ex_o</t>
  </si>
  <si>
    <t>sdi_B_sclk_ex_i</t>
  </si>
  <si>
    <t>sdo_C_tkn_ex_i</t>
  </si>
  <si>
    <t>sdo_C_sclk_ex_o</t>
  </si>
  <si>
    <t>sdo_C_data_8_o</t>
  </si>
  <si>
    <t>sdo_C_data_7_o</t>
  </si>
  <si>
    <t>sdo_C_data_6_o</t>
  </si>
  <si>
    <t>sdo_C_data_5_o</t>
  </si>
  <si>
    <t>sdo_C_data_4_o</t>
  </si>
  <si>
    <t>sdo_C_data_3_o</t>
  </si>
  <si>
    <t>sdo_C_data_2_o</t>
  </si>
  <si>
    <t>sdo_C_data_1_o</t>
  </si>
  <si>
    <t>sdo_C_data_0_o</t>
  </si>
  <si>
    <t>sdo_C_ncmd_o</t>
  </si>
  <si>
    <t>sdo_C_token_i</t>
  </si>
  <si>
    <t>JTAG_TMS_i</t>
  </si>
  <si>
    <t>sdo_C_sclk_i</t>
  </si>
  <si>
    <t>JTAG_TDI_i</t>
  </si>
  <si>
    <t>PLL_VDD_i</t>
  </si>
  <si>
    <t>PLL_VSS_i</t>
  </si>
  <si>
    <t>PLL_CLK_i</t>
  </si>
  <si>
    <t>PLL_V33_i</t>
  </si>
  <si>
    <t>PLL_VZZ_i</t>
  </si>
  <si>
    <t>JTAG_TCK_i</t>
  </si>
  <si>
    <t>sdo_D_sclk_i</t>
  </si>
  <si>
    <t>JTAG_TRST_i</t>
  </si>
  <si>
    <t>sdo_D_token_i</t>
  </si>
  <si>
    <t>sdo_D_ncmd_o</t>
  </si>
  <si>
    <t>sdo_D_data_0_o</t>
  </si>
  <si>
    <t>sdo_D_data_1_o</t>
  </si>
  <si>
    <t>sdo_D_data_2_o</t>
  </si>
  <si>
    <t>sdo_D_data_3_o</t>
  </si>
  <si>
    <t>sdo_D_data_4_o</t>
  </si>
  <si>
    <t>sdo_D_data_5_o</t>
  </si>
  <si>
    <t>sdo_D_data_6_o</t>
  </si>
  <si>
    <t>sdo_D_data_7_o</t>
  </si>
  <si>
    <t>sdo_D_sclk_ex_o</t>
  </si>
  <si>
    <t>sdo_D_tkn_ex_i</t>
  </si>
  <si>
    <t>sdi_D_sclk_ex_i</t>
  </si>
  <si>
    <t>sdi_D_tkn_ex_o</t>
  </si>
  <si>
    <t>sdi_D_data_7_i</t>
  </si>
  <si>
    <t>sdi_D_data_6_i</t>
  </si>
  <si>
    <t>sdi_D_data_5_i</t>
  </si>
  <si>
    <t>sdi_D_ncmd_i</t>
  </si>
  <si>
    <t>misc_R_7_i</t>
  </si>
  <si>
    <t>sdi_D_sclk_i</t>
  </si>
  <si>
    <t>misc_R_6_i</t>
  </si>
  <si>
    <t>sdi_D_token_o</t>
  </si>
  <si>
    <t>misc_R_5_i</t>
  </si>
  <si>
    <t>sdi_D_data_4_i</t>
  </si>
  <si>
    <t>sdi_D_data_3_i</t>
  </si>
  <si>
    <t>sdi_D_data_2_i</t>
  </si>
  <si>
    <t>sdi_D_data_1_i</t>
  </si>
  <si>
    <t>sdi_D_data_0_i</t>
  </si>
  <si>
    <t>misc_R_4_i</t>
  </si>
  <si>
    <t>clk_2_i</t>
  </si>
  <si>
    <t>clk_1_i</t>
  </si>
  <si>
    <t>misc_R_3_i</t>
  </si>
  <si>
    <t>sdi_C_data_0_i</t>
  </si>
  <si>
    <t>sdi_C_data_1_i</t>
  </si>
  <si>
    <t>sdi_C_data_2_i</t>
  </si>
  <si>
    <t>sdi_C_ncmd_i</t>
  </si>
  <si>
    <t>misc_R_2_i</t>
  </si>
  <si>
    <t>sdi_C_sclk_i</t>
  </si>
  <si>
    <t>misc_R_1_i</t>
  </si>
  <si>
    <t>sdi_C_token_o</t>
  </si>
  <si>
    <t>misc_R_0_i</t>
  </si>
  <si>
    <t>sdi_C_data_3_i</t>
  </si>
  <si>
    <t>sdi_C_data_4_i</t>
  </si>
  <si>
    <t>sdi_C_data_5_i</t>
  </si>
  <si>
    <t>sdi_C_data_6_i</t>
  </si>
  <si>
    <t>sdi_C_data_7_i</t>
  </si>
  <si>
    <t>sdi_C_tkn_ex_o</t>
  </si>
  <si>
    <t>sdi_C_sclk_ex_i</t>
  </si>
  <si>
    <t>sdo_B_tkn_ex_i</t>
  </si>
  <si>
    <t>sdo_B_sclk_ex_o</t>
  </si>
  <si>
    <t>sdo_B_data_7_o</t>
  </si>
  <si>
    <t>sdo_B_data_6_o</t>
  </si>
  <si>
    <t>sdo_B_data_5_o</t>
  </si>
  <si>
    <t>sdo_B_data_4_o</t>
  </si>
  <si>
    <t>sdo_B_data_3_o</t>
  </si>
  <si>
    <t>sdo_B_data_2_o</t>
  </si>
  <si>
    <t>sdo_B_data_1_o</t>
  </si>
  <si>
    <t>sdo_B_data_0_o</t>
  </si>
  <si>
    <t>sdo_B_ncmd_o</t>
  </si>
  <si>
    <t>sdo_B_token_i</t>
  </si>
  <si>
    <t>JTAG_TDO_o</t>
  </si>
  <si>
    <t>sdo_B_sclk_i</t>
  </si>
  <si>
    <t>SMA_in_n_i</t>
  </si>
  <si>
    <t>SMA_in_p_i</t>
  </si>
  <si>
    <t>misc_T_2_i</t>
  </si>
  <si>
    <t>reset_i</t>
  </si>
  <si>
    <t>SMA_out_n_o</t>
  </si>
  <si>
    <t>SMA_out_p_o</t>
  </si>
  <si>
    <t>misc_T_1_i</t>
  </si>
  <si>
    <t>sdo_A_sclk_i</t>
  </si>
  <si>
    <t>misc_T_0_i</t>
  </si>
  <si>
    <t>sdo_A_token_i</t>
  </si>
  <si>
    <t>sdo_A_ncmd_o</t>
  </si>
  <si>
    <t>sdo_A_data_0_o</t>
  </si>
  <si>
    <t>sdo_A_data_1_o</t>
  </si>
  <si>
    <t>sdo_A_data_2_o</t>
  </si>
  <si>
    <t>sdo_A_data_3_o</t>
  </si>
  <si>
    <t>sdo_A_data_4_o</t>
  </si>
  <si>
    <t>sdo_A_data_5_o</t>
  </si>
  <si>
    <t>sdo_A_data_6_o</t>
  </si>
  <si>
    <t>sdo_A_data_7_o</t>
  </si>
  <si>
    <t>sdo_A_data_8_o</t>
  </si>
  <si>
    <t>sdo_A_sclk_ex_o</t>
  </si>
  <si>
    <t>sdo_A_tkn_ex_i</t>
  </si>
  <si>
    <t>Analog</t>
  </si>
  <si>
    <t>Ai</t>
  </si>
  <si>
    <t>Ki</t>
  </si>
  <si>
    <t>Bi</t>
  </si>
  <si>
    <t>Co</t>
  </si>
  <si>
    <t>Do</t>
  </si>
  <si>
    <t>Di</t>
  </si>
  <si>
    <t>Ci</t>
  </si>
  <si>
    <t>Bo</t>
  </si>
  <si>
    <t>Si</t>
  </si>
  <si>
    <t>So</t>
  </si>
  <si>
    <t>Ao</t>
  </si>
  <si>
    <t>Clk</t>
  </si>
  <si>
    <t>Freq</t>
  </si>
  <si>
    <t>Group</t>
  </si>
  <si>
    <t>Pair</t>
  </si>
  <si>
    <t>#</t>
  </si>
  <si>
    <t>Net 5mm</t>
  </si>
  <si>
    <t>Net 4mm</t>
  </si>
  <si>
    <t>Compare</t>
  </si>
  <si>
    <t>Subs#</t>
  </si>
  <si>
    <t>Subs X</t>
  </si>
  <si>
    <t>Subs Y</t>
  </si>
  <si>
    <t>Angle</t>
  </si>
  <si>
    <t>Length</t>
  </si>
  <si>
    <t>Net Name</t>
  </si>
  <si>
    <t>Layout Instructions</t>
  </si>
  <si>
    <t>Highest prior, outer row, shield</t>
  </si>
  <si>
    <t>Second prior, outer\second row</t>
  </si>
  <si>
    <t>Highest prior, outer row, near PLL</t>
  </si>
  <si>
    <t>All PLLs adjacent, buffered from other</t>
  </si>
  <si>
    <t>Length match datas</t>
  </si>
  <si>
    <t>Total BGA</t>
  </si>
  <si>
    <t>Thermal</t>
  </si>
  <si>
    <t>BGA Outer Minus Non-Crit</t>
  </si>
  <si>
    <t>Outer Balls</t>
  </si>
  <si>
    <t>Outer 2 BGA Rows</t>
  </si>
  <si>
    <t>Inner 2 BGA Outer</t>
  </si>
  <si>
    <t>Outer Minus Criticals</t>
  </si>
  <si>
    <t>All BGA Balls</t>
  </si>
  <si>
    <t>Critical 1 SBP</t>
  </si>
  <si>
    <t>Minus Critical 1 SBP</t>
  </si>
  <si>
    <t>Critical 2 SBP, Orange</t>
  </si>
  <si>
    <t>Total SBP Traces</t>
  </si>
  <si>
    <t>Outer 1 BGA Row</t>
  </si>
  <si>
    <t>Outer 2 Minus Critical 2</t>
  </si>
  <si>
    <t>Row 2 BGA</t>
  </si>
  <si>
    <t>Data Length Match, Blue</t>
  </si>
  <si>
    <t>Outer 1 Critical 1 Structures</t>
  </si>
  <si>
    <t>Critical 1 Structures</t>
  </si>
  <si>
    <t>Outer 1 Minus Critical 1 Struct</t>
  </si>
  <si>
    <t>Outer 1 Row BGA</t>
  </si>
  <si>
    <t>Outer 2 Rows BGA</t>
  </si>
  <si>
    <t>Non Priority SBP traces</t>
  </si>
  <si>
    <t>Data + Non Priority</t>
  </si>
  <si>
    <t>Inner 2 Rows BGA</t>
  </si>
  <si>
    <t>Inner 2 Critical Structures</t>
  </si>
  <si>
    <t>Outer 2 Critical Structures</t>
  </si>
  <si>
    <t>Inner 2 BGA Minus Critical 1 Structs</t>
  </si>
  <si>
    <t>Remaining for Power\Ground</t>
  </si>
  <si>
    <t/>
  </si>
  <si>
    <t>Outer 2 Minus Crit 1 Structs</t>
  </si>
  <si>
    <t>VSS Thermal</t>
  </si>
  <si>
    <t>VDD Thermal</t>
  </si>
  <si>
    <t>Vss Outer</t>
  </si>
  <si>
    <t>VDD Outer</t>
  </si>
  <si>
    <t>V33 Outer</t>
  </si>
  <si>
    <t>Total BGA (ref)</t>
  </si>
  <si>
    <t>Total Outer Minus Crit Struct</t>
  </si>
  <si>
    <t>Critical 1 Structure = Signals+Shielding VSS</t>
  </si>
  <si>
    <t>SBP Traces</t>
  </si>
  <si>
    <t>Outer Total Added</t>
  </si>
  <si>
    <t>BGA Pwr\Gnd Assigns</t>
  </si>
  <si>
    <t>Thermal Must be 64</t>
  </si>
  <si>
    <t>Outer 1 Minus Critical 1 &amp; 2</t>
  </si>
  <si>
    <t>Class</t>
  </si>
  <si>
    <t>SDX_HIGH</t>
  </si>
  <si>
    <t>PAIRS</t>
  </si>
  <si>
    <t>CLK_0_N_I</t>
  </si>
  <si>
    <t>CLK_0_P_I</t>
  </si>
  <si>
    <t>CLK_1_I</t>
  </si>
  <si>
    <t>CLK_2_I</t>
  </si>
  <si>
    <t>SDI_A_SCLK_EX_I</t>
  </si>
  <si>
    <t>SDI_A_SCLK_I</t>
  </si>
  <si>
    <t>SDI_A_TKN_EX_O</t>
  </si>
  <si>
    <t>SDI_A_TOKEN_O</t>
  </si>
  <si>
    <t>SDI_A_NCMD_I</t>
  </si>
  <si>
    <t>SDI_A_DATA_0_I</t>
  </si>
  <si>
    <t>SDI_A_DATA_1_I</t>
  </si>
  <si>
    <t>SDI_A_DATA_2_I</t>
  </si>
  <si>
    <t>SDI_A_DATA_3_I</t>
  </si>
  <si>
    <t>SDI_A_DATA_4_I</t>
  </si>
  <si>
    <t>SDI_A_DATA_5_I</t>
  </si>
  <si>
    <t>SDI_A_DATA_6_I</t>
  </si>
  <si>
    <t>SDI_A_DATA_7_I</t>
  </si>
  <si>
    <t>SDI_B_SCLK_EX_I</t>
  </si>
  <si>
    <t>SDI_B_SCLK_I</t>
  </si>
  <si>
    <t>SDI_B_TKN_EX_O</t>
  </si>
  <si>
    <t>SDI_B_TOKEN_O</t>
  </si>
  <si>
    <t>SDI_B_DATA_0_I</t>
  </si>
  <si>
    <t>SDI_B_DATA_1_I</t>
  </si>
  <si>
    <t>SDI_B_DATA_2_I</t>
  </si>
  <si>
    <t>SDI_B_DATA_3_I</t>
  </si>
  <si>
    <t>SDI_B_DATA_4_I</t>
  </si>
  <si>
    <t>SDI_B_DATA_5_I</t>
  </si>
  <si>
    <t>SDI_B_DATA_6_I</t>
  </si>
  <si>
    <t>SDI_B_DATA_7_I</t>
  </si>
  <si>
    <t>SDI_C_SCLK_EX_I</t>
  </si>
  <si>
    <t>SDI_C_SCLK_I</t>
  </si>
  <si>
    <t>SDI_C_TKN_EX_O</t>
  </si>
  <si>
    <t>SDI_C_TOKEN_O</t>
  </si>
  <si>
    <t>SDI_C_NCMD_I</t>
  </si>
  <si>
    <t>SDI_C_DATA_0_I</t>
  </si>
  <si>
    <t>SDI_C_DATA_1_I</t>
  </si>
  <si>
    <t>SDI_C_DATA_2_I</t>
  </si>
  <si>
    <t>SDI_C_DATA_3_I</t>
  </si>
  <si>
    <t>SDI_C_DATA_4_I</t>
  </si>
  <si>
    <t>SDI_C_DATA_5_I</t>
  </si>
  <si>
    <t>SDI_C_DATA_6_I</t>
  </si>
  <si>
    <t>SDI_C_DATA_7_I</t>
  </si>
  <si>
    <t>SDI_D_SCLK_EX_I</t>
  </si>
  <si>
    <t>SDI_D_SCLK_I</t>
  </si>
  <si>
    <t>SDI_D_TKN_EX_O</t>
  </si>
  <si>
    <t>SDI_D_TOKEN_O</t>
  </si>
  <si>
    <t>SDI_D_NCMD_I</t>
  </si>
  <si>
    <t>SDI_D_DATA_0_I</t>
  </si>
  <si>
    <t>SDI_D_DATA_1_I</t>
  </si>
  <si>
    <t>SDI_D_DATA_2_I</t>
  </si>
  <si>
    <t>SDI_D_DATA_3_I</t>
  </si>
  <si>
    <t>SDI_D_DATA_4_I</t>
  </si>
  <si>
    <t>SDI_D_DATA_5_I</t>
  </si>
  <si>
    <t>SDI_D_DATA_6_I</t>
  </si>
  <si>
    <t>SDI_D_DATA_7_I</t>
  </si>
  <si>
    <t>SDO_C_SCLK_EX_O</t>
  </si>
  <si>
    <t>SDO_C_SCLK_I</t>
  </si>
  <si>
    <t>SDO_C_TKN_EX_I</t>
  </si>
  <si>
    <t>SDO_C_TOKEN_I</t>
  </si>
  <si>
    <t>SDO_C_NCMD_O</t>
  </si>
  <si>
    <t>SDO_C_DATA_0_O</t>
  </si>
  <si>
    <t>SDO_C_DATA_1_O</t>
  </si>
  <si>
    <t>SDO_C_DATA_2_O</t>
  </si>
  <si>
    <t>SDO_C_DATA_3_O</t>
  </si>
  <si>
    <t>SDO_C_DATA_4_O</t>
  </si>
  <si>
    <t>SDO_C_DATA_5_O</t>
  </si>
  <si>
    <t>SDO_C_DATA_6_O</t>
  </si>
  <si>
    <t>SDO_C_DATA_7_O</t>
  </si>
  <si>
    <t>SDO_C_DATA_8_O</t>
  </si>
  <si>
    <t>SDO_D_SCLK_EX_O</t>
  </si>
  <si>
    <t>SDO_D_SCLK_I</t>
  </si>
  <si>
    <t>SDO_D_TKN_EX_I</t>
  </si>
  <si>
    <t>SDO_D_TOKEN_I</t>
  </si>
  <si>
    <t>SDO_D_NCMD_O</t>
  </si>
  <si>
    <t>SDO_D_DATA_0_O</t>
  </si>
  <si>
    <t>SDO_D_DATA_1_O</t>
  </si>
  <si>
    <t>SDO_D_DATA_2_O</t>
  </si>
  <si>
    <t>SDO_D_DATA_3_O</t>
  </si>
  <si>
    <t>SDO_D_DATA_4_O</t>
  </si>
  <si>
    <t>SDO_D_DATA_5_O</t>
  </si>
  <si>
    <t>SDO_D_DATA_6_O</t>
  </si>
  <si>
    <t>SDO_D_DATA_7_O</t>
  </si>
  <si>
    <t>MISC_L_0_I</t>
  </si>
  <si>
    <t>MISC_L_1_I</t>
  </si>
  <si>
    <t>MISC_L_2_I</t>
  </si>
  <si>
    <t>MISC_L_3_I</t>
  </si>
  <si>
    <t>MISC_L_4_I</t>
  </si>
  <si>
    <t>MISC_L_5_I</t>
  </si>
  <si>
    <t>MISC_L_6_I</t>
  </si>
  <si>
    <t>MISC_L_7_I</t>
  </si>
  <si>
    <t>MISC_R_0_I</t>
  </si>
  <si>
    <t>MISC_R_1_I</t>
  </si>
  <si>
    <t>MISC_R_2_I</t>
  </si>
  <si>
    <t>MISC_R_3_I</t>
  </si>
  <si>
    <t>MISC_R_4_I</t>
  </si>
  <si>
    <t>MISC_R_5_I</t>
  </si>
  <si>
    <t>MISC_R_6_I</t>
  </si>
  <si>
    <t>MISC_R_7_I</t>
  </si>
  <si>
    <t>JTAG_TMS_I</t>
  </si>
  <si>
    <t>JTAG_TCK_I</t>
  </si>
  <si>
    <t>JTAG_TDI_I</t>
  </si>
  <si>
    <t>JTAG_TRST_I</t>
  </si>
  <si>
    <t>PLL_VDD_I</t>
  </si>
  <si>
    <t>PLL_VSS_I</t>
  </si>
  <si>
    <t>PLL_CLK_I</t>
  </si>
  <si>
    <t>PLL_V33_I</t>
  </si>
  <si>
    <t>PLL_VZZ_I</t>
  </si>
  <si>
    <t>Sort</t>
  </si>
  <si>
    <t>All pairs shall be 100-ohm differential +-10%</t>
  </si>
  <si>
    <t>BGA</t>
  </si>
  <si>
    <t>B1</t>
  </si>
  <si>
    <t>C1</t>
  </si>
  <si>
    <t>D2</t>
  </si>
  <si>
    <t>H3</t>
  </si>
  <si>
    <t>H2</t>
  </si>
  <si>
    <t>J3</t>
  </si>
  <si>
    <t>J2</t>
  </si>
  <si>
    <t>K3</t>
  </si>
  <si>
    <t>H1</t>
  </si>
  <si>
    <t>J1</t>
  </si>
  <si>
    <t>L3</t>
  </si>
  <si>
    <t>L1</t>
  </si>
  <si>
    <t>M1</t>
  </si>
  <si>
    <t>M4</t>
  </si>
  <si>
    <t>M3</t>
  </si>
  <si>
    <t>P1</t>
  </si>
  <si>
    <t>P2</t>
  </si>
  <si>
    <t>P3</t>
  </si>
  <si>
    <t>P4</t>
  </si>
  <si>
    <t>R1</t>
  </si>
  <si>
    <t>R3</t>
  </si>
  <si>
    <t>U1</t>
  </si>
  <si>
    <t>T3</t>
  </si>
  <si>
    <t>U2</t>
  </si>
  <si>
    <t>V2</t>
  </si>
  <si>
    <t>V3</t>
  </si>
  <si>
    <t>Y1</t>
  </si>
  <si>
    <t>AA1</t>
  </si>
  <si>
    <t>AB2</t>
  </si>
  <si>
    <t>AB3</t>
  </si>
  <si>
    <t>Y4</t>
  </si>
  <si>
    <t>Y5</t>
  </si>
  <si>
    <t>AA4</t>
  </si>
  <si>
    <t>AA5</t>
  </si>
  <si>
    <t>AA6</t>
  </si>
  <si>
    <t>Y7</t>
  </si>
  <si>
    <t>AB6</t>
  </si>
  <si>
    <t>AA7</t>
  </si>
  <si>
    <t>Y8</t>
  </si>
  <si>
    <t>AA8</t>
  </si>
  <si>
    <t>AB8</t>
  </si>
  <si>
    <t>W9</t>
  </si>
  <si>
    <t>AB9</t>
  </si>
  <si>
    <t>Y9</t>
  </si>
  <si>
    <t>AB11,AA11</t>
  </si>
  <si>
    <t>Y11,W11</t>
  </si>
  <si>
    <t>AB12</t>
  </si>
  <si>
    <t>AA12</t>
  </si>
  <si>
    <t>Y12,W12</t>
  </si>
  <si>
    <t>Y14</t>
  </si>
  <si>
    <t>AB14</t>
  </si>
  <si>
    <t>W14</t>
  </si>
  <si>
    <t>AB15</t>
  </si>
  <si>
    <t>AA15</t>
  </si>
  <si>
    <t>Y15</t>
  </si>
  <si>
    <t>AB17</t>
  </si>
  <si>
    <t>AA16</t>
  </si>
  <si>
    <t>AA17</t>
  </si>
  <si>
    <t>AA18</t>
  </si>
  <si>
    <t>AA19</t>
  </si>
  <si>
    <t>Y18</t>
  </si>
  <si>
    <t>Y19</t>
  </si>
  <si>
    <t>AB20</t>
  </si>
  <si>
    <t>AB21</t>
  </si>
  <si>
    <t>AA22</t>
  </si>
  <si>
    <t>Y22</t>
  </si>
  <si>
    <t>W20</t>
  </si>
  <si>
    <t>V20</t>
  </si>
  <si>
    <t>Y21</t>
  </si>
  <si>
    <t>W21</t>
  </si>
  <si>
    <t>T20</t>
  </si>
  <si>
    <t>U22</t>
  </si>
  <si>
    <t>T21</t>
  </si>
  <si>
    <t>R22</t>
  </si>
  <si>
    <t>P19</t>
  </si>
  <si>
    <t>R21</t>
  </si>
  <si>
    <t>P20</t>
  </si>
  <si>
    <t>P21</t>
  </si>
  <si>
    <t>N20</t>
  </si>
  <si>
    <t>P22</t>
  </si>
  <si>
    <t>M19</t>
  </si>
  <si>
    <t>L22</t>
  </si>
  <si>
    <t>L19</t>
  </si>
  <si>
    <t>L20</t>
  </si>
  <si>
    <t>J21</t>
  </si>
  <si>
    <t>K20</t>
  </si>
  <si>
    <t>J20</t>
  </si>
  <si>
    <t>H21</t>
  </si>
  <si>
    <t>J22</t>
  </si>
  <si>
    <t>J19</t>
  </si>
  <si>
    <t>H22</t>
  </si>
  <si>
    <t>H20</t>
  </si>
  <si>
    <t>G21</t>
  </si>
  <si>
    <t>F22</t>
  </si>
  <si>
    <t>F21</t>
  </si>
  <si>
    <t>E22</t>
  </si>
  <si>
    <t>E21</t>
  </si>
  <si>
    <t>C22</t>
  </si>
  <si>
    <t>B22</t>
  </si>
  <si>
    <t>A21</t>
  </si>
  <si>
    <t>A20</t>
  </si>
  <si>
    <t>C19</t>
  </si>
  <si>
    <t>C18</t>
  </si>
  <si>
    <t>B19</t>
  </si>
  <si>
    <t>B18</t>
  </si>
  <si>
    <t>A18</t>
  </si>
  <si>
    <t>C16</t>
  </si>
  <si>
    <t>B17</t>
  </si>
  <si>
    <t>C15</t>
  </si>
  <si>
    <t>B16</t>
  </si>
  <si>
    <t>A17</t>
  </si>
  <si>
    <t>D13</t>
  </si>
  <si>
    <t>A16</t>
  </si>
  <si>
    <t>A14</t>
  </si>
  <si>
    <t>A13</t>
  </si>
  <si>
    <t>D12</t>
  </si>
  <si>
    <t>C12</t>
  </si>
  <si>
    <t>A11</t>
  </si>
  <si>
    <t>A10</t>
  </si>
  <si>
    <t>D11</t>
  </si>
  <si>
    <t>A8</t>
  </si>
  <si>
    <t>C10</t>
  </si>
  <si>
    <t>A7</t>
  </si>
  <si>
    <t>B8</t>
  </si>
  <si>
    <t>C9</t>
  </si>
  <si>
    <t>A6</t>
  </si>
  <si>
    <t>B7</t>
  </si>
  <si>
    <t>C7</t>
  </si>
  <si>
    <t>B6</t>
  </si>
  <si>
    <t>A5</t>
  </si>
  <si>
    <t>B5</t>
  </si>
  <si>
    <t>B4</t>
  </si>
  <si>
    <t>C5</t>
  </si>
  <si>
    <t>A3</t>
  </si>
  <si>
    <t>A2</t>
  </si>
  <si>
    <t>JTAG_TDO_O</t>
  </si>
  <si>
    <t>MISC_T_0_I</t>
  </si>
  <si>
    <t>MISC_T_1_I</t>
  </si>
  <si>
    <t>MISC_T_2_I</t>
  </si>
  <si>
    <t>RESET_I</t>
  </si>
  <si>
    <t>SDI_B_NCMD_1</t>
  </si>
  <si>
    <t>SDO_A_DATA_0_O</t>
  </si>
  <si>
    <t>SDO_A_DATA_1_O</t>
  </si>
  <si>
    <t>SDO_A_DATA_2_O</t>
  </si>
  <si>
    <t>SDO_A_DATA_3_O</t>
  </si>
  <si>
    <t>SDO_A_DATA_4_O</t>
  </si>
  <si>
    <t>SDO_A_DATA_5_O</t>
  </si>
  <si>
    <t>SDO_A_DATA_6_O</t>
  </si>
  <si>
    <t>SDO_A_DATA_7_O</t>
  </si>
  <si>
    <t>SDO_A_DATA_8_O</t>
  </si>
  <si>
    <t>SDO_A_NCMD_O</t>
  </si>
  <si>
    <t>SDO_A_SCLK_EX_O</t>
  </si>
  <si>
    <t>SDO_A_SCLK_I</t>
  </si>
  <si>
    <t>SDO_A_TKN_EX_I</t>
  </si>
  <si>
    <t>SDO_A_TOKEN_I</t>
  </si>
  <si>
    <t>SDO_B_DATA_0_O</t>
  </si>
  <si>
    <t>SDO_B_DATA_1_O</t>
  </si>
  <si>
    <t>SDO_B_DATA_2_O</t>
  </si>
  <si>
    <t>SDO_B_DATA_3_O</t>
  </si>
  <si>
    <t>SDO_B_DATA_4_O</t>
  </si>
  <si>
    <t>SDO_B_DATA_5_O</t>
  </si>
  <si>
    <t>SDO_B_DATA_6_O</t>
  </si>
  <si>
    <t>SDO_B_DATA_7_O</t>
  </si>
  <si>
    <t>SDO_B_NCMD_O</t>
  </si>
  <si>
    <t>SDO_B_SCLK_EX_O</t>
  </si>
  <si>
    <t>SDO_B_SCLK_I</t>
  </si>
  <si>
    <t>SDO_B_TKN_EX_I</t>
  </si>
  <si>
    <t>SDO_B_TOKEN_I</t>
  </si>
  <si>
    <t>SMA_IN_N_I</t>
  </si>
  <si>
    <t>SMA_IN_P_I</t>
  </si>
  <si>
    <t>SMA_OUT_N_O</t>
  </si>
  <si>
    <t>SMA_OUT_P_O</t>
  </si>
  <si>
    <t>Len Top</t>
  </si>
  <si>
    <t>Len Bot</t>
  </si>
  <si>
    <t>BGA#</t>
  </si>
  <si>
    <t>Net</t>
  </si>
  <si>
    <t>Die #</t>
  </si>
  <si>
    <t>AA11</t>
  </si>
  <si>
    <t>AB11</t>
  </si>
  <si>
    <t>W11</t>
  </si>
  <si>
    <t>Y11</t>
  </si>
  <si>
    <t>W12</t>
  </si>
  <si>
    <t>Y12</t>
  </si>
  <si>
    <t>Plane Connections</t>
  </si>
  <si>
    <t>AA14</t>
  </si>
  <si>
    <t>AA2</t>
  </si>
  <si>
    <t>AA21</t>
  </si>
  <si>
    <t>AA9</t>
  </si>
  <si>
    <t>AB18</t>
  </si>
  <si>
    <t>AB5</t>
  </si>
  <si>
    <t>B12</t>
  </si>
  <si>
    <t>B15</t>
  </si>
  <si>
    <t>B2</t>
  </si>
  <si>
    <t>B20</t>
  </si>
  <si>
    <t>B21</t>
  </si>
  <si>
    <t>B9</t>
  </si>
  <si>
    <t>C11</t>
  </si>
  <si>
    <t>C17</t>
  </si>
  <si>
    <t>C4</t>
  </si>
  <si>
    <t>C6</t>
  </si>
  <si>
    <t>D20</t>
  </si>
  <si>
    <t>E20</t>
  </si>
  <si>
    <t>F20</t>
  </si>
  <si>
    <t>G20</t>
  </si>
  <si>
    <t>H19</t>
  </si>
  <si>
    <t>K2</t>
  </si>
  <si>
    <t>K21</t>
  </si>
  <si>
    <t>N21</t>
  </si>
  <si>
    <t>R19</t>
  </si>
  <si>
    <t>R20</t>
  </si>
  <si>
    <t>U20</t>
  </si>
  <si>
    <t>U21</t>
  </si>
  <si>
    <t>U3</t>
  </si>
  <si>
    <t>V1</t>
  </si>
  <si>
    <t>V21</t>
  </si>
  <si>
    <t>V22</t>
  </si>
  <si>
    <t>Y16</t>
  </si>
  <si>
    <t>Y17</t>
  </si>
  <si>
    <t>Y6</t>
  </si>
  <si>
    <t>D15</t>
  </si>
  <si>
    <t>D16</t>
  </si>
  <si>
    <t>D19</t>
  </si>
  <si>
    <t>D4</t>
  </si>
  <si>
    <t>D5</t>
  </si>
  <si>
    <t>D7</t>
  </si>
  <si>
    <t>D8</t>
  </si>
  <si>
    <t>E19</t>
  </si>
  <si>
    <t>H11</t>
  </si>
  <si>
    <t>H12</t>
  </si>
  <si>
    <t>H14</t>
  </si>
  <si>
    <t>H9</t>
  </si>
  <si>
    <t>J15</t>
  </si>
  <si>
    <t>J8</t>
  </si>
  <si>
    <t>L15</t>
  </si>
  <si>
    <t>L8</t>
  </si>
  <si>
    <t>M15</t>
  </si>
  <si>
    <t>M8</t>
  </si>
  <si>
    <t>P15</t>
  </si>
  <si>
    <t>P8</t>
  </si>
  <si>
    <t>R11</t>
  </si>
  <si>
    <t>R12</t>
  </si>
  <si>
    <t>R14</t>
  </si>
  <si>
    <t>R9</t>
  </si>
  <si>
    <t>W15</t>
  </si>
  <si>
    <t>W18</t>
  </si>
  <si>
    <t>W19</t>
  </si>
  <si>
    <t>W8</t>
  </si>
  <si>
    <t>A1</t>
  </si>
  <si>
    <t>A12</t>
  </si>
  <si>
    <t>A15</t>
  </si>
  <si>
    <t>A19</t>
  </si>
  <si>
    <t>A22</t>
  </si>
  <si>
    <t>A4</t>
  </si>
  <si>
    <t>A9</t>
  </si>
  <si>
    <t>AA10</t>
  </si>
  <si>
    <t>AA13</t>
  </si>
  <si>
    <t>AA20</t>
  </si>
  <si>
    <t>AA3</t>
  </si>
  <si>
    <t>AB1</t>
  </si>
  <si>
    <t>AB10</t>
  </si>
  <si>
    <t>AB13</t>
  </si>
  <si>
    <t>AB16</t>
  </si>
  <si>
    <t>AB19</t>
  </si>
  <si>
    <t>AB22</t>
  </si>
  <si>
    <t>AB4</t>
  </si>
  <si>
    <t>AB7</t>
  </si>
  <si>
    <t>B10</t>
  </si>
  <si>
    <t>B11</t>
  </si>
  <si>
    <t>B13</t>
  </si>
  <si>
    <t>B14</t>
  </si>
  <si>
    <t>B3</t>
  </si>
  <si>
    <t>C2</t>
  </si>
  <si>
    <t>C20</t>
  </si>
  <si>
    <t>C21</t>
  </si>
  <si>
    <t>C3</t>
  </si>
  <si>
    <t>D1</t>
  </si>
  <si>
    <t>D10</t>
  </si>
  <si>
    <t>D14</t>
  </si>
  <si>
    <t>D17</t>
  </si>
  <si>
    <t>D18</t>
  </si>
  <si>
    <t>D21</t>
  </si>
  <si>
    <t>D22</t>
  </si>
  <si>
    <t>D3</t>
  </si>
  <si>
    <t>D6</t>
  </si>
  <si>
    <t>D9</t>
  </si>
  <si>
    <t>F19</t>
  </si>
  <si>
    <t>G19</t>
  </si>
  <si>
    <t>G22</t>
  </si>
  <si>
    <t>H15</t>
  </si>
  <si>
    <t>H8</t>
  </si>
  <si>
    <t>J10</t>
  </si>
  <si>
    <t>J11</t>
  </si>
  <si>
    <t>J12</t>
  </si>
  <si>
    <t>J13</t>
  </si>
  <si>
    <t>J14</t>
  </si>
  <si>
    <t>J9</t>
  </si>
  <si>
    <t>K1</t>
  </si>
  <si>
    <t>K10</t>
  </si>
  <si>
    <t>K11</t>
  </si>
  <si>
    <t>K12</t>
  </si>
  <si>
    <t>K13</t>
  </si>
  <si>
    <t>K14</t>
  </si>
  <si>
    <t>K19</t>
  </si>
  <si>
    <t>K22</t>
  </si>
  <si>
    <t>K4</t>
  </si>
  <si>
    <t>K9</t>
  </si>
  <si>
    <t>L10</t>
  </si>
  <si>
    <t>L11</t>
  </si>
  <si>
    <t>L12</t>
  </si>
  <si>
    <t>L13</t>
  </si>
  <si>
    <t>L14</t>
  </si>
  <si>
    <t>L2</t>
  </si>
  <si>
    <t>L21</t>
  </si>
  <si>
    <t>L9</t>
  </si>
  <si>
    <t>M10</t>
  </si>
  <si>
    <t>M11</t>
  </si>
  <si>
    <t>M12</t>
  </si>
  <si>
    <t>M13</t>
  </si>
  <si>
    <t>M14</t>
  </si>
  <si>
    <t>M2</t>
  </si>
  <si>
    <t>M9</t>
  </si>
  <si>
    <t>N10</t>
  </si>
  <si>
    <t>N11</t>
  </si>
  <si>
    <t>N12</t>
  </si>
  <si>
    <t>N13</t>
  </si>
  <si>
    <t>N14</t>
  </si>
  <si>
    <t>N19</t>
  </si>
  <si>
    <t>N22</t>
  </si>
  <si>
    <t>N4</t>
  </si>
  <si>
    <t>N9</t>
  </si>
  <si>
    <t>P10</t>
  </si>
  <si>
    <t>P11</t>
  </si>
  <si>
    <t>P12</t>
  </si>
  <si>
    <t>P13</t>
  </si>
  <si>
    <t>P14</t>
  </si>
  <si>
    <t>P9</t>
  </si>
  <si>
    <t>R15</t>
  </si>
  <si>
    <t>R2</t>
  </si>
  <si>
    <t>R8</t>
  </si>
  <si>
    <t>T1</t>
  </si>
  <si>
    <t>T19</t>
  </si>
  <si>
    <t>T2</t>
  </si>
  <si>
    <t>T22</t>
  </si>
  <si>
    <t>T4</t>
  </si>
  <si>
    <t>U19</t>
  </si>
  <si>
    <t>U4</t>
  </si>
  <si>
    <t>V19</t>
  </si>
  <si>
    <t>V4</t>
  </si>
  <si>
    <t>W10</t>
  </si>
  <si>
    <t>W13</t>
  </si>
  <si>
    <t>W16</t>
  </si>
  <si>
    <t>W17</t>
  </si>
  <si>
    <t>W22</t>
  </si>
  <si>
    <t>Y10</t>
  </si>
  <si>
    <t>Y13</t>
  </si>
  <si>
    <t>Y2</t>
  </si>
  <si>
    <t>Y20</t>
  </si>
  <si>
    <t>Y3</t>
  </si>
  <si>
    <t>C13</t>
  </si>
  <si>
    <t>C14</t>
  </si>
  <si>
    <t>C8</t>
  </si>
  <si>
    <t>H4</t>
  </si>
  <si>
    <t>J4</t>
  </si>
  <si>
    <t>K15</t>
  </si>
  <si>
    <t>K8</t>
  </si>
  <si>
    <t>L4</t>
  </si>
  <si>
    <t>N15</t>
  </si>
  <si>
    <t>N8</t>
  </si>
  <si>
    <t>R10</t>
  </si>
  <si>
    <t>R13</t>
  </si>
  <si>
    <t>R4</t>
  </si>
  <si>
    <t>BGA X</t>
  </si>
  <si>
    <t>BGA Y</t>
  </si>
  <si>
    <t>SBP X</t>
  </si>
  <si>
    <t>SBP Y</t>
  </si>
  <si>
    <t>Total Subst</t>
  </si>
  <si>
    <t>Length Wire</t>
  </si>
  <si>
    <t>Length All</t>
  </si>
  <si>
    <t>Signal names go here</t>
  </si>
  <si>
    <t>Paladium</t>
  </si>
  <si>
    <t>?? Assembly TBD ??</t>
  </si>
  <si>
    <t>BGA352: 1.0MM Pitch, 24MM square</t>
  </si>
  <si>
    <t>50-ohm signal traces only on layer 1</t>
  </si>
  <si>
    <t>Finish, Top: ###uIn XXX Gold over ###uIn Nickel &amp; ### Paladium</t>
  </si>
  <si>
    <t>Back of die is connected to signal\net VSS</t>
  </si>
  <si>
    <t>All single terminate signal traces shall be 50-ohm +-10%</t>
  </si>
  <si>
    <t>1-up Pads design database: BGA + Fabrication\Drill drawing details &amp; notes</t>
  </si>
  <si>
    <t>Fabrication/Drill drawing:1-up, drill chart, dimensions, notes</t>
  </si>
  <si>
    <t>UCSD001-Bonding-0_yyyy-MM-dd.dxf</t>
  </si>
  <si>
    <t>Bonding &amp; outline drawing details</t>
  </si>
  <si>
    <t>UCSD001-BGA-0_yyyy-MM-dd.PCB</t>
  </si>
  <si>
    <t>UCSD001-FabDrill-0_yyyy-MM-dd.PDF</t>
  </si>
  <si>
    <t>SUBSTRATE, 4 LAYER BGA, UCSD001-01</t>
  </si>
  <si>
    <t>UCSD01_CU1_1P0.GBR</t>
  </si>
  <si>
    <t>UCSD01_CU2_1P0.GBR</t>
  </si>
  <si>
    <t>UCSD01_CU3_1P0.GBR</t>
  </si>
  <si>
    <t>UCSD01_CU4_1P0.GBR</t>
  </si>
  <si>
    <t>UCSD01_MSK1_1P0.GBR</t>
  </si>
  <si>
    <t>UCSD01_MSK4_1P0.GBR</t>
  </si>
  <si>
    <t>UCSD01_DRL_1P0.GBR</t>
  </si>
  <si>
    <t>UCSD01_FAB_1P0.GBR</t>
  </si>
  <si>
    <t>UCSD01_DRL_1P0.DRL</t>
  </si>
  <si>
    <t>UCSD01_DRL_1P0.LST</t>
  </si>
  <si>
    <t>UCSD01_DRL_1P0.REP</t>
  </si>
  <si>
    <t>H10</t>
  </si>
  <si>
    <t>H13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</si>
</sst>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"/>
    <numFmt numFmtId="166" formatCode="0.00000"/>
    <numFmt numFmtId="167" formatCode="0.000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2"/>
      <color indexed="22"/>
      <name val="Verdana"/>
      <family val="2"/>
    </font>
    <font>
      <sz val="11"/>
      <color indexed="22"/>
      <name val="Verdana"/>
      <family val="2"/>
    </font>
    <font>
      <b/>
      <sz val="11"/>
      <color indexed="22"/>
      <name val="Verdana"/>
      <family val="2"/>
    </font>
    <font>
      <sz val="14"/>
      <name val="Verdana"/>
      <family val="2"/>
    </font>
    <font>
      <b/>
      <sz val="14"/>
      <name val="Verdana"/>
      <family val="2"/>
    </font>
    <font>
      <b/>
      <i/>
      <sz val="14"/>
      <name val="Verdana"/>
      <family val="2"/>
    </font>
    <font>
      <sz val="11"/>
      <name val="Verdana"/>
      <family val="2"/>
    </font>
    <font>
      <strike/>
      <sz val="11"/>
      <name val="Verdana"/>
      <family val="2"/>
    </font>
    <font>
      <b/>
      <sz val="13"/>
      <name val="Verdana"/>
      <family val="2"/>
    </font>
    <font>
      <b/>
      <i/>
      <sz val="12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color indexed="9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0"/>
      <name val="Verdana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lightGray">
        <bgColor indexed="22"/>
      </patternFill>
    </fill>
    <fill>
      <patternFill patternType="lightGray">
        <fgColor indexed="8"/>
        <bgColor indexed="22"/>
      </patternFill>
    </fill>
    <fill>
      <patternFill patternType="solid">
        <fgColor indexed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 style="medium">
        <color indexed="8"/>
      </bottom>
      <diagonal/>
    </border>
    <border>
      <left/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/>
      <bottom style="thick">
        <color indexed="8"/>
      </bottom>
      <diagonal/>
    </border>
    <border>
      <left/>
      <right style="medium">
        <color indexed="8"/>
      </right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43">
    <xf numFmtId="0" fontId="0" fillId="0" borderId="0"/>
    <xf numFmtId="0" fontId="36" fillId="0" borderId="0" applyNumberFormat="0" applyFill="0" applyBorder="0" applyAlignment="0" applyProtection="0"/>
    <xf numFmtId="0" fontId="37" fillId="0" borderId="112" applyNumberFormat="0" applyFill="0" applyAlignment="0" applyProtection="0"/>
    <xf numFmtId="0" fontId="38" fillId="0" borderId="113" applyNumberFormat="0" applyFill="0" applyAlignment="0" applyProtection="0"/>
    <xf numFmtId="0" fontId="39" fillId="0" borderId="1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3" fillId="33" borderId="115" applyNumberFormat="0" applyAlignment="0" applyProtection="0"/>
    <xf numFmtId="0" fontId="44" fillId="34" borderId="116" applyNumberFormat="0" applyAlignment="0" applyProtection="0"/>
    <xf numFmtId="0" fontId="45" fillId="34" borderId="115" applyNumberFormat="0" applyAlignment="0" applyProtection="0"/>
    <xf numFmtId="0" fontId="46" fillId="0" borderId="117" applyNumberFormat="0" applyFill="0" applyAlignment="0" applyProtection="0"/>
    <xf numFmtId="0" fontId="47" fillId="35" borderId="118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5" fillId="0" borderId="120" applyNumberFormat="0" applyFill="0" applyAlignment="0" applyProtection="0"/>
    <xf numFmtId="0" fontId="50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50" fillId="44" borderId="0" applyNumberFormat="0" applyBorder="0" applyAlignment="0" applyProtection="0"/>
    <xf numFmtId="0" fontId="50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50" fillId="48" borderId="0" applyNumberFormat="0" applyBorder="0" applyAlignment="0" applyProtection="0"/>
    <xf numFmtId="0" fontId="50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50" fillId="52" borderId="0" applyNumberFormat="0" applyBorder="0" applyAlignment="0" applyProtection="0"/>
    <xf numFmtId="0" fontId="50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50" fillId="56" borderId="0" applyNumberFormat="0" applyBorder="0" applyAlignment="0" applyProtection="0"/>
    <xf numFmtId="0" fontId="50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50" fillId="60" borderId="0" applyNumberFormat="0" applyBorder="0" applyAlignment="0" applyProtection="0"/>
    <xf numFmtId="0" fontId="3" fillId="0" borderId="0"/>
    <xf numFmtId="0" fontId="3" fillId="36" borderId="119" applyNumberFormat="0" applyFont="0" applyAlignment="0" applyProtection="0"/>
  </cellStyleXfs>
  <cellXfs count="653">
    <xf numFmtId="0" fontId="0" fillId="0" borderId="0" xfId="0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7" fontId="6" fillId="2" borderId="5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167" fontId="13" fillId="0" borderId="9" xfId="0" applyNumberFormat="1" applyFont="1" applyFill="1" applyBorder="1" applyAlignment="1">
      <alignment horizontal="center"/>
    </xf>
    <xf numFmtId="167" fontId="13" fillId="0" borderId="10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 wrapText="1"/>
    </xf>
    <xf numFmtId="167" fontId="4" fillId="3" borderId="8" xfId="0" applyNumberFormat="1" applyFont="1" applyFill="1" applyBorder="1" applyAlignment="1">
      <alignment horizontal="center"/>
    </xf>
    <xf numFmtId="167" fontId="4" fillId="3" borderId="10" xfId="0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167" fontId="4" fillId="4" borderId="8" xfId="0" applyNumberFormat="1" applyFont="1" applyFill="1" applyBorder="1" applyAlignment="1">
      <alignment horizontal="center"/>
    </xf>
    <xf numFmtId="167" fontId="4" fillId="4" borderId="10" xfId="0" applyNumberFormat="1" applyFont="1" applyFill="1" applyBorder="1" applyAlignment="1">
      <alignment horizontal="center"/>
    </xf>
    <xf numFmtId="165" fontId="4" fillId="4" borderId="10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6" fontId="4" fillId="0" borderId="14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167" fontId="4" fillId="0" borderId="16" xfId="0" applyNumberFormat="1" applyFont="1" applyBorder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7" fontId="4" fillId="0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0" borderId="17" xfId="0" applyFont="1" applyBorder="1" applyAlignment="1">
      <alignment horizontal="center"/>
    </xf>
    <xf numFmtId="165" fontId="6" fillId="0" borderId="18" xfId="0" applyNumberFormat="1" applyFont="1" applyFill="1" applyBorder="1" applyAlignment="1">
      <alignment horizontal="center"/>
    </xf>
    <xf numFmtId="167" fontId="4" fillId="0" borderId="8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165" fontId="13" fillId="0" borderId="0" xfId="0" applyNumberFormat="1" applyFont="1" applyBorder="1" applyAlignment="1">
      <alignment horizontal="center"/>
    </xf>
    <xf numFmtId="167" fontId="6" fillId="2" borderId="0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167" fontId="13" fillId="0" borderId="4" xfId="0" applyNumberFormat="1" applyFont="1" applyBorder="1" applyAlignment="1">
      <alignment horizontal="center"/>
    </xf>
    <xf numFmtId="167" fontId="6" fillId="2" borderId="4" xfId="0" applyNumberFormat="1" applyFont="1" applyFill="1" applyBorder="1" applyAlignment="1">
      <alignment horizontal="center"/>
    </xf>
    <xf numFmtId="165" fontId="13" fillId="0" borderId="5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wrapText="1"/>
    </xf>
    <xf numFmtId="166" fontId="13" fillId="0" borderId="2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13" fillId="0" borderId="10" xfId="0" applyNumberFormat="1" applyFont="1" applyFill="1" applyBorder="1" applyAlignment="1">
      <alignment horizontal="center"/>
    </xf>
    <xf numFmtId="166" fontId="13" fillId="0" borderId="21" xfId="0" applyNumberFormat="1" applyFont="1" applyFill="1" applyBorder="1" applyAlignment="1">
      <alignment horizontal="center"/>
    </xf>
    <xf numFmtId="166" fontId="13" fillId="0" borderId="5" xfId="0" applyNumberFormat="1" applyFont="1" applyFill="1" applyBorder="1" applyAlignment="1">
      <alignment horizontal="center"/>
    </xf>
    <xf numFmtId="166" fontId="13" fillId="0" borderId="12" xfId="0" applyNumberFormat="1" applyFont="1" applyFill="1" applyBorder="1" applyAlignment="1">
      <alignment horizontal="center"/>
    </xf>
    <xf numFmtId="167" fontId="13" fillId="0" borderId="4" xfId="0" applyNumberFormat="1" applyFont="1" applyFill="1" applyBorder="1" applyAlignment="1">
      <alignment horizontal="center"/>
    </xf>
    <xf numFmtId="165" fontId="13" fillId="0" borderId="4" xfId="0" applyNumberFormat="1" applyFont="1" applyFill="1" applyBorder="1" applyAlignment="1">
      <alignment horizontal="center"/>
    </xf>
    <xf numFmtId="165" fontId="13" fillId="0" borderId="22" xfId="0" applyNumberFormat="1" applyFont="1" applyFill="1" applyBorder="1" applyAlignment="1">
      <alignment horizontal="center"/>
    </xf>
    <xf numFmtId="165" fontId="13" fillId="0" borderId="5" xfId="0" applyNumberFormat="1" applyFont="1" applyFill="1" applyBorder="1" applyAlignment="1">
      <alignment horizontal="center"/>
    </xf>
    <xf numFmtId="165" fontId="13" fillId="0" borderId="23" xfId="0" applyNumberFormat="1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165" fontId="13" fillId="0" borderId="8" xfId="0" applyNumberFormat="1" applyFont="1" applyFill="1" applyBorder="1" applyAlignment="1">
      <alignment horizontal="center"/>
    </xf>
    <xf numFmtId="166" fontId="4" fillId="0" borderId="10" xfId="0" applyNumberFormat="1" applyFont="1" applyFill="1" applyBorder="1" applyAlignment="1">
      <alignment horizontal="center"/>
    </xf>
    <xf numFmtId="165" fontId="4" fillId="0" borderId="10" xfId="0" applyNumberFormat="1" applyFont="1" applyFill="1" applyBorder="1" applyAlignment="1">
      <alignment horizontal="center"/>
    </xf>
    <xf numFmtId="166" fontId="6" fillId="2" borderId="4" xfId="0" applyNumberFormat="1" applyFont="1" applyFill="1" applyBorder="1" applyAlignment="1">
      <alignment horizontal="center"/>
    </xf>
    <xf numFmtId="165" fontId="6" fillId="2" borderId="0" xfId="0" applyNumberFormat="1" applyFont="1" applyFill="1" applyBorder="1" applyAlignment="1">
      <alignment horizontal="center"/>
    </xf>
    <xf numFmtId="165" fontId="6" fillId="2" borderId="5" xfId="0" applyNumberFormat="1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 vertical="center" wrapText="1"/>
    </xf>
    <xf numFmtId="2" fontId="11" fillId="2" borderId="9" xfId="0" applyNumberFormat="1" applyFont="1" applyFill="1" applyBorder="1" applyAlignment="1">
      <alignment horizontal="center"/>
    </xf>
    <xf numFmtId="167" fontId="11" fillId="2" borderId="10" xfId="0" applyNumberFormat="1" applyFont="1" applyFill="1" applyBorder="1" applyAlignment="1">
      <alignment horizontal="center"/>
    </xf>
    <xf numFmtId="0" fontId="12" fillId="3" borderId="24" xfId="0" applyFont="1" applyFill="1" applyBorder="1" applyAlignment="1">
      <alignment horizontal="center"/>
    </xf>
    <xf numFmtId="2" fontId="11" fillId="2" borderId="25" xfId="0" applyNumberFormat="1" applyFont="1" applyFill="1" applyBorder="1" applyAlignment="1">
      <alignment horizontal="center"/>
    </xf>
    <xf numFmtId="165" fontId="11" fillId="2" borderId="26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167" fontId="11" fillId="2" borderId="27" xfId="0" applyNumberFormat="1" applyFont="1" applyFill="1" applyBorder="1" applyAlignment="1">
      <alignment horizontal="center"/>
    </xf>
    <xf numFmtId="167" fontId="13" fillId="0" borderId="27" xfId="0" applyNumberFormat="1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166" fontId="6" fillId="0" borderId="28" xfId="0" applyNumberFormat="1" applyFont="1" applyFill="1" applyBorder="1" applyAlignment="1">
      <alignment horizontal="center"/>
    </xf>
    <xf numFmtId="166" fontId="6" fillId="0" borderId="5" xfId="0" applyNumberFormat="1" applyFont="1" applyFill="1" applyBorder="1" applyAlignment="1">
      <alignment horizontal="center"/>
    </xf>
    <xf numFmtId="166" fontId="6" fillId="0" borderId="29" xfId="0" applyNumberFormat="1" applyFont="1" applyFill="1" applyBorder="1" applyAlignment="1">
      <alignment horizontal="center"/>
    </xf>
    <xf numFmtId="166" fontId="13" fillId="0" borderId="0" xfId="0" applyNumberFormat="1" applyFont="1" applyBorder="1" applyAlignment="1">
      <alignment horizontal="center"/>
    </xf>
    <xf numFmtId="166" fontId="13" fillId="0" borderId="5" xfId="0" applyNumberFormat="1" applyFont="1" applyBorder="1" applyAlignment="1">
      <alignment horizontal="center"/>
    </xf>
    <xf numFmtId="167" fontId="4" fillId="0" borderId="29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8" fillId="0" borderId="30" xfId="0" applyNumberFormat="1" applyFont="1" applyFill="1" applyBorder="1" applyAlignment="1">
      <alignment horizontal="center"/>
    </xf>
    <xf numFmtId="165" fontId="8" fillId="0" borderId="31" xfId="0" applyNumberFormat="1" applyFont="1" applyFill="1" applyBorder="1" applyAlignment="1">
      <alignment horizontal="center"/>
    </xf>
    <xf numFmtId="165" fontId="8" fillId="0" borderId="32" xfId="0" applyNumberFormat="1" applyFont="1" applyFill="1" applyBorder="1" applyAlignment="1">
      <alignment horizontal="center"/>
    </xf>
    <xf numFmtId="165" fontId="8" fillId="0" borderId="33" xfId="0" applyNumberFormat="1" applyFont="1" applyFill="1" applyBorder="1" applyAlignment="1">
      <alignment horizontal="center"/>
    </xf>
    <xf numFmtId="165" fontId="8" fillId="0" borderId="34" xfId="0" applyNumberFormat="1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 vertical="center" wrapText="1"/>
    </xf>
    <xf numFmtId="167" fontId="4" fillId="5" borderId="8" xfId="0" applyNumberFormat="1" applyFont="1" applyFill="1" applyBorder="1" applyAlignment="1">
      <alignment horizontal="center"/>
    </xf>
    <xf numFmtId="167" fontId="4" fillId="5" borderId="10" xfId="0" applyNumberFormat="1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2" fontId="13" fillId="0" borderId="8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4" borderId="0" xfId="0" applyNumberFormat="1" applyFont="1" applyFill="1" applyBorder="1" applyAlignment="1">
      <alignment horizontal="center"/>
    </xf>
    <xf numFmtId="167" fontId="4" fillId="5" borderId="0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167" fontId="13" fillId="0" borderId="36" xfId="0" applyNumberFormat="1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7" fontId="11" fillId="0" borderId="37" xfId="0" applyNumberFormat="1" applyFont="1" applyFill="1" applyBorder="1" applyAlignment="1">
      <alignment horizontal="center"/>
    </xf>
    <xf numFmtId="167" fontId="11" fillId="0" borderId="38" xfId="0" applyNumberFormat="1" applyFont="1" applyFill="1" applyBorder="1" applyAlignment="1">
      <alignment horizontal="center"/>
    </xf>
    <xf numFmtId="167" fontId="10" fillId="0" borderId="39" xfId="0" applyNumberFormat="1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" fontId="13" fillId="0" borderId="25" xfId="0" applyNumberFormat="1" applyFont="1" applyFill="1" applyBorder="1" applyAlignment="1">
      <alignment horizontal="center"/>
    </xf>
    <xf numFmtId="165" fontId="13" fillId="0" borderId="26" xfId="0" applyNumberFormat="1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11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22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7" fillId="6" borderId="41" xfId="0" applyFont="1" applyFill="1" applyBorder="1" applyAlignment="1">
      <alignment horizontal="center" vertical="center"/>
    </xf>
    <xf numFmtId="2" fontId="18" fillId="6" borderId="42" xfId="0" applyNumberFormat="1" applyFont="1" applyFill="1" applyBorder="1" applyAlignment="1">
      <alignment horizontal="center" vertical="center"/>
    </xf>
    <xf numFmtId="167" fontId="18" fillId="6" borderId="33" xfId="0" applyNumberFormat="1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167" fontId="17" fillId="0" borderId="45" xfId="0" applyNumberFormat="1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2" fontId="17" fillId="0" borderId="45" xfId="0" applyNumberFormat="1" applyFont="1" applyFill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2" fontId="17" fillId="0" borderId="46" xfId="0" applyNumberFormat="1" applyFont="1" applyFill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47" xfId="0" applyFont="1" applyFill="1" applyBorder="1" applyAlignment="1">
      <alignment horizontal="center" vertical="center"/>
    </xf>
    <xf numFmtId="3" fontId="17" fillId="0" borderId="46" xfId="0" applyNumberFormat="1" applyFont="1" applyFill="1" applyBorder="1" applyAlignment="1">
      <alignment horizontal="center" vertical="center"/>
    </xf>
    <xf numFmtId="3" fontId="17" fillId="0" borderId="45" xfId="0" applyNumberFormat="1" applyFont="1" applyFill="1" applyBorder="1" applyAlignment="1">
      <alignment horizontal="center" vertical="center"/>
    </xf>
    <xf numFmtId="4" fontId="17" fillId="0" borderId="45" xfId="0" applyNumberFormat="1" applyFont="1" applyFill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38" xfId="0" applyFont="1" applyFill="1" applyBorder="1" applyAlignment="1">
      <alignment horizontal="left" vertical="center" wrapText="1"/>
    </xf>
    <xf numFmtId="0" fontId="17" fillId="0" borderId="38" xfId="0" applyFont="1" applyFill="1" applyBorder="1" applyAlignment="1">
      <alignment vertical="center" wrapText="1"/>
    </xf>
    <xf numFmtId="0" fontId="20" fillId="6" borderId="48" xfId="0" applyNumberFormat="1" applyFont="1" applyFill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/>
    </xf>
    <xf numFmtId="0" fontId="6" fillId="7" borderId="46" xfId="0" applyFont="1" applyFill="1" applyBorder="1" applyAlignment="1">
      <alignment horizontal="center"/>
    </xf>
    <xf numFmtId="0" fontId="6" fillId="7" borderId="45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166" fontId="9" fillId="0" borderId="0" xfId="0" applyNumberFormat="1" applyFont="1" applyFill="1" applyBorder="1" applyAlignment="1">
      <alignment horizontal="center"/>
    </xf>
    <xf numFmtId="166" fontId="9" fillId="0" borderId="4" xfId="0" applyNumberFormat="1" applyFont="1" applyFill="1" applyBorder="1" applyAlignment="1">
      <alignment horizontal="center"/>
    </xf>
    <xf numFmtId="166" fontId="9" fillId="0" borderId="5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center"/>
    </xf>
    <xf numFmtId="165" fontId="9" fillId="0" borderId="14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6" fillId="6" borderId="0" xfId="0" applyFont="1" applyFill="1" applyAlignment="1">
      <alignment horizontal="left"/>
    </xf>
    <xf numFmtId="0" fontId="4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center"/>
    </xf>
    <xf numFmtId="167" fontId="9" fillId="0" borderId="4" xfId="0" applyNumberFormat="1" applyFont="1" applyFill="1" applyBorder="1" applyAlignment="1">
      <alignment horizontal="center"/>
    </xf>
    <xf numFmtId="165" fontId="8" fillId="0" borderId="22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67" fontId="8" fillId="0" borderId="5" xfId="0" applyNumberFormat="1" applyFont="1" applyFill="1" applyBorder="1" applyAlignment="1">
      <alignment horizontal="center"/>
    </xf>
    <xf numFmtId="0" fontId="8" fillId="0" borderId="5" xfId="0" applyFont="1" applyFill="1" applyBorder="1"/>
    <xf numFmtId="0" fontId="8" fillId="0" borderId="5" xfId="0" applyFont="1" applyFill="1" applyBorder="1" applyAlignment="1">
      <alignment horizontal="center"/>
    </xf>
    <xf numFmtId="167" fontId="9" fillId="0" borderId="5" xfId="0" applyNumberFormat="1" applyFont="1" applyFill="1" applyBorder="1" applyAlignment="1">
      <alignment horizontal="center"/>
    </xf>
    <xf numFmtId="165" fontId="8" fillId="0" borderId="23" xfId="0" applyNumberFormat="1" applyFont="1" applyFill="1" applyBorder="1" applyAlignment="1">
      <alignment horizontal="center"/>
    </xf>
    <xf numFmtId="2" fontId="9" fillId="0" borderId="4" xfId="0" applyNumberFormat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center"/>
    </xf>
    <xf numFmtId="165" fontId="8" fillId="0" borderId="5" xfId="0" applyNumberFormat="1" applyFont="1" applyFill="1" applyBorder="1" applyAlignment="1">
      <alignment horizontal="center"/>
    </xf>
    <xf numFmtId="165" fontId="9" fillId="0" borderId="5" xfId="0" applyNumberFormat="1" applyFont="1" applyFill="1" applyBorder="1" applyAlignment="1">
      <alignment horizontal="center"/>
    </xf>
    <xf numFmtId="167" fontId="4" fillId="0" borderId="9" xfId="0" applyNumberFormat="1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36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7" fillId="0" borderId="44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left" vertical="center" wrapText="1"/>
    </xf>
    <xf numFmtId="0" fontId="6" fillId="0" borderId="46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0" fontId="6" fillId="8" borderId="12" xfId="0" applyFont="1" applyFill="1" applyBorder="1" applyAlignment="1">
      <alignment horizontal="center"/>
    </xf>
    <xf numFmtId="167" fontId="4" fillId="8" borderId="8" xfId="0" applyNumberFormat="1" applyFont="1" applyFill="1" applyBorder="1" applyAlignment="1">
      <alignment horizontal="center"/>
    </xf>
    <xf numFmtId="167" fontId="4" fillId="8" borderId="10" xfId="0" applyNumberFormat="1" applyFont="1" applyFill="1" applyBorder="1" applyAlignment="1">
      <alignment horizontal="center"/>
    </xf>
    <xf numFmtId="167" fontId="4" fillId="8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0" fontId="17" fillId="0" borderId="43" xfId="0" applyFont="1" applyBorder="1" applyAlignment="1">
      <alignment horizontal="center" vertical="center"/>
    </xf>
    <xf numFmtId="0" fontId="0" fillId="0" borderId="0" xfId="0" applyFill="1" applyAlignment="1">
      <alignment wrapText="1"/>
    </xf>
    <xf numFmtId="0" fontId="17" fillId="0" borderId="34" xfId="0" applyFont="1" applyFill="1" applyBorder="1" applyAlignment="1">
      <alignment horizontal="left" vertical="center" wrapText="1"/>
    </xf>
    <xf numFmtId="2" fontId="17" fillId="0" borderId="50" xfId="0" applyNumberFormat="1" applyFont="1" applyFill="1" applyBorder="1" applyAlignment="1">
      <alignment horizontal="center" vertical="center"/>
    </xf>
    <xf numFmtId="167" fontId="17" fillId="0" borderId="5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6" fillId="9" borderId="52" xfId="0" applyFont="1" applyFill="1" applyBorder="1" applyAlignment="1">
      <alignment horizontal="left" vertical="center" wrapText="1"/>
    </xf>
    <xf numFmtId="0" fontId="26" fillId="9" borderId="53" xfId="0" applyFont="1" applyFill="1" applyBorder="1" applyAlignment="1">
      <alignment horizontal="left" vertical="center" wrapText="1"/>
    </xf>
    <xf numFmtId="0" fontId="26" fillId="9" borderId="54" xfId="0" applyFont="1" applyFill="1" applyBorder="1" applyAlignment="1">
      <alignment horizontal="left" vertical="center" wrapText="1"/>
    </xf>
    <xf numFmtId="0" fontId="27" fillId="0" borderId="55" xfId="0" applyFont="1" applyBorder="1" applyAlignment="1">
      <alignment horizontal="left" vertical="center" wrapText="1"/>
    </xf>
    <xf numFmtId="0" fontId="27" fillId="0" borderId="56" xfId="0" applyFont="1" applyBorder="1" applyAlignment="1">
      <alignment horizontal="left" vertical="center" wrapText="1"/>
    </xf>
    <xf numFmtId="0" fontId="27" fillId="0" borderId="57" xfId="0" applyFont="1" applyBorder="1" applyAlignment="1">
      <alignment horizontal="left" vertical="center" wrapText="1"/>
    </xf>
    <xf numFmtId="0" fontId="27" fillId="0" borderId="58" xfId="0" applyFont="1" applyBorder="1" applyAlignment="1">
      <alignment horizontal="left" vertical="center" wrapText="1"/>
    </xf>
    <xf numFmtId="0" fontId="27" fillId="0" borderId="59" xfId="0" applyFont="1" applyBorder="1" applyAlignment="1">
      <alignment horizontal="left" vertical="center" wrapText="1"/>
    </xf>
    <xf numFmtId="0" fontId="27" fillId="0" borderId="60" xfId="0" applyFont="1" applyBorder="1" applyAlignment="1">
      <alignment horizontal="left" vertical="center" wrapText="1"/>
    </xf>
    <xf numFmtId="0" fontId="26" fillId="9" borderId="61" xfId="0" applyFont="1" applyFill="1" applyBorder="1" applyAlignment="1">
      <alignment horizontal="left" vertical="center" wrapText="1"/>
    </xf>
    <xf numFmtId="0" fontId="27" fillId="0" borderId="61" xfId="0" applyFont="1" applyBorder="1" applyAlignment="1">
      <alignment horizontal="left" vertical="center" wrapText="1"/>
    </xf>
    <xf numFmtId="0" fontId="19" fillId="10" borderId="48" xfId="0" applyFont="1" applyFill="1" applyBorder="1" applyAlignment="1">
      <alignment horizontal="left" vertical="center" wrapText="1"/>
    </xf>
    <xf numFmtId="0" fontId="26" fillId="9" borderId="48" xfId="0" applyFont="1" applyFill="1" applyBorder="1" applyAlignment="1">
      <alignment horizontal="left" vertical="center" wrapText="1"/>
    </xf>
    <xf numFmtId="0" fontId="22" fillId="0" borderId="48" xfId="0" applyFont="1" applyBorder="1" applyAlignment="1">
      <alignment horizontal="left" vertical="center" wrapText="1"/>
    </xf>
    <xf numFmtId="0" fontId="28" fillId="0" borderId="48" xfId="0" applyFont="1" applyBorder="1" applyAlignment="1">
      <alignment horizontal="left" vertical="center" wrapText="1"/>
    </xf>
    <xf numFmtId="0" fontId="17" fillId="0" borderId="48" xfId="0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29" fillId="0" borderId="48" xfId="0" applyFont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30" fillId="0" borderId="62" xfId="0" applyFont="1" applyBorder="1" applyAlignment="1">
      <alignment horizontal="center"/>
    </xf>
    <xf numFmtId="0" fontId="30" fillId="0" borderId="63" xfId="0" applyFont="1" applyBorder="1"/>
    <xf numFmtId="0" fontId="30" fillId="0" borderId="64" xfId="0" applyFont="1" applyBorder="1"/>
    <xf numFmtId="0" fontId="30" fillId="0" borderId="65" xfId="0" applyFont="1" applyBorder="1"/>
    <xf numFmtId="0" fontId="0" fillId="0" borderId="62" xfId="0" applyBorder="1" applyAlignment="1">
      <alignment horizontal="center"/>
    </xf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 applyAlignment="1">
      <alignment horizontal="center"/>
    </xf>
    <xf numFmtId="0" fontId="0" fillId="0" borderId="67" xfId="0" applyBorder="1"/>
    <xf numFmtId="0" fontId="0" fillId="0" borderId="68" xfId="0" applyBorder="1"/>
    <xf numFmtId="0" fontId="0" fillId="0" borderId="68" xfId="0" applyBorder="1" applyAlignment="1">
      <alignment horizontal="left"/>
    </xf>
    <xf numFmtId="0" fontId="0" fillId="0" borderId="69" xfId="0" applyBorder="1"/>
    <xf numFmtId="0" fontId="0" fillId="0" borderId="70" xfId="0" applyBorder="1" applyAlignment="1">
      <alignment horizontal="center"/>
    </xf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0" xfId="0" applyAlignment="1">
      <alignment horizontal="center"/>
    </xf>
    <xf numFmtId="0" fontId="0" fillId="0" borderId="74" xfId="0" applyBorder="1" applyAlignment="1">
      <alignment horizontal="center"/>
    </xf>
    <xf numFmtId="0" fontId="0" fillId="0" borderId="23" xfId="0" applyBorder="1"/>
    <xf numFmtId="0" fontId="0" fillId="0" borderId="75" xfId="0" applyBorder="1"/>
    <xf numFmtId="0" fontId="0" fillId="0" borderId="76" xfId="0" applyBorder="1"/>
    <xf numFmtId="0" fontId="0" fillId="0" borderId="10" xfId="0" applyFill="1" applyBorder="1"/>
    <xf numFmtId="0" fontId="18" fillId="0" borderId="50" xfId="0" applyFont="1" applyFill="1" applyBorder="1" applyAlignment="1">
      <alignment horizontal="center"/>
    </xf>
    <xf numFmtId="0" fontId="18" fillId="0" borderId="77" xfId="0" applyFont="1" applyFill="1" applyBorder="1" applyAlignment="1">
      <alignment horizontal="center"/>
    </xf>
    <xf numFmtId="0" fontId="18" fillId="0" borderId="78" xfId="0" applyFont="1" applyFill="1" applyBorder="1" applyAlignment="1">
      <alignment horizontal="left" wrapText="1"/>
    </xf>
    <xf numFmtId="0" fontId="18" fillId="0" borderId="0" xfId="0" applyFont="1" applyFill="1" applyAlignment="1">
      <alignment horizontal="center"/>
    </xf>
    <xf numFmtId="0" fontId="18" fillId="0" borderId="0" xfId="0" applyFont="1" applyFill="1"/>
    <xf numFmtId="0" fontId="31" fillId="0" borderId="0" xfId="0" applyFont="1" applyFill="1"/>
    <xf numFmtId="0" fontId="0" fillId="0" borderId="79" xfId="0" applyFill="1" applyBorder="1" applyAlignment="1">
      <alignment horizontal="center"/>
    </xf>
    <xf numFmtId="14" fontId="0" fillId="0" borderId="80" xfId="0" applyNumberFormat="1" applyFill="1" applyBorder="1" applyAlignment="1">
      <alignment horizontal="center"/>
    </xf>
    <xf numFmtId="0" fontId="0" fillId="0" borderId="81" xfId="0" applyFill="1" applyBorder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20" fillId="0" borderId="0" xfId="0" applyFont="1" applyFill="1"/>
    <xf numFmtId="0" fontId="0" fillId="0" borderId="46" xfId="0" applyFill="1" applyBorder="1" applyAlignment="1">
      <alignment horizontal="center"/>
    </xf>
    <xf numFmtId="14" fontId="0" fillId="0" borderId="68" xfId="0" applyNumberFormat="1" applyFill="1" applyBorder="1" applyAlignment="1">
      <alignment horizontal="center"/>
    </xf>
    <xf numFmtId="0" fontId="0" fillId="0" borderId="45" xfId="0" applyFill="1" applyBorder="1" applyAlignment="1">
      <alignment wrapText="1"/>
    </xf>
    <xf numFmtId="0" fontId="0" fillId="0" borderId="82" xfId="0" applyFill="1" applyBorder="1" applyAlignment="1">
      <alignment horizontal="center"/>
    </xf>
    <xf numFmtId="14" fontId="0" fillId="0" borderId="83" xfId="0" applyNumberFormat="1" applyFill="1" applyBorder="1" applyAlignment="1">
      <alignment horizontal="center"/>
    </xf>
    <xf numFmtId="0" fontId="0" fillId="0" borderId="84" xfId="0" applyFill="1" applyBorder="1" applyAlignment="1">
      <alignment wrapText="1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wrapText="1"/>
    </xf>
    <xf numFmtId="0" fontId="0" fillId="0" borderId="0" xfId="0" applyFill="1" applyAlignment="1"/>
    <xf numFmtId="0" fontId="20" fillId="0" borderId="0" xfId="0" applyFont="1" applyFill="1" applyAlignment="1"/>
    <xf numFmtId="0" fontId="0" fillId="0" borderId="0" xfId="0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32" fillId="0" borderId="0" xfId="0" applyFont="1" applyAlignment="1">
      <alignment horizontal="left" wrapText="1"/>
    </xf>
    <xf numFmtId="0" fontId="0" fillId="1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13" borderId="0" xfId="0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14" borderId="0" xfId="0" applyFont="1" applyFill="1" applyAlignment="1">
      <alignment horizontal="left" wrapText="1"/>
    </xf>
    <xf numFmtId="0" fontId="0" fillId="14" borderId="0" xfId="0" applyFill="1" applyAlignment="1">
      <alignment horizontal="left" wrapText="1"/>
    </xf>
    <xf numFmtId="0" fontId="0" fillId="15" borderId="0" xfId="0" applyFill="1" applyAlignment="1">
      <alignment horizontal="left" wrapText="1"/>
    </xf>
    <xf numFmtId="0" fontId="0" fillId="16" borderId="0" xfId="0" applyFill="1" applyAlignment="1">
      <alignment horizontal="left" wrapText="1"/>
    </xf>
    <xf numFmtId="0" fontId="0" fillId="17" borderId="0" xfId="0" applyFill="1" applyAlignment="1">
      <alignment horizontal="left" wrapText="1"/>
    </xf>
    <xf numFmtId="0" fontId="0" fillId="18" borderId="0" xfId="0" applyFill="1" applyAlignment="1">
      <alignment horizontal="left" wrapText="1"/>
    </xf>
    <xf numFmtId="0" fontId="0" fillId="19" borderId="0" xfId="0" applyFill="1" applyAlignment="1">
      <alignment horizontal="left" wrapText="1"/>
    </xf>
    <xf numFmtId="0" fontId="0" fillId="20" borderId="0" xfId="0" applyFill="1" applyAlignment="1">
      <alignment horizontal="left" wrapText="1"/>
    </xf>
    <xf numFmtId="0" fontId="0" fillId="21" borderId="0" xfId="0" applyFill="1" applyAlignment="1">
      <alignment horizontal="left" wrapText="1"/>
    </xf>
    <xf numFmtId="0" fontId="0" fillId="22" borderId="0" xfId="0" applyFill="1" applyAlignment="1">
      <alignment horizontal="left" wrapText="1"/>
    </xf>
    <xf numFmtId="0" fontId="0" fillId="23" borderId="0" xfId="0" applyFill="1" applyAlignment="1">
      <alignment horizontal="left" wrapText="1"/>
    </xf>
    <xf numFmtId="0" fontId="0" fillId="16" borderId="68" xfId="0" applyFill="1" applyBorder="1" applyAlignment="1">
      <alignment horizontal="left" wrapText="1"/>
    </xf>
    <xf numFmtId="0" fontId="0" fillId="0" borderId="68" xfId="0" applyBorder="1" applyAlignment="1">
      <alignment horizontal="left" wrapText="1"/>
    </xf>
    <xf numFmtId="0" fontId="0" fillId="0" borderId="45" xfId="0" applyBorder="1" applyAlignment="1">
      <alignment horizontal="left" wrapText="1"/>
    </xf>
    <xf numFmtId="0" fontId="0" fillId="18" borderId="46" xfId="0" applyFill="1" applyBorder="1" applyAlignment="1">
      <alignment horizontal="left" wrapText="1"/>
    </xf>
    <xf numFmtId="0" fontId="0" fillId="18" borderId="68" xfId="0" applyFill="1" applyBorder="1" applyAlignment="1">
      <alignment horizontal="left" wrapText="1"/>
    </xf>
    <xf numFmtId="0" fontId="0" fillId="20" borderId="68" xfId="0" applyFill="1" applyBorder="1" applyAlignment="1">
      <alignment horizontal="left" wrapText="1"/>
    </xf>
    <xf numFmtId="0" fontId="0" fillId="24" borderId="46" xfId="0" applyFill="1" applyBorder="1" applyAlignment="1">
      <alignment horizontal="left" wrapText="1"/>
    </xf>
    <xf numFmtId="0" fontId="0" fillId="24" borderId="68" xfId="0" applyFill="1" applyBorder="1" applyAlignment="1">
      <alignment horizontal="left" wrapText="1"/>
    </xf>
    <xf numFmtId="0" fontId="0" fillId="12" borderId="68" xfId="0" applyFill="1" applyBorder="1" applyAlignment="1">
      <alignment horizontal="left" wrapText="1"/>
    </xf>
    <xf numFmtId="0" fontId="0" fillId="21" borderId="68" xfId="0" applyFill="1" applyBorder="1" applyAlignment="1">
      <alignment horizontal="left" wrapText="1"/>
    </xf>
    <xf numFmtId="0" fontId="0" fillId="17" borderId="68" xfId="0" applyFill="1" applyBorder="1" applyAlignment="1">
      <alignment horizontal="left" wrapText="1"/>
    </xf>
    <xf numFmtId="0" fontId="0" fillId="20" borderId="45" xfId="0" applyFill="1" applyBorder="1" applyAlignment="1">
      <alignment horizontal="left" wrapText="1"/>
    </xf>
    <xf numFmtId="0" fontId="0" fillId="23" borderId="68" xfId="0" applyFill="1" applyBorder="1" applyAlignment="1">
      <alignment horizontal="left" wrapText="1"/>
    </xf>
    <xf numFmtId="0" fontId="0" fillId="13" borderId="68" xfId="0" applyFill="1" applyBorder="1" applyAlignment="1">
      <alignment horizontal="left" wrapText="1"/>
    </xf>
    <xf numFmtId="0" fontId="0" fillId="22" borderId="68" xfId="0" applyFill="1" applyBorder="1" applyAlignment="1">
      <alignment horizontal="left" wrapText="1"/>
    </xf>
    <xf numFmtId="0" fontId="0" fillId="15" borderId="68" xfId="0" applyFill="1" applyBorder="1" applyAlignment="1">
      <alignment horizontal="left" wrapText="1"/>
    </xf>
    <xf numFmtId="0" fontId="0" fillId="19" borderId="68" xfId="0" applyFill="1" applyBorder="1" applyAlignment="1">
      <alignment horizontal="left" wrapText="1"/>
    </xf>
    <xf numFmtId="0" fontId="17" fillId="0" borderId="45" xfId="0" applyFont="1" applyBorder="1" applyAlignment="1">
      <alignment horizontal="left" wrapText="1"/>
    </xf>
    <xf numFmtId="0" fontId="17" fillId="23" borderId="45" xfId="0" applyFont="1" applyFill="1" applyBorder="1" applyAlignment="1">
      <alignment horizontal="left" wrapText="1"/>
    </xf>
    <xf numFmtId="0" fontId="17" fillId="24" borderId="45" xfId="0" applyFont="1" applyFill="1" applyBorder="1" applyAlignment="1">
      <alignment horizontal="left" wrapText="1"/>
    </xf>
    <xf numFmtId="0" fontId="0" fillId="25" borderId="68" xfId="0" applyFill="1" applyBorder="1" applyAlignment="1">
      <alignment horizontal="left" wrapText="1"/>
    </xf>
    <xf numFmtId="0" fontId="17" fillId="0" borderId="0" xfId="0" applyFont="1" applyAlignment="1">
      <alignment horizontal="left"/>
    </xf>
    <xf numFmtId="0" fontId="18" fillId="0" borderId="0" xfId="0" applyFont="1" applyAlignment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7" fillId="0" borderId="0" xfId="0" applyFont="1" applyFill="1" applyAlignment="1">
      <alignment horizontal="left"/>
    </xf>
    <xf numFmtId="0" fontId="18" fillId="14" borderId="108" xfId="0" applyFont="1" applyFill="1" applyBorder="1" applyAlignment="1">
      <alignment horizontal="right"/>
    </xf>
    <xf numFmtId="0" fontId="18" fillId="14" borderId="109" xfId="0" applyFont="1" applyFill="1" applyBorder="1" applyAlignment="1">
      <alignment horizontal="center"/>
    </xf>
    <xf numFmtId="0" fontId="18" fillId="14" borderId="109" xfId="0" applyFont="1" applyFill="1" applyBorder="1" applyAlignment="1">
      <alignment horizontal="left"/>
    </xf>
    <xf numFmtId="0" fontId="18" fillId="14" borderId="109" xfId="0" applyFont="1" applyFill="1" applyBorder="1" applyAlignment="1">
      <alignment horizontal="right"/>
    </xf>
    <xf numFmtId="0" fontId="18" fillId="14" borderId="109" xfId="0" applyFont="1" applyFill="1" applyBorder="1" applyAlignment="1"/>
    <xf numFmtId="0" fontId="18" fillId="0" borderId="110" xfId="0" applyFont="1" applyBorder="1" applyAlignment="1">
      <alignment horizontal="left"/>
    </xf>
    <xf numFmtId="0" fontId="17" fillId="13" borderId="46" xfId="0" applyFont="1" applyFill="1" applyBorder="1" applyAlignment="1">
      <alignment horizontal="right"/>
    </xf>
    <xf numFmtId="0" fontId="18" fillId="13" borderId="68" xfId="0" applyFont="1" applyFill="1" applyBorder="1" applyAlignment="1">
      <alignment horizontal="center"/>
    </xf>
    <xf numFmtId="0" fontId="17" fillId="0" borderId="68" xfId="0" applyFont="1" applyBorder="1" applyAlignment="1">
      <alignment horizontal="left"/>
    </xf>
    <xf numFmtId="0" fontId="17" fillId="0" borderId="68" xfId="0" applyFont="1" applyBorder="1" applyAlignment="1">
      <alignment horizontal="right"/>
    </xf>
    <xf numFmtId="0" fontId="18" fillId="0" borderId="68" xfId="0" applyFont="1" applyBorder="1" applyAlignment="1">
      <alignment horizontal="center"/>
    </xf>
    <xf numFmtId="0" fontId="18" fillId="0" borderId="68" xfId="0" applyFont="1" applyBorder="1" applyAlignment="1"/>
    <xf numFmtId="0" fontId="0" fillId="14" borderId="68" xfId="0" applyFill="1" applyBorder="1" applyAlignment="1">
      <alignment horizontal="left"/>
    </xf>
    <xf numFmtId="0" fontId="0" fillId="0" borderId="45" xfId="0" applyBorder="1" applyAlignment="1">
      <alignment horizontal="left"/>
    </xf>
    <xf numFmtId="0" fontId="17" fillId="22" borderId="46" xfId="0" applyFont="1" applyFill="1" applyBorder="1" applyAlignment="1">
      <alignment horizontal="right"/>
    </xf>
    <xf numFmtId="0" fontId="18" fillId="22" borderId="68" xfId="0" applyFont="1" applyFill="1" applyBorder="1" applyAlignment="1">
      <alignment horizontal="center"/>
    </xf>
    <xf numFmtId="0" fontId="17" fillId="13" borderId="68" xfId="0" applyFont="1" applyFill="1" applyBorder="1" applyAlignment="1">
      <alignment horizontal="right"/>
    </xf>
    <xf numFmtId="0" fontId="18" fillId="13" borderId="68" xfId="0" applyFont="1" applyFill="1" applyBorder="1" applyAlignment="1"/>
    <xf numFmtId="0" fontId="17" fillId="26" borderId="46" xfId="0" applyFont="1" applyFill="1" applyBorder="1" applyAlignment="1">
      <alignment horizontal="right"/>
    </xf>
    <xf numFmtId="0" fontId="18" fillId="26" borderId="68" xfId="0" applyFont="1" applyFill="1" applyBorder="1" applyAlignment="1">
      <alignment horizontal="center"/>
    </xf>
    <xf numFmtId="0" fontId="17" fillId="20" borderId="46" xfId="0" applyFont="1" applyFill="1" applyBorder="1" applyAlignment="1">
      <alignment horizontal="right"/>
    </xf>
    <xf numFmtId="0" fontId="18" fillId="20" borderId="68" xfId="0" applyFont="1" applyFill="1" applyBorder="1" applyAlignment="1">
      <alignment horizontal="center"/>
    </xf>
    <xf numFmtId="0" fontId="17" fillId="26" borderId="68" xfId="0" applyFont="1" applyFill="1" applyBorder="1" applyAlignment="1">
      <alignment horizontal="right"/>
    </xf>
    <xf numFmtId="0" fontId="17" fillId="0" borderId="46" xfId="0" applyFont="1" applyBorder="1" applyAlignment="1">
      <alignment horizontal="right"/>
    </xf>
    <xf numFmtId="0" fontId="18" fillId="26" borderId="68" xfId="0" applyFont="1" applyFill="1" applyBorder="1" applyAlignment="1"/>
    <xf numFmtId="0" fontId="17" fillId="20" borderId="68" xfId="0" applyFont="1" applyFill="1" applyBorder="1" applyAlignment="1">
      <alignment horizontal="right"/>
    </xf>
    <xf numFmtId="0" fontId="17" fillId="26" borderId="68" xfId="0" applyFont="1" applyFill="1" applyBorder="1" applyAlignment="1">
      <alignment horizontal="left"/>
    </xf>
    <xf numFmtId="0" fontId="18" fillId="24" borderId="68" xfId="0" applyFont="1" applyFill="1" applyBorder="1" applyAlignment="1">
      <alignment horizontal="center"/>
    </xf>
    <xf numFmtId="0" fontId="17" fillId="24" borderId="68" xfId="0" applyFont="1" applyFill="1" applyBorder="1" applyAlignment="1"/>
    <xf numFmtId="0" fontId="17" fillId="26" borderId="68" xfId="0" quotePrefix="1" applyFont="1" applyFill="1" applyBorder="1" applyAlignment="1">
      <alignment horizontal="right"/>
    </xf>
    <xf numFmtId="0" fontId="17" fillId="0" borderId="68" xfId="0" applyFont="1" applyFill="1" applyBorder="1" applyAlignment="1">
      <alignment horizontal="left"/>
    </xf>
    <xf numFmtId="0" fontId="18" fillId="28" borderId="68" xfId="0" applyFont="1" applyFill="1" applyBorder="1" applyAlignment="1">
      <alignment horizontal="center"/>
    </xf>
    <xf numFmtId="0" fontId="17" fillId="28" borderId="68" xfId="0" applyFont="1" applyFill="1" applyBorder="1" applyAlignment="1"/>
    <xf numFmtId="0" fontId="17" fillId="20" borderId="68" xfId="0" applyFont="1" applyFill="1" applyBorder="1" applyAlignment="1">
      <alignment horizontal="left"/>
    </xf>
    <xf numFmtId="0" fontId="34" fillId="26" borderId="46" xfId="0" applyFont="1" applyFill="1" applyBorder="1" applyAlignment="1">
      <alignment horizontal="left"/>
    </xf>
    <xf numFmtId="0" fontId="34" fillId="26" borderId="68" xfId="0" applyFont="1" applyFill="1" applyBorder="1" applyAlignment="1">
      <alignment horizontal="center"/>
    </xf>
    <xf numFmtId="0" fontId="34" fillId="26" borderId="68" xfId="0" applyFont="1" applyFill="1" applyBorder="1" applyAlignment="1">
      <alignment horizontal="left"/>
    </xf>
    <xf numFmtId="0" fontId="17" fillId="0" borderId="82" xfId="0" applyFont="1" applyBorder="1" applyAlignment="1">
      <alignment horizontal="right"/>
    </xf>
    <xf numFmtId="0" fontId="18" fillId="0" borderId="83" xfId="0" applyFont="1" applyBorder="1" applyAlignment="1">
      <alignment horizontal="center"/>
    </xf>
    <xf numFmtId="0" fontId="17" fillId="0" borderId="83" xfId="0" applyFont="1" applyBorder="1" applyAlignment="1">
      <alignment horizontal="left"/>
    </xf>
    <xf numFmtId="0" fontId="17" fillId="0" borderId="83" xfId="0" applyFont="1" applyBorder="1" applyAlignment="1">
      <alignment horizontal="right"/>
    </xf>
    <xf numFmtId="0" fontId="18" fillId="0" borderId="83" xfId="0" applyFont="1" applyBorder="1" applyAlignment="1"/>
    <xf numFmtId="0" fontId="0" fillId="14" borderId="83" xfId="0" applyFill="1" applyBorder="1" applyAlignment="1">
      <alignment horizontal="left"/>
    </xf>
    <xf numFmtId="0" fontId="0" fillId="0" borderId="83" xfId="0" applyBorder="1" applyAlignment="1">
      <alignment horizontal="left"/>
    </xf>
    <xf numFmtId="0" fontId="0" fillId="0" borderId="84" xfId="0" applyBorder="1" applyAlignment="1">
      <alignment horizontal="left"/>
    </xf>
    <xf numFmtId="0" fontId="18" fillId="0" borderId="108" xfId="0" applyFont="1" applyBorder="1" applyAlignment="1">
      <alignment horizontal="right"/>
    </xf>
    <xf numFmtId="0" fontId="18" fillId="0" borderId="110" xfId="0" applyFont="1" applyBorder="1" applyAlignment="1">
      <alignment horizontal="center"/>
    </xf>
    <xf numFmtId="0" fontId="18" fillId="0" borderId="45" xfId="0" applyFont="1" applyBorder="1" applyAlignment="1">
      <alignment horizontal="center"/>
    </xf>
    <xf numFmtId="0" fontId="18" fillId="20" borderId="45" xfId="0" applyFont="1" applyFill="1" applyBorder="1" applyAlignment="1">
      <alignment horizontal="center"/>
    </xf>
    <xf numFmtId="0" fontId="18" fillId="0" borderId="84" xfId="0" applyFont="1" applyBorder="1" applyAlignment="1">
      <alignment horizontal="center"/>
    </xf>
    <xf numFmtId="0" fontId="17" fillId="0" borderId="0" xfId="0" applyFont="1" applyFill="1" applyAlignment="1">
      <alignment horizontal="right"/>
    </xf>
    <xf numFmtId="0" fontId="18" fillId="0" borderId="0" xfId="0" applyFont="1" applyFill="1" applyAlignment="1"/>
    <xf numFmtId="0" fontId="18" fillId="14" borderId="68" xfId="0" applyFont="1" applyFill="1" applyBorder="1" applyAlignment="1"/>
    <xf numFmtId="0" fontId="18" fillId="14" borderId="68" xfId="0" applyFont="1" applyFill="1" applyBorder="1" applyAlignment="1">
      <alignment horizontal="left"/>
    </xf>
    <xf numFmtId="0" fontId="18" fillId="14" borderId="83" xfId="0" applyFont="1" applyFill="1" applyBorder="1" applyAlignment="1"/>
    <xf numFmtId="0" fontId="17" fillId="14" borderId="46" xfId="0" applyFont="1" applyFill="1" applyBorder="1" applyAlignment="1">
      <alignment horizontal="right"/>
    </xf>
    <xf numFmtId="0" fontId="18" fillId="14" borderId="45" xfId="0" applyFont="1" applyFill="1" applyBorder="1" applyAlignment="1">
      <alignment horizontal="center"/>
    </xf>
    <xf numFmtId="0" fontId="18" fillId="0" borderId="68" xfId="0" applyFont="1" applyFill="1" applyBorder="1" applyAlignment="1">
      <alignment horizontal="center"/>
    </xf>
    <xf numFmtId="0" fontId="18" fillId="22" borderId="45" xfId="0" applyFont="1" applyFill="1" applyBorder="1" applyAlignment="1">
      <alignment horizontal="center"/>
    </xf>
    <xf numFmtId="0" fontId="17" fillId="0" borderId="68" xfId="0" applyFont="1" applyBorder="1" applyAlignment="1">
      <alignment horizontal="left" wrapText="1"/>
    </xf>
    <xf numFmtId="0" fontId="0" fillId="27" borderId="68" xfId="0" applyFill="1" applyBorder="1" applyAlignment="1">
      <alignment horizontal="left" wrapText="1"/>
    </xf>
    <xf numFmtId="0" fontId="0" fillId="27" borderId="45" xfId="0" applyFill="1" applyBorder="1" applyAlignment="1">
      <alignment horizontal="left" wrapText="1"/>
    </xf>
    <xf numFmtId="0" fontId="17" fillId="27" borderId="45" xfId="0" applyFont="1" applyFill="1" applyBorder="1" applyAlignment="1">
      <alignment horizontal="left" wrapText="1"/>
    </xf>
    <xf numFmtId="49" fontId="0" fillId="16" borderId="68" xfId="0" applyNumberFormat="1" applyFill="1" applyBorder="1" applyAlignment="1">
      <alignment horizontal="left" wrapText="1"/>
    </xf>
    <xf numFmtId="49" fontId="0" fillId="18" borderId="68" xfId="0" applyNumberFormat="1" applyFill="1" applyBorder="1" applyAlignment="1">
      <alignment horizontal="left" wrapText="1"/>
    </xf>
    <xf numFmtId="49" fontId="0" fillId="27" borderId="68" xfId="0" applyNumberFormat="1" applyFill="1" applyBorder="1" applyAlignment="1">
      <alignment horizontal="left" wrapText="1"/>
    </xf>
    <xf numFmtId="49" fontId="0" fillId="24" borderId="68" xfId="0" applyNumberFormat="1" applyFill="1" applyBorder="1" applyAlignment="1">
      <alignment horizontal="left" wrapText="1"/>
    </xf>
    <xf numFmtId="49" fontId="17" fillId="18" borderId="68" xfId="0" applyNumberFormat="1" applyFont="1" applyFill="1" applyBorder="1" applyAlignment="1">
      <alignment horizontal="left" wrapText="1"/>
    </xf>
    <xf numFmtId="49" fontId="0" fillId="0" borderId="68" xfId="0" applyNumberFormat="1" applyBorder="1" applyAlignment="1">
      <alignment horizontal="left" wrapText="1"/>
    </xf>
    <xf numFmtId="49" fontId="17" fillId="0" borderId="68" xfId="0" applyNumberFormat="1" applyFont="1" applyBorder="1" applyAlignment="1">
      <alignment horizontal="left" wrapText="1"/>
    </xf>
    <xf numFmtId="49" fontId="0" fillId="20" borderId="68" xfId="0" applyNumberFormat="1" applyFill="1" applyBorder="1" applyAlignment="1">
      <alignment horizontal="left" wrapText="1"/>
    </xf>
    <xf numFmtId="49" fontId="17" fillId="20" borderId="68" xfId="0" applyNumberFormat="1" applyFont="1" applyFill="1" applyBorder="1" applyAlignment="1">
      <alignment horizontal="left" wrapText="1"/>
    </xf>
    <xf numFmtId="49" fontId="0" fillId="23" borderId="68" xfId="0" applyNumberForma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29" borderId="45" xfId="0" applyFill="1" applyBorder="1" applyAlignment="1">
      <alignment horizontal="left" wrapText="1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0" fillId="0" borderId="75" xfId="0" applyNumberFormat="1" applyBorder="1" applyAlignment="1">
      <alignment horizontal="left" wrapText="1"/>
    </xf>
    <xf numFmtId="0" fontId="0" fillId="0" borderId="75" xfId="0" applyBorder="1" applyAlignment="1">
      <alignment horizontal="left" wrapText="1"/>
    </xf>
    <xf numFmtId="0" fontId="0" fillId="12" borderId="75" xfId="0" applyFill="1" applyBorder="1" applyAlignment="1">
      <alignment horizontal="left" wrapText="1"/>
    </xf>
    <xf numFmtId="0" fontId="0" fillId="0" borderId="85" xfId="0" applyBorder="1" applyAlignment="1">
      <alignment horizontal="left" wrapText="1"/>
    </xf>
    <xf numFmtId="2" fontId="0" fillId="27" borderId="68" xfId="0" applyNumberFormat="1" applyFill="1" applyBorder="1" applyAlignment="1">
      <alignment horizontal="left"/>
    </xf>
    <xf numFmtId="2" fontId="0" fillId="18" borderId="68" xfId="0" applyNumberFormat="1" applyFill="1" applyBorder="1" applyAlignment="1">
      <alignment horizontal="left"/>
    </xf>
    <xf numFmtId="2" fontId="0" fillId="0" borderId="68" xfId="0" applyNumberFormat="1" applyBorder="1" applyAlignment="1">
      <alignment horizontal="left"/>
    </xf>
    <xf numFmtId="0" fontId="17" fillId="24" borderId="68" xfId="0" applyFont="1" applyFill="1" applyBorder="1" applyAlignment="1">
      <alignment horizontal="left" wrapText="1"/>
    </xf>
    <xf numFmtId="0" fontId="17" fillId="27" borderId="68" xfId="0" applyFont="1" applyFill="1" applyBorder="1" applyAlignment="1">
      <alignment horizontal="left" wrapText="1"/>
    </xf>
    <xf numFmtId="0" fontId="17" fillId="13" borderId="44" xfId="0" applyFont="1" applyFill="1" applyBorder="1" applyAlignment="1">
      <alignment horizontal="center" vertical="center"/>
    </xf>
    <xf numFmtId="0" fontId="17" fillId="13" borderId="38" xfId="0" applyFont="1" applyFill="1" applyBorder="1" applyAlignment="1">
      <alignment horizontal="left" vertical="center" wrapText="1"/>
    </xf>
    <xf numFmtId="2" fontId="17" fillId="13" borderId="46" xfId="0" applyNumberFormat="1" applyFont="1" applyFill="1" applyBorder="1" applyAlignment="1">
      <alignment horizontal="center" vertical="center"/>
    </xf>
    <xf numFmtId="2" fontId="17" fillId="13" borderId="45" xfId="0" applyNumberFormat="1" applyFont="1" applyFill="1" applyBorder="1" applyAlignment="1">
      <alignment horizontal="center" vertical="center"/>
    </xf>
    <xf numFmtId="0" fontId="17" fillId="13" borderId="46" xfId="0" applyFont="1" applyFill="1" applyBorder="1" applyAlignment="1">
      <alignment horizontal="center" vertical="center"/>
    </xf>
    <xf numFmtId="167" fontId="17" fillId="13" borderId="45" xfId="0" applyNumberFormat="1" applyFont="1" applyFill="1" applyBorder="1" applyAlignment="1">
      <alignment horizontal="center" vertical="center"/>
    </xf>
    <xf numFmtId="0" fontId="17" fillId="13" borderId="38" xfId="0" applyFont="1" applyFill="1" applyBorder="1" applyAlignment="1">
      <alignment horizontal="center" vertical="center"/>
    </xf>
    <xf numFmtId="0" fontId="0" fillId="24" borderId="67" xfId="0" applyFill="1" applyBorder="1" applyAlignment="1">
      <alignment horizontal="left" wrapText="1"/>
    </xf>
    <xf numFmtId="0" fontId="0" fillId="18" borderId="67" xfId="0" applyFill="1" applyBorder="1" applyAlignment="1">
      <alignment horizontal="left" wrapText="1"/>
    </xf>
    <xf numFmtId="0" fontId="0" fillId="14" borderId="0" xfId="0" applyFill="1" applyAlignment="1">
      <alignment horizontal="left"/>
    </xf>
    <xf numFmtId="2" fontId="0" fillId="23" borderId="68" xfId="0" applyNumberFormat="1" applyFill="1" applyBorder="1" applyAlignment="1">
      <alignment horizontal="left"/>
    </xf>
    <xf numFmtId="0" fontId="17" fillId="23" borderId="68" xfId="0" applyFont="1" applyFill="1" applyBorder="1" applyAlignment="1">
      <alignment horizontal="left" wrapText="1"/>
    </xf>
    <xf numFmtId="0" fontId="0" fillId="0" borderId="46" xfId="0" applyBorder="1" applyAlignment="1">
      <alignment horizontal="left" wrapText="1"/>
    </xf>
    <xf numFmtId="2" fontId="0" fillId="26" borderId="68" xfId="0" applyNumberFormat="1" applyFill="1" applyBorder="1" applyAlignment="1">
      <alignment horizontal="left"/>
    </xf>
    <xf numFmtId="2" fontId="0" fillId="24" borderId="68" xfId="0" applyNumberFormat="1" applyFill="1" applyBorder="1" applyAlignment="1">
      <alignment horizontal="left"/>
    </xf>
    <xf numFmtId="2" fontId="0" fillId="20" borderId="68" xfId="0" applyNumberFormat="1" applyFill="1" applyBorder="1" applyAlignment="1">
      <alignment horizontal="left"/>
    </xf>
    <xf numFmtId="2" fontId="0" fillId="29" borderId="68" xfId="0" applyNumberFormat="1" applyFill="1" applyBorder="1" applyAlignment="1">
      <alignment horizontal="left"/>
    </xf>
    <xf numFmtId="0" fontId="0" fillId="29" borderId="68" xfId="0" applyFill="1" applyBorder="1" applyAlignment="1">
      <alignment horizontal="left" wrapText="1"/>
    </xf>
    <xf numFmtId="0" fontId="0" fillId="0" borderId="82" xfId="0" applyBorder="1" applyAlignment="1">
      <alignment horizontal="left" wrapText="1"/>
    </xf>
    <xf numFmtId="0" fontId="0" fillId="23" borderId="83" xfId="0" applyFill="1" applyBorder="1" applyAlignment="1">
      <alignment horizontal="left" wrapText="1"/>
    </xf>
    <xf numFmtId="49" fontId="0" fillId="23" borderId="83" xfId="0" applyNumberFormat="1" applyFill="1" applyBorder="1" applyAlignment="1">
      <alignment horizontal="left" wrapText="1"/>
    </xf>
    <xf numFmtId="2" fontId="0" fillId="23" borderId="83" xfId="0" applyNumberFormat="1" applyFill="1" applyBorder="1" applyAlignment="1">
      <alignment horizontal="left"/>
    </xf>
    <xf numFmtId="0" fontId="17" fillId="23" borderId="83" xfId="0" applyFont="1" applyFill="1" applyBorder="1" applyAlignment="1">
      <alignment horizontal="left" wrapText="1"/>
    </xf>
    <xf numFmtId="0" fontId="17" fillId="23" borderId="84" xfId="0" applyFont="1" applyFill="1" applyBorder="1" applyAlignment="1">
      <alignment horizontal="left" wrapText="1"/>
    </xf>
    <xf numFmtId="0" fontId="17" fillId="0" borderId="121" xfId="0" applyFont="1" applyBorder="1" applyAlignment="1">
      <alignment horizontal="left" wrapText="1"/>
    </xf>
    <xf numFmtId="0" fontId="33" fillId="0" borderId="122" xfId="0" applyFont="1" applyBorder="1" applyAlignment="1">
      <alignment horizontal="left" wrapText="1"/>
    </xf>
    <xf numFmtId="49" fontId="33" fillId="0" borderId="122" xfId="0" applyNumberFormat="1" applyFont="1" applyBorder="1" applyAlignment="1">
      <alignment horizontal="left" wrapText="1"/>
    </xf>
    <xf numFmtId="2" fontId="35" fillId="0" borderId="122" xfId="0" applyNumberFormat="1" applyFont="1" applyBorder="1" applyAlignment="1">
      <alignment horizontal="left"/>
    </xf>
    <xf numFmtId="0" fontId="18" fillId="0" borderId="122" xfId="0" applyFont="1" applyBorder="1" applyAlignment="1">
      <alignment horizontal="left" wrapText="1"/>
    </xf>
    <xf numFmtId="0" fontId="18" fillId="0" borderId="123" xfId="0" applyFont="1" applyBorder="1" applyAlignment="1">
      <alignment horizontal="left" wrapText="1"/>
    </xf>
    <xf numFmtId="0" fontId="0" fillId="0" borderId="100" xfId="0" applyBorder="1" applyAlignment="1">
      <alignment horizontal="left" wrapText="1"/>
    </xf>
    <xf numFmtId="2" fontId="0" fillId="0" borderId="75" xfId="0" applyNumberFormat="1" applyBorder="1" applyAlignment="1">
      <alignment horizontal="left"/>
    </xf>
    <xf numFmtId="0" fontId="0" fillId="0" borderId="108" xfId="0" applyBorder="1" applyAlignment="1">
      <alignment horizontal="left" wrapText="1"/>
    </xf>
    <xf numFmtId="0" fontId="0" fillId="16" borderId="109" xfId="0" applyFill="1" applyBorder="1" applyAlignment="1">
      <alignment horizontal="left" wrapText="1"/>
    </xf>
    <xf numFmtId="49" fontId="0" fillId="16" borderId="109" xfId="0" applyNumberFormat="1" applyFill="1" applyBorder="1" applyAlignment="1">
      <alignment horizontal="left" wrapText="1"/>
    </xf>
    <xf numFmtId="2" fontId="0" fillId="26" borderId="109" xfId="0" applyNumberFormat="1" applyFill="1" applyBorder="1" applyAlignment="1">
      <alignment horizontal="left"/>
    </xf>
    <xf numFmtId="0" fontId="0" fillId="0" borderId="109" xfId="0" applyBorder="1" applyAlignment="1">
      <alignment horizontal="left" wrapText="1"/>
    </xf>
    <xf numFmtId="0" fontId="17" fillId="0" borderId="109" xfId="0" applyFont="1" applyBorder="1" applyAlignment="1">
      <alignment horizontal="left" wrapText="1"/>
    </xf>
    <xf numFmtId="0" fontId="17" fillId="0" borderId="110" xfId="0" applyFont="1" applyBorder="1" applyAlignment="1">
      <alignment horizontal="left" wrapText="1"/>
    </xf>
    <xf numFmtId="0" fontId="0" fillId="16" borderId="83" xfId="0" applyFill="1" applyBorder="1" applyAlignment="1">
      <alignment horizontal="left" wrapText="1"/>
    </xf>
    <xf numFmtId="49" fontId="0" fillId="16" borderId="83" xfId="0" applyNumberFormat="1" applyFill="1" applyBorder="1" applyAlignment="1">
      <alignment horizontal="left" wrapText="1"/>
    </xf>
    <xf numFmtId="2" fontId="0" fillId="26" borderId="83" xfId="0" applyNumberFormat="1" applyFill="1" applyBorder="1" applyAlignment="1">
      <alignment horizontal="left"/>
    </xf>
    <xf numFmtId="0" fontId="0" fillId="0" borderId="83" xfId="0" applyBorder="1" applyAlignment="1">
      <alignment horizontal="left" wrapText="1"/>
    </xf>
    <xf numFmtId="0" fontId="17" fillId="0" borderId="83" xfId="0" applyFont="1" applyBorder="1" applyAlignment="1">
      <alignment horizontal="left" wrapText="1"/>
    </xf>
    <xf numFmtId="0" fontId="17" fillId="0" borderId="84" xfId="0" applyFont="1" applyBorder="1" applyAlignment="1">
      <alignment horizontal="left" wrapText="1"/>
    </xf>
    <xf numFmtId="0" fontId="0" fillId="24" borderId="109" xfId="0" applyFill="1" applyBorder="1" applyAlignment="1">
      <alignment horizontal="left" wrapText="1"/>
    </xf>
    <xf numFmtId="49" fontId="0" fillId="24" borderId="109" xfId="0" applyNumberFormat="1" applyFill="1" applyBorder="1" applyAlignment="1">
      <alignment horizontal="left" wrapText="1"/>
    </xf>
    <xf numFmtId="2" fontId="0" fillId="0" borderId="109" xfId="0" applyNumberFormat="1" applyBorder="1" applyAlignment="1">
      <alignment horizontal="left"/>
    </xf>
    <xf numFmtId="0" fontId="0" fillId="20" borderId="109" xfId="0" applyFill="1" applyBorder="1" applyAlignment="1">
      <alignment horizontal="left" wrapText="1"/>
    </xf>
    <xf numFmtId="0" fontId="17" fillId="24" borderId="109" xfId="0" applyFont="1" applyFill="1" applyBorder="1" applyAlignment="1">
      <alignment horizontal="left" wrapText="1"/>
    </xf>
    <xf numFmtId="0" fontId="17" fillId="24" borderId="110" xfId="0" applyFont="1" applyFill="1" applyBorder="1" applyAlignment="1">
      <alignment horizontal="left" wrapText="1"/>
    </xf>
    <xf numFmtId="0" fontId="0" fillId="24" borderId="83" xfId="0" applyFill="1" applyBorder="1" applyAlignment="1">
      <alignment horizontal="left" wrapText="1"/>
    </xf>
    <xf numFmtId="49" fontId="0" fillId="24" borderId="83" xfId="0" applyNumberFormat="1" applyFill="1" applyBorder="1" applyAlignment="1">
      <alignment horizontal="left" wrapText="1"/>
    </xf>
    <xf numFmtId="2" fontId="0" fillId="0" borderId="83" xfId="0" applyNumberFormat="1" applyBorder="1" applyAlignment="1">
      <alignment horizontal="left"/>
    </xf>
    <xf numFmtId="0" fontId="0" fillId="20" borderId="83" xfId="0" applyFill="1" applyBorder="1" applyAlignment="1">
      <alignment horizontal="left" wrapText="1"/>
    </xf>
    <xf numFmtId="0" fontId="17" fillId="24" borderId="83" xfId="0" applyFont="1" applyFill="1" applyBorder="1" applyAlignment="1">
      <alignment horizontal="left" wrapText="1"/>
    </xf>
    <xf numFmtId="0" fontId="17" fillId="24" borderId="84" xfId="0" applyFont="1" applyFill="1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0" fillId="18" borderId="108" xfId="0" applyFill="1" applyBorder="1" applyAlignment="1">
      <alignment horizontal="left" wrapText="1"/>
    </xf>
    <xf numFmtId="0" fontId="0" fillId="18" borderId="109" xfId="0" applyFill="1" applyBorder="1" applyAlignment="1">
      <alignment horizontal="left" wrapText="1"/>
    </xf>
    <xf numFmtId="49" fontId="0" fillId="18" borderId="109" xfId="0" applyNumberFormat="1" applyFill="1" applyBorder="1" applyAlignment="1">
      <alignment horizontal="left" wrapText="1"/>
    </xf>
    <xf numFmtId="2" fontId="0" fillId="18" borderId="109" xfId="0" applyNumberFormat="1" applyFill="1" applyBorder="1" applyAlignment="1">
      <alignment horizontal="left"/>
    </xf>
    <xf numFmtId="0" fontId="0" fillId="21" borderId="109" xfId="0" applyFill="1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24" borderId="101" xfId="0" applyFill="1" applyBorder="1" applyAlignment="1">
      <alignment horizontal="left" wrapText="1"/>
    </xf>
    <xf numFmtId="0" fontId="0" fillId="24" borderId="111" xfId="0" applyFill="1" applyBorder="1" applyAlignment="1">
      <alignment horizontal="left" wrapText="1"/>
    </xf>
    <xf numFmtId="49" fontId="0" fillId="24" borderId="111" xfId="0" applyNumberFormat="1" applyFill="1" applyBorder="1" applyAlignment="1">
      <alignment horizontal="left" wrapText="1"/>
    </xf>
    <xf numFmtId="2" fontId="0" fillId="0" borderId="111" xfId="0" applyNumberFormat="1" applyBorder="1" applyAlignment="1">
      <alignment horizontal="left"/>
    </xf>
    <xf numFmtId="0" fontId="0" fillId="21" borderId="111" xfId="0" applyFill="1" applyBorder="1" applyAlignment="1">
      <alignment horizontal="left" wrapText="1"/>
    </xf>
    <xf numFmtId="0" fontId="0" fillId="25" borderId="111" xfId="0" applyFill="1" applyBorder="1" applyAlignment="1">
      <alignment horizontal="left" wrapText="1"/>
    </xf>
    <xf numFmtId="0" fontId="17" fillId="24" borderId="111" xfId="0" applyFont="1" applyFill="1" applyBorder="1" applyAlignment="1">
      <alignment horizontal="left" wrapText="1"/>
    </xf>
    <xf numFmtId="0" fontId="17" fillId="24" borderId="51" xfId="0" applyFont="1" applyFill="1" applyBorder="1" applyAlignment="1">
      <alignment horizontal="left" wrapText="1"/>
    </xf>
    <xf numFmtId="0" fontId="0" fillId="18" borderId="83" xfId="0" applyFill="1" applyBorder="1" applyAlignment="1">
      <alignment horizontal="left" wrapText="1"/>
    </xf>
    <xf numFmtId="49" fontId="0" fillId="18" borderId="83" xfId="0" applyNumberFormat="1" applyFill="1" applyBorder="1" applyAlignment="1">
      <alignment horizontal="left" wrapText="1"/>
    </xf>
    <xf numFmtId="2" fontId="0" fillId="18" borderId="83" xfId="0" applyNumberFormat="1" applyFill="1" applyBorder="1" applyAlignment="1">
      <alignment horizontal="left"/>
    </xf>
    <xf numFmtId="0" fontId="0" fillId="22" borderId="109" xfId="0" applyFill="1" applyBorder="1" applyAlignment="1">
      <alignment horizontal="left" wrapText="1"/>
    </xf>
    <xf numFmtId="0" fontId="0" fillId="22" borderId="83" xfId="0" applyFill="1" applyBorder="1" applyAlignment="1">
      <alignment horizontal="left" wrapText="1"/>
    </xf>
    <xf numFmtId="49" fontId="17" fillId="18" borderId="109" xfId="0" applyNumberFormat="1" applyFont="1" applyFill="1" applyBorder="1" applyAlignment="1">
      <alignment horizontal="left" wrapText="1"/>
    </xf>
    <xf numFmtId="0" fontId="0" fillId="19" borderId="109" xfId="0" applyFill="1" applyBorder="1" applyAlignment="1">
      <alignment horizontal="left" wrapText="1"/>
    </xf>
    <xf numFmtId="0" fontId="0" fillId="19" borderId="83" xfId="0" applyFill="1" applyBorder="1" applyAlignment="1">
      <alignment horizontal="left" wrapText="1"/>
    </xf>
    <xf numFmtId="0" fontId="0" fillId="15" borderId="109" xfId="0" applyFill="1" applyBorder="1" applyAlignment="1">
      <alignment horizontal="left" wrapText="1"/>
    </xf>
    <xf numFmtId="0" fontId="0" fillId="15" borderId="83" xfId="0" applyFill="1" applyBorder="1" applyAlignment="1">
      <alignment horizontal="left" wrapText="1"/>
    </xf>
    <xf numFmtId="0" fontId="0" fillId="17" borderId="109" xfId="0" applyFill="1" applyBorder="1" applyAlignment="1">
      <alignment horizontal="left" wrapText="1"/>
    </xf>
    <xf numFmtId="0" fontId="0" fillId="17" borderId="83" xfId="0" applyFill="1" applyBorder="1" applyAlignment="1">
      <alignment horizontal="left" wrapText="1"/>
    </xf>
    <xf numFmtId="0" fontId="0" fillId="13" borderId="109" xfId="0" applyFill="1" applyBorder="1" applyAlignment="1">
      <alignment horizontal="left" wrapText="1"/>
    </xf>
    <xf numFmtId="0" fontId="0" fillId="13" borderId="83" xfId="0" applyFill="1" applyBorder="1" applyAlignment="1">
      <alignment horizontal="left" wrapText="1"/>
    </xf>
    <xf numFmtId="0" fontId="0" fillId="14" borderId="0" xfId="0" applyFill="1"/>
    <xf numFmtId="0" fontId="3" fillId="14" borderId="0" xfId="41" applyFill="1"/>
    <xf numFmtId="0" fontId="51" fillId="14" borderId="0" xfId="41" applyFont="1" applyFill="1" applyAlignment="1">
      <alignment horizontal="left"/>
    </xf>
    <xf numFmtId="0" fontId="35" fillId="14" borderId="0" xfId="41" applyFont="1" applyFill="1" applyAlignment="1">
      <alignment horizontal="left"/>
    </xf>
    <xf numFmtId="0" fontId="3" fillId="0" borderId="0" xfId="41"/>
    <xf numFmtId="0" fontId="51" fillId="0" borderId="0" xfId="41" applyFont="1" applyAlignment="1">
      <alignment horizontal="left"/>
    </xf>
    <xf numFmtId="0" fontId="3" fillId="0" borderId="0" xfId="41" applyAlignment="1">
      <alignment horizontal="left"/>
    </xf>
    <xf numFmtId="2" fontId="51" fillId="0" borderId="0" xfId="41" applyNumberFormat="1" applyFont="1" applyAlignment="1">
      <alignment horizontal="left"/>
    </xf>
    <xf numFmtId="2" fontId="3" fillId="0" borderId="0" xfId="41" applyNumberFormat="1" applyAlignment="1">
      <alignment horizontal="left"/>
    </xf>
    <xf numFmtId="0" fontId="35" fillId="0" borderId="0" xfId="41" applyFont="1" applyAlignment="1">
      <alignment horizontal="left"/>
    </xf>
    <xf numFmtId="2" fontId="35" fillId="0" borderId="0" xfId="41" applyNumberFormat="1" applyFont="1" applyAlignment="1">
      <alignment horizontal="left"/>
    </xf>
    <xf numFmtId="0" fontId="33" fillId="61" borderId="122" xfId="0" applyFont="1" applyFill="1" applyBorder="1" applyAlignment="1">
      <alignment horizontal="left" wrapText="1"/>
    </xf>
    <xf numFmtId="0" fontId="0" fillId="61" borderId="109" xfId="0" applyFill="1" applyBorder="1" applyAlignment="1">
      <alignment horizontal="left" wrapText="1"/>
    </xf>
    <xf numFmtId="0" fontId="0" fillId="61" borderId="68" xfId="0" applyFill="1" applyBorder="1" applyAlignment="1">
      <alignment horizontal="left" wrapText="1"/>
    </xf>
    <xf numFmtId="0" fontId="0" fillId="61" borderId="83" xfId="0" applyFill="1" applyBorder="1" applyAlignment="1">
      <alignment horizontal="left" wrapText="1"/>
    </xf>
    <xf numFmtId="0" fontId="0" fillId="61" borderId="111" xfId="0" applyFill="1" applyBorder="1" applyAlignment="1">
      <alignment horizontal="left" wrapText="1"/>
    </xf>
    <xf numFmtId="0" fontId="0" fillId="61" borderId="75" xfId="0" applyFill="1" applyBorder="1" applyAlignment="1">
      <alignment horizontal="left" wrapText="1"/>
    </xf>
    <xf numFmtId="0" fontId="0" fillId="24" borderId="22" xfId="0" applyFill="1" applyBorder="1" applyAlignment="1">
      <alignment horizontal="left" wrapText="1"/>
    </xf>
    <xf numFmtId="0" fontId="0" fillId="18" borderId="125" xfId="0" applyFill="1" applyBorder="1" applyAlignment="1">
      <alignment horizontal="left" wrapText="1"/>
    </xf>
    <xf numFmtId="0" fontId="0" fillId="24" borderId="125" xfId="0" applyFill="1" applyBorder="1" applyAlignment="1">
      <alignment horizontal="left" wrapText="1"/>
    </xf>
    <xf numFmtId="2" fontId="0" fillId="18" borderId="125" xfId="0" applyNumberFormat="1" applyFill="1" applyBorder="1" applyAlignment="1">
      <alignment horizontal="left"/>
    </xf>
    <xf numFmtId="2" fontId="0" fillId="0" borderId="125" xfId="0" applyNumberFormat="1" applyBorder="1" applyAlignment="1">
      <alignment horizontal="left"/>
    </xf>
    <xf numFmtId="0" fontId="0" fillId="16" borderId="125" xfId="0" applyFill="1" applyBorder="1" applyAlignment="1">
      <alignment horizontal="left" wrapText="1"/>
    </xf>
    <xf numFmtId="2" fontId="0" fillId="26" borderId="125" xfId="0" applyNumberFormat="1" applyFill="1" applyBorder="1" applyAlignment="1">
      <alignment horizontal="left"/>
    </xf>
    <xf numFmtId="0" fontId="0" fillId="18" borderId="124" xfId="0" applyFill="1" applyBorder="1" applyAlignment="1">
      <alignment horizontal="left" wrapText="1"/>
    </xf>
    <xf numFmtId="0" fontId="0" fillId="61" borderId="0" xfId="0" applyFill="1" applyAlignment="1">
      <alignment horizontal="left" wrapText="1"/>
    </xf>
    <xf numFmtId="0" fontId="6" fillId="0" borderId="45" xfId="0" applyFont="1" applyFill="1" applyBorder="1" applyAlignment="1">
      <alignment horizontal="center"/>
    </xf>
    <xf numFmtId="0" fontId="6" fillId="0" borderId="45" xfId="0" applyFont="1" applyBorder="1" applyAlignment="1">
      <alignment horizontal="center"/>
    </xf>
    <xf numFmtId="2" fontId="18" fillId="26" borderId="125" xfId="0" applyNumberFormat="1" applyFont="1" applyFill="1" applyBorder="1" applyAlignment="1">
      <alignment horizontal="left"/>
    </xf>
    <xf numFmtId="2" fontId="18" fillId="26" borderId="68" xfId="0" applyNumberFormat="1" applyFont="1" applyFill="1" applyBorder="1" applyAlignment="1">
      <alignment horizontal="left"/>
    </xf>
    <xf numFmtId="2" fontId="18" fillId="26" borderId="83" xfId="0" applyNumberFormat="1" applyFont="1" applyFill="1" applyBorder="1" applyAlignment="1">
      <alignment horizontal="left"/>
    </xf>
    <xf numFmtId="2" fontId="18" fillId="0" borderId="125" xfId="0" applyNumberFormat="1" applyFont="1" applyBorder="1" applyAlignment="1">
      <alignment horizontal="left"/>
    </xf>
    <xf numFmtId="2" fontId="18" fillId="18" borderId="68" xfId="0" applyNumberFormat="1" applyFont="1" applyFill="1" applyBorder="1" applyAlignment="1">
      <alignment horizontal="left"/>
    </xf>
    <xf numFmtId="2" fontId="18" fillId="0" borderId="68" xfId="0" applyNumberFormat="1" applyFont="1" applyBorder="1" applyAlignment="1">
      <alignment horizontal="left"/>
    </xf>
    <xf numFmtId="2" fontId="18" fillId="27" borderId="68" xfId="0" applyNumberFormat="1" applyFont="1" applyFill="1" applyBorder="1" applyAlignment="1">
      <alignment horizontal="left"/>
    </xf>
    <xf numFmtId="2" fontId="18" fillId="0" borderId="83" xfId="0" applyNumberFormat="1" applyFont="1" applyBorder="1" applyAlignment="1">
      <alignment horizontal="left"/>
    </xf>
    <xf numFmtId="2" fontId="18" fillId="18" borderId="125" xfId="0" applyNumberFormat="1" applyFont="1" applyFill="1" applyBorder="1" applyAlignment="1">
      <alignment horizontal="left"/>
    </xf>
    <xf numFmtId="2" fontId="18" fillId="0" borderId="111" xfId="0" applyNumberFormat="1" applyFont="1" applyBorder="1" applyAlignment="1">
      <alignment horizontal="left"/>
    </xf>
    <xf numFmtId="2" fontId="18" fillId="18" borderId="83" xfId="0" applyNumberFormat="1" applyFont="1" applyFill="1" applyBorder="1" applyAlignment="1">
      <alignment horizontal="left"/>
    </xf>
    <xf numFmtId="2" fontId="18" fillId="24" borderId="68" xfId="0" applyNumberFormat="1" applyFont="1" applyFill="1" applyBorder="1" applyAlignment="1">
      <alignment horizontal="left"/>
    </xf>
    <xf numFmtId="2" fontId="18" fillId="0" borderId="75" xfId="0" applyNumberFormat="1" applyFont="1" applyBorder="1" applyAlignment="1">
      <alignment horizontal="left"/>
    </xf>
    <xf numFmtId="2" fontId="18" fillId="20" borderId="68" xfId="0" applyNumberFormat="1" applyFont="1" applyFill="1" applyBorder="1" applyAlignment="1">
      <alignment horizontal="left"/>
    </xf>
    <xf numFmtId="2" fontId="18" fillId="29" borderId="68" xfId="0" applyNumberFormat="1" applyFont="1" applyFill="1" applyBorder="1" applyAlignment="1">
      <alignment horizontal="left"/>
    </xf>
    <xf numFmtId="2" fontId="18" fillId="23" borderId="68" xfId="0" applyNumberFormat="1" applyFont="1" applyFill="1" applyBorder="1" applyAlignment="1">
      <alignment horizontal="left"/>
    </xf>
    <xf numFmtId="2" fontId="18" fillId="23" borderId="83" xfId="0" applyNumberFormat="1" applyFont="1" applyFill="1" applyBorder="1" applyAlignment="1">
      <alignment horizontal="left"/>
    </xf>
    <xf numFmtId="2" fontId="18" fillId="0" borderId="0" xfId="0" applyNumberFormat="1" applyFont="1" applyAlignment="1">
      <alignment horizontal="left"/>
    </xf>
    <xf numFmtId="0" fontId="17" fillId="0" borderId="64" xfId="0" applyFont="1" applyBorder="1"/>
    <xf numFmtId="0" fontId="17" fillId="0" borderId="68" xfId="0" applyFont="1" applyBorder="1"/>
    <xf numFmtId="0" fontId="17" fillId="0" borderId="72" xfId="0" applyFont="1" applyBorder="1"/>
    <xf numFmtId="0" fontId="2" fillId="0" borderId="0" xfId="41" applyFont="1" applyAlignment="1">
      <alignment horizontal="left"/>
    </xf>
    <xf numFmtId="0" fontId="20" fillId="6" borderId="41" xfId="0" applyNumberFormat="1" applyFont="1" applyFill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9" fillId="6" borderId="30" xfId="0" applyFont="1" applyFill="1" applyBorder="1" applyAlignment="1">
      <alignment horizontal="left" vertical="center" wrapText="1"/>
    </xf>
    <xf numFmtId="0" fontId="19" fillId="0" borderId="33" xfId="0" applyFont="1" applyBorder="1" applyAlignment="1">
      <alignment horizontal="left" vertical="center" wrapText="1"/>
    </xf>
    <xf numFmtId="0" fontId="18" fillId="6" borderId="24" xfId="0" applyFont="1" applyFill="1" applyBorder="1" applyAlignment="1">
      <alignment horizontal="center" vertical="center"/>
    </xf>
    <xf numFmtId="0" fontId="18" fillId="6" borderId="33" xfId="0" applyFont="1" applyFill="1" applyBorder="1" applyAlignment="1">
      <alignment horizontal="center" vertical="center"/>
    </xf>
    <xf numFmtId="0" fontId="17" fillId="0" borderId="67" xfId="0" applyFont="1" applyFill="1" applyBorder="1" applyAlignment="1">
      <alignment vertical="center"/>
    </xf>
    <xf numFmtId="0" fontId="17" fillId="0" borderId="68" xfId="0" applyFont="1" applyFill="1" applyBorder="1" applyAlignment="1">
      <alignment vertical="center"/>
    </xf>
    <xf numFmtId="0" fontId="17" fillId="0" borderId="45" xfId="0" applyFont="1" applyFill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89" xfId="0" applyFont="1" applyBorder="1" applyAlignment="1">
      <alignment vertical="center"/>
    </xf>
    <xf numFmtId="0" fontId="17" fillId="0" borderId="90" xfId="0" applyFont="1" applyBorder="1" applyAlignment="1">
      <alignment vertical="center"/>
    </xf>
    <xf numFmtId="0" fontId="21" fillId="6" borderId="86" xfId="0" applyNumberFormat="1" applyFont="1" applyFill="1" applyBorder="1" applyAlignment="1">
      <alignment horizontal="left" vertical="center"/>
    </xf>
    <xf numFmtId="0" fontId="19" fillId="0" borderId="86" xfId="0" applyFont="1" applyBorder="1" applyAlignment="1">
      <alignment horizontal="left" vertical="center"/>
    </xf>
    <xf numFmtId="0" fontId="19" fillId="0" borderId="87" xfId="0" applyFont="1" applyBorder="1" applyAlignment="1">
      <alignment horizontal="left" vertical="center"/>
    </xf>
    <xf numFmtId="0" fontId="17" fillId="0" borderId="91" xfId="0" applyFont="1" applyBorder="1" applyAlignment="1">
      <alignment vertical="center"/>
    </xf>
    <xf numFmtId="0" fontId="17" fillId="0" borderId="80" xfId="0" applyFont="1" applyBorder="1" applyAlignment="1">
      <alignment vertical="center"/>
    </xf>
    <xf numFmtId="0" fontId="17" fillId="0" borderId="81" xfId="0" applyFont="1" applyBorder="1" applyAlignment="1">
      <alignment vertical="center"/>
    </xf>
    <xf numFmtId="0" fontId="21" fillId="6" borderId="88" xfId="0" applyNumberFormat="1" applyFont="1" applyFill="1" applyBorder="1" applyAlignment="1">
      <alignment horizontal="left" vertical="center"/>
    </xf>
    <xf numFmtId="0" fontId="17" fillId="0" borderId="37" xfId="0" applyFont="1" applyFill="1" applyBorder="1" applyAlignment="1">
      <alignment horizontal="left" vertical="center"/>
    </xf>
    <xf numFmtId="0" fontId="17" fillId="0" borderId="93" xfId="0" applyFont="1" applyFill="1" applyBorder="1" applyAlignment="1">
      <alignment horizontal="left" vertical="center"/>
    </xf>
    <xf numFmtId="0" fontId="17" fillId="0" borderId="38" xfId="0" applyFont="1" applyFill="1" applyBorder="1" applyAlignment="1">
      <alignment horizontal="left" vertical="center"/>
    </xf>
    <xf numFmtId="0" fontId="17" fillId="0" borderId="67" xfId="0" applyFont="1" applyBorder="1" applyAlignment="1">
      <alignment vertical="center"/>
    </xf>
    <xf numFmtId="0" fontId="17" fillId="0" borderId="68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92" xfId="0" applyFont="1" applyBorder="1" applyAlignment="1">
      <alignment vertical="center"/>
    </xf>
    <xf numFmtId="0" fontId="17" fillId="0" borderId="83" xfId="0" applyFont="1" applyBorder="1" applyAlignment="1">
      <alignment vertical="center"/>
    </xf>
    <xf numFmtId="0" fontId="17" fillId="0" borderId="84" xfId="0" applyFont="1" applyBorder="1" applyAlignment="1">
      <alignment vertical="center"/>
    </xf>
    <xf numFmtId="0" fontId="4" fillId="3" borderId="10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11" fillId="0" borderId="95" xfId="0" applyFont="1" applyFill="1" applyBorder="1" applyAlignment="1">
      <alignment horizontal="center" vertical="center" wrapText="1"/>
    </xf>
    <xf numFmtId="0" fontId="11" fillId="0" borderId="96" xfId="0" applyFont="1" applyFill="1" applyBorder="1" applyAlignment="1">
      <alignment horizontal="center" vertical="center" wrapText="1"/>
    </xf>
    <xf numFmtId="0" fontId="11" fillId="0" borderId="97" xfId="0" applyFont="1" applyFill="1" applyBorder="1" applyAlignment="1">
      <alignment horizontal="center" vertical="center" wrapText="1"/>
    </xf>
    <xf numFmtId="0" fontId="6" fillId="2" borderId="98" xfId="0" applyFont="1" applyFill="1" applyBorder="1" applyAlignment="1">
      <alignment horizontal="center"/>
    </xf>
    <xf numFmtId="0" fontId="6" fillId="2" borderId="99" xfId="0" applyFont="1" applyFill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15" fillId="2" borderId="17" xfId="0" applyFont="1" applyFill="1" applyBorder="1" applyAlignment="1">
      <alignment horizontal="center" vertical="center" wrapText="1"/>
    </xf>
    <xf numFmtId="0" fontId="15" fillId="2" borderId="99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5" fillId="0" borderId="105" xfId="0" applyFont="1" applyFill="1" applyBorder="1" applyAlignment="1">
      <alignment horizontal="center"/>
    </xf>
    <xf numFmtId="0" fontId="5" fillId="0" borderId="106" xfId="0" applyFont="1" applyFill="1" applyBorder="1" applyAlignment="1">
      <alignment horizontal="center"/>
    </xf>
    <xf numFmtId="0" fontId="5" fillId="0" borderId="107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5" fillId="2" borderId="93" xfId="0" applyFont="1" applyFill="1" applyBorder="1" applyAlignment="1">
      <alignment horizontal="center"/>
    </xf>
    <xf numFmtId="0" fontId="5" fillId="2" borderId="67" xfId="0" applyFont="1" applyFill="1" applyBorder="1" applyAlignment="1">
      <alignment horizontal="center"/>
    </xf>
    <xf numFmtId="0" fontId="13" fillId="0" borderId="104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4" fillId="2" borderId="10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8" fillId="0" borderId="102" xfId="0" applyFont="1" applyFill="1" applyBorder="1" applyAlignment="1">
      <alignment horizontal="center" vertical="center"/>
    </xf>
    <xf numFmtId="0" fontId="8" fillId="0" borderId="103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18" fillId="6" borderId="94" xfId="0" applyFont="1" applyFill="1" applyBorder="1" applyAlignment="1">
      <alignment horizontal="left" vertical="center" wrapText="1"/>
    </xf>
    <xf numFmtId="0" fontId="0" fillId="0" borderId="43" xfId="0" applyBorder="1" applyAlignment="1">
      <alignment horizontal="left"/>
    </xf>
    <xf numFmtId="0" fontId="24" fillId="11" borderId="48" xfId="0" applyFont="1" applyFill="1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8" fillId="6" borderId="48" xfId="0" applyFont="1" applyFill="1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1" fillId="0" borderId="0" xfId="41" applyFont="1" applyAlignment="1">
      <alignment horizontal="left"/>
    </xf>
    <xf numFmtId="0" fontId="18" fillId="0" borderId="37" xfId="0" applyFont="1" applyBorder="1" applyAlignment="1">
      <alignment horizontal="left" wrapText="1"/>
    </xf>
    <xf numFmtId="0" fontId="18" fillId="24" borderId="46" xfId="0" applyFont="1" applyFill="1" applyBorder="1" applyAlignment="1">
      <alignment horizontal="left" wrapText="1"/>
    </xf>
    <xf numFmtId="0" fontId="18" fillId="24" borderId="67" xfId="0" applyFont="1" applyFill="1" applyBorder="1" applyAlignment="1">
      <alignment horizontal="left" wrapText="1"/>
    </xf>
    <xf numFmtId="0" fontId="18" fillId="24" borderId="68" xfId="0" applyFont="1" applyFill="1" applyBorder="1" applyAlignment="1">
      <alignment horizontal="left" wrapText="1"/>
    </xf>
    <xf numFmtId="49" fontId="18" fillId="24" borderId="68" xfId="0" applyNumberFormat="1" applyFont="1" applyFill="1" applyBorder="1" applyAlignment="1">
      <alignment horizontal="left" wrapText="1"/>
    </xf>
    <xf numFmtId="0" fontId="18" fillId="21" borderId="68" xfId="0" applyFont="1" applyFill="1" applyBorder="1" applyAlignment="1">
      <alignment horizontal="left" wrapText="1"/>
    </xf>
    <xf numFmtId="0" fontId="18" fillId="61" borderId="68" xfId="0" applyFont="1" applyFill="1" applyBorder="1" applyAlignment="1">
      <alignment horizontal="left" wrapText="1"/>
    </xf>
    <xf numFmtId="0" fontId="18" fillId="25" borderId="68" xfId="0" applyFont="1" applyFill="1" applyBorder="1" applyAlignment="1">
      <alignment horizontal="left" wrapText="1"/>
    </xf>
    <xf numFmtId="0" fontId="18" fillId="24" borderId="45" xfId="0" applyFont="1" applyFill="1" applyBorder="1" applyAlignment="1">
      <alignment horizontal="left" wrapText="1"/>
    </xf>
    <xf numFmtId="0" fontId="18" fillId="61" borderId="0" xfId="0" applyFont="1" applyFill="1" applyAlignment="1">
      <alignment horizontal="left" wrapText="1"/>
    </xf>
    <xf numFmtId="0" fontId="18" fillId="0" borderId="0" xfId="0" applyFont="1" applyAlignment="1">
      <alignment horizontal="left" wrapText="1"/>
    </xf>
    <xf numFmtId="0" fontId="18" fillId="27" borderId="46" xfId="0" applyFont="1" applyFill="1" applyBorder="1" applyAlignment="1">
      <alignment horizontal="left" wrapText="1"/>
    </xf>
    <xf numFmtId="0" fontId="18" fillId="27" borderId="67" xfId="0" applyFont="1" applyFill="1" applyBorder="1" applyAlignment="1">
      <alignment horizontal="left" wrapText="1"/>
    </xf>
    <xf numFmtId="0" fontId="18" fillId="27" borderId="68" xfId="0" applyFont="1" applyFill="1" applyBorder="1" applyAlignment="1">
      <alignment horizontal="left" wrapText="1"/>
    </xf>
    <xf numFmtId="49" fontId="18" fillId="27" borderId="68" xfId="0" applyNumberFormat="1" applyFont="1" applyFill="1" applyBorder="1" applyAlignment="1">
      <alignment horizontal="left" wrapText="1"/>
    </xf>
    <xf numFmtId="0" fontId="18" fillId="27" borderId="45" xfId="0" applyFont="1" applyFill="1" applyBorder="1" applyAlignment="1">
      <alignment horizontal="left" wrapText="1"/>
    </xf>
    <xf numFmtId="0" fontId="18" fillId="0" borderId="46" xfId="0" applyFont="1" applyBorder="1" applyAlignment="1">
      <alignment horizontal="left" wrapText="1"/>
    </xf>
    <xf numFmtId="0" fontId="18" fillId="22" borderId="68" xfId="0" applyFont="1" applyFill="1" applyBorder="1" applyAlignment="1">
      <alignment horizontal="left" wrapText="1"/>
    </xf>
    <xf numFmtId="0" fontId="18" fillId="12" borderId="0" xfId="0" applyFont="1" applyFill="1" applyAlignment="1">
      <alignment horizontal="left" wrapText="1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18"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17</xdr:row>
          <xdr:rowOff>0</xdr:rowOff>
        </xdr:from>
        <xdr:to>
          <xdr:col>1</xdr:col>
          <xdr:colOff>447675</xdr:colOff>
          <xdr:row>17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17</xdr:row>
          <xdr:rowOff>0</xdr:rowOff>
        </xdr:from>
        <xdr:to>
          <xdr:col>1</xdr:col>
          <xdr:colOff>447675</xdr:colOff>
          <xdr:row>17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17</xdr:row>
          <xdr:rowOff>0</xdr:rowOff>
        </xdr:from>
        <xdr:to>
          <xdr:col>1</xdr:col>
          <xdr:colOff>447675</xdr:colOff>
          <xdr:row>17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1:G1048576" totalsRowShown="0" headerRowDxfId="17" dataDxfId="16">
  <autoFilter ref="A1:G1048576"/>
  <tableColumns count="7">
    <tableColumn id="1" name="#" dataDxfId="15"/>
    <tableColumn id="2" name="Net 5mm" dataDxfId="14"/>
    <tableColumn id="3" name="Clk" dataDxfId="13"/>
    <tableColumn id="4" name="Freq" dataDxfId="12"/>
    <tableColumn id="5" name="Analog" dataDxfId="11"/>
    <tableColumn id="6" name="Pair" dataDxfId="10"/>
    <tableColumn id="7" name="Group" dataDxfId="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1:O1048576" totalsRowShown="0" headerRowDxfId="8" dataDxfId="7">
  <autoFilter ref="I1:O1048576"/>
  <tableColumns count="7">
    <tableColumn id="1" name="#" dataDxfId="6"/>
    <tableColumn id="2" name="Net 4mm" dataDxfId="5"/>
    <tableColumn id="3" name="Clk" dataDxfId="4"/>
    <tableColumn id="4" name="Freq" dataDxfId="3"/>
    <tableColumn id="5" name="Analog" dataDxfId="2"/>
    <tableColumn id="6" name="Pair" dataDxfId="1"/>
    <tableColumn id="7" name="Group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zoomScale="90" zoomScaleNormal="90" workbookViewId="0">
      <selection activeCell="B3" sqref="B3:I3"/>
    </sheetView>
  </sheetViews>
  <sheetFormatPr defaultRowHeight="12.75" x14ac:dyDescent="0.2"/>
  <cols>
    <col min="1" max="1" width="7" style="171" customWidth="1"/>
    <col min="2" max="2" width="65.85546875" style="172" customWidth="1"/>
    <col min="3" max="8" width="9.42578125" style="150" customWidth="1"/>
    <col min="9" max="9" width="47.140625" style="171" customWidth="1"/>
    <col min="10" max="16384" width="9.140625" style="150"/>
  </cols>
  <sheetData>
    <row r="1" spans="1:9" s="149" customFormat="1" ht="25.5" customHeight="1" thickBot="1" x14ac:dyDescent="0.25">
      <c r="A1" s="175" t="s">
        <v>39</v>
      </c>
      <c r="B1" s="588" t="s">
        <v>172</v>
      </c>
      <c r="C1" s="583"/>
      <c r="D1" s="583"/>
      <c r="E1" s="583"/>
      <c r="F1" s="583"/>
      <c r="G1" s="583"/>
      <c r="H1" s="583"/>
      <c r="I1" s="584"/>
    </row>
    <row r="2" spans="1:9" ht="15" customHeight="1" x14ac:dyDescent="0.2">
      <c r="A2" s="176" t="s">
        <v>156</v>
      </c>
      <c r="B2" s="585" t="s">
        <v>214</v>
      </c>
      <c r="C2" s="586"/>
      <c r="D2" s="586"/>
      <c r="E2" s="586"/>
      <c r="F2" s="586"/>
      <c r="G2" s="586"/>
      <c r="H2" s="586"/>
      <c r="I2" s="587"/>
    </row>
    <row r="3" spans="1:9" ht="15" customHeight="1" x14ac:dyDescent="0.2">
      <c r="A3" s="165" t="s">
        <v>87</v>
      </c>
      <c r="B3" s="576" t="s">
        <v>933</v>
      </c>
      <c r="C3" s="577"/>
      <c r="D3" s="577"/>
      <c r="E3" s="577"/>
      <c r="F3" s="577"/>
      <c r="G3" s="577"/>
      <c r="H3" s="577"/>
      <c r="I3" s="578"/>
    </row>
    <row r="4" spans="1:9" ht="15" customHeight="1" x14ac:dyDescent="0.2">
      <c r="A4" s="165" t="s">
        <v>77</v>
      </c>
      <c r="B4" s="576" t="s">
        <v>102</v>
      </c>
      <c r="C4" s="577"/>
      <c r="D4" s="577"/>
      <c r="E4" s="577"/>
      <c r="F4" s="577"/>
      <c r="G4" s="577"/>
      <c r="H4" s="577"/>
      <c r="I4" s="578"/>
    </row>
    <row r="5" spans="1:9" ht="15" customHeight="1" x14ac:dyDescent="0.2">
      <c r="A5" s="165" t="s">
        <v>82</v>
      </c>
      <c r="B5" s="576" t="s">
        <v>934</v>
      </c>
      <c r="C5" s="577"/>
      <c r="D5" s="577"/>
      <c r="E5" s="577"/>
      <c r="F5" s="577"/>
      <c r="G5" s="577"/>
      <c r="H5" s="577"/>
      <c r="I5" s="578"/>
    </row>
    <row r="6" spans="1:9" ht="15" customHeight="1" x14ac:dyDescent="0.2">
      <c r="A6" s="165" t="s">
        <v>80</v>
      </c>
      <c r="B6" s="589" t="s">
        <v>216</v>
      </c>
      <c r="C6" s="590"/>
      <c r="D6" s="590"/>
      <c r="E6" s="590"/>
      <c r="F6" s="590"/>
      <c r="G6" s="590"/>
      <c r="H6" s="590"/>
      <c r="I6" s="591"/>
    </row>
    <row r="7" spans="1:9" ht="15" customHeight="1" x14ac:dyDescent="0.2">
      <c r="A7" s="165" t="s">
        <v>157</v>
      </c>
      <c r="B7" s="576" t="s">
        <v>72</v>
      </c>
      <c r="C7" s="577"/>
      <c r="D7" s="577"/>
      <c r="E7" s="577"/>
      <c r="F7" s="577"/>
      <c r="G7" s="577"/>
      <c r="H7" s="577"/>
      <c r="I7" s="578"/>
    </row>
    <row r="8" spans="1:9" ht="15" customHeight="1" x14ac:dyDescent="0.2">
      <c r="A8" s="165" t="s">
        <v>158</v>
      </c>
      <c r="B8" s="576" t="s">
        <v>935</v>
      </c>
      <c r="C8" s="577"/>
      <c r="D8" s="577"/>
      <c r="E8" s="577"/>
      <c r="F8" s="577"/>
      <c r="G8" s="577"/>
      <c r="H8" s="577"/>
      <c r="I8" s="578"/>
    </row>
    <row r="9" spans="1:9" ht="15" customHeight="1" x14ac:dyDescent="0.2">
      <c r="A9" s="165" t="s">
        <v>159</v>
      </c>
      <c r="B9" s="576" t="s">
        <v>204</v>
      </c>
      <c r="C9" s="577"/>
      <c r="D9" s="577"/>
      <c r="E9" s="577"/>
      <c r="F9" s="577"/>
      <c r="G9" s="577"/>
      <c r="H9" s="577"/>
      <c r="I9" s="578"/>
    </row>
    <row r="10" spans="1:9" ht="15" customHeight="1" x14ac:dyDescent="0.2">
      <c r="A10" s="165" t="s">
        <v>165</v>
      </c>
      <c r="B10" s="576" t="s">
        <v>169</v>
      </c>
      <c r="C10" s="577"/>
      <c r="D10" s="577"/>
      <c r="E10" s="577"/>
      <c r="F10" s="577"/>
      <c r="G10" s="577"/>
      <c r="H10" s="577"/>
      <c r="I10" s="578"/>
    </row>
    <row r="11" spans="1:9" ht="15" customHeight="1" x14ac:dyDescent="0.2">
      <c r="A11" s="165" t="s">
        <v>168</v>
      </c>
      <c r="B11" s="576" t="s">
        <v>166</v>
      </c>
      <c r="C11" s="577"/>
      <c r="D11" s="577"/>
      <c r="E11" s="577"/>
      <c r="F11" s="577"/>
      <c r="G11" s="577"/>
      <c r="H11" s="577"/>
      <c r="I11" s="578"/>
    </row>
    <row r="12" spans="1:9" ht="15" customHeight="1" x14ac:dyDescent="0.2">
      <c r="A12" s="165" t="s">
        <v>203</v>
      </c>
      <c r="B12" s="576" t="s">
        <v>167</v>
      </c>
      <c r="C12" s="577"/>
      <c r="D12" s="577"/>
      <c r="E12" s="577"/>
      <c r="F12" s="577"/>
      <c r="G12" s="577"/>
      <c r="H12" s="577"/>
      <c r="I12" s="578"/>
    </row>
    <row r="13" spans="1:9" ht="13.5" customHeight="1" thickBot="1" x14ac:dyDescent="0.25">
      <c r="A13" s="169"/>
      <c r="B13" s="579"/>
      <c r="C13" s="580"/>
      <c r="D13" s="580"/>
      <c r="E13" s="580"/>
      <c r="F13" s="580"/>
      <c r="G13" s="580"/>
      <c r="H13" s="580"/>
      <c r="I13" s="581"/>
    </row>
    <row r="14" spans="1:9" ht="13.5" thickBot="1" x14ac:dyDescent="0.25">
      <c r="A14" s="570" t="s">
        <v>39</v>
      </c>
      <c r="B14" s="572" t="s">
        <v>50</v>
      </c>
      <c r="C14" s="574" t="s">
        <v>40</v>
      </c>
      <c r="D14" s="575"/>
      <c r="E14" s="574" t="s">
        <v>41</v>
      </c>
      <c r="F14" s="575"/>
      <c r="G14" s="574" t="s">
        <v>42</v>
      </c>
      <c r="H14" s="575"/>
      <c r="I14" s="151"/>
    </row>
    <row r="15" spans="1:9" ht="13.5" thickBot="1" x14ac:dyDescent="0.25">
      <c r="A15" s="571"/>
      <c r="B15" s="573"/>
      <c r="C15" s="152" t="s">
        <v>47</v>
      </c>
      <c r="D15" s="153" t="s">
        <v>43</v>
      </c>
      <c r="E15" s="154" t="s">
        <v>47</v>
      </c>
      <c r="F15" s="153" t="s">
        <v>43</v>
      </c>
      <c r="G15" s="154" t="s">
        <v>47</v>
      </c>
      <c r="H15" s="153" t="s">
        <v>43</v>
      </c>
      <c r="I15" s="155" t="s">
        <v>44</v>
      </c>
    </row>
    <row r="16" spans="1:9" ht="15" customHeight="1" x14ac:dyDescent="0.2">
      <c r="A16" s="219" t="s">
        <v>89</v>
      </c>
      <c r="B16" s="232" t="s">
        <v>108</v>
      </c>
      <c r="C16" s="233">
        <v>100</v>
      </c>
      <c r="D16" s="234">
        <f t="shared" ref="D16:D30" si="0">C16*0.0393701</f>
        <v>3.9370099999999999</v>
      </c>
      <c r="E16" s="233">
        <v>80</v>
      </c>
      <c r="F16" s="234">
        <f>E16*0.0393701</f>
        <v>3.1496079999999997</v>
      </c>
      <c r="G16" s="233" t="s">
        <v>180</v>
      </c>
      <c r="H16" s="234" t="e">
        <f>G16*0.0393701</f>
        <v>#VALUE!</v>
      </c>
      <c r="I16" s="220" t="s">
        <v>107</v>
      </c>
    </row>
    <row r="17" spans="1:9" ht="15" customHeight="1" x14ac:dyDescent="0.2">
      <c r="A17" s="219" t="s">
        <v>90</v>
      </c>
      <c r="B17" s="221" t="s">
        <v>109</v>
      </c>
      <c r="C17" s="161">
        <v>80</v>
      </c>
      <c r="D17" s="157">
        <f t="shared" si="0"/>
        <v>3.1496079999999997</v>
      </c>
      <c r="E17" s="161">
        <v>80</v>
      </c>
      <c r="F17" s="157">
        <f>E17*0.0393701</f>
        <v>3.1496079999999997</v>
      </c>
      <c r="G17" s="161" t="s">
        <v>180</v>
      </c>
      <c r="H17" s="157" t="e">
        <f>G17*0.0393701</f>
        <v>#VALUE!</v>
      </c>
      <c r="I17" s="220" t="s">
        <v>73</v>
      </c>
    </row>
    <row r="18" spans="1:9" ht="15" customHeight="1" x14ac:dyDescent="0.2">
      <c r="A18" s="160" t="s">
        <v>76</v>
      </c>
      <c r="B18" s="173" t="s">
        <v>110</v>
      </c>
      <c r="C18" s="161">
        <v>80</v>
      </c>
      <c r="D18" s="157">
        <f t="shared" si="0"/>
        <v>3.1496079999999997</v>
      </c>
      <c r="E18" s="161">
        <v>80</v>
      </c>
      <c r="F18" s="157">
        <f>E18*0.0393701</f>
        <v>3.1496079999999997</v>
      </c>
      <c r="G18" s="158" t="s">
        <v>180</v>
      </c>
      <c r="H18" s="157"/>
      <c r="I18" s="162" t="s">
        <v>103</v>
      </c>
    </row>
    <row r="19" spans="1:9" ht="15" customHeight="1" x14ac:dyDescent="0.2">
      <c r="A19" s="156" t="s">
        <v>81</v>
      </c>
      <c r="B19" s="173" t="s">
        <v>49</v>
      </c>
      <c r="C19" s="161">
        <v>80</v>
      </c>
      <c r="D19" s="157">
        <f t="shared" si="0"/>
        <v>3.1496079999999997</v>
      </c>
      <c r="E19" s="161">
        <v>80</v>
      </c>
      <c r="F19" s="157">
        <f>E19*0.0393701</f>
        <v>3.1496079999999997</v>
      </c>
      <c r="G19" s="161">
        <v>150</v>
      </c>
      <c r="H19" s="157">
        <f>G19*0.0393701</f>
        <v>5.9055149999999994</v>
      </c>
      <c r="I19" s="162" t="s">
        <v>104</v>
      </c>
    </row>
    <row r="20" spans="1:9" ht="15" customHeight="1" x14ac:dyDescent="0.2">
      <c r="A20" s="219" t="s">
        <v>78</v>
      </c>
      <c r="B20" s="173" t="s">
        <v>205</v>
      </c>
      <c r="C20" s="161" t="s">
        <v>58</v>
      </c>
      <c r="D20" s="157" t="e">
        <f t="shared" si="0"/>
        <v>#VALUE!</v>
      </c>
      <c r="E20" s="161">
        <v>80</v>
      </c>
      <c r="F20" s="157">
        <f>E20*0.0393701</f>
        <v>3.1496079999999997</v>
      </c>
      <c r="G20" s="161">
        <v>150</v>
      </c>
      <c r="H20" s="157">
        <f>G20*0.0393701</f>
        <v>5.9055149999999994</v>
      </c>
      <c r="I20" s="162" t="s">
        <v>104</v>
      </c>
    </row>
    <row r="21" spans="1:9" s="164" customFormat="1" ht="15" customHeight="1" x14ac:dyDescent="0.2">
      <c r="A21" s="433" t="s">
        <v>83</v>
      </c>
      <c r="B21" s="434" t="s">
        <v>56</v>
      </c>
      <c r="C21" s="435" t="s">
        <v>95</v>
      </c>
      <c r="D21" s="436" t="e">
        <f t="shared" si="0"/>
        <v>#VALUE!</v>
      </c>
      <c r="E21" s="437"/>
      <c r="F21" s="436"/>
      <c r="G21" s="437"/>
      <c r="H21" s="438"/>
      <c r="I21" s="439" t="s">
        <v>95</v>
      </c>
    </row>
    <row r="22" spans="1:9" s="164" customFormat="1" ht="15" customHeight="1" x14ac:dyDescent="0.2">
      <c r="A22" s="433" t="s">
        <v>160</v>
      </c>
      <c r="B22" s="434" t="s">
        <v>45</v>
      </c>
      <c r="C22" s="435" t="s">
        <v>95</v>
      </c>
      <c r="D22" s="436" t="e">
        <f t="shared" si="0"/>
        <v>#VALUE!</v>
      </c>
      <c r="E22" s="437"/>
      <c r="F22" s="436"/>
      <c r="G22" s="437"/>
      <c r="H22" s="438"/>
      <c r="I22" s="439" t="s">
        <v>95</v>
      </c>
    </row>
    <row r="23" spans="1:9" s="164" customFormat="1" ht="15" customHeight="1" x14ac:dyDescent="0.2">
      <c r="A23" s="219" t="s">
        <v>161</v>
      </c>
      <c r="B23" s="173" t="s">
        <v>142</v>
      </c>
      <c r="C23" s="161">
        <v>100</v>
      </c>
      <c r="D23" s="157">
        <f t="shared" si="0"/>
        <v>3.9370099999999999</v>
      </c>
      <c r="E23" s="161">
        <v>80</v>
      </c>
      <c r="F23" s="157">
        <f t="shared" ref="F23:F30" si="1">E23*0.0393701</f>
        <v>3.1496079999999997</v>
      </c>
      <c r="G23" s="158"/>
      <c r="H23" s="157"/>
      <c r="I23" s="163" t="s">
        <v>105</v>
      </c>
    </row>
    <row r="24" spans="1:9" s="164" customFormat="1" ht="15" customHeight="1" x14ac:dyDescent="0.2">
      <c r="A24" s="165" t="s">
        <v>162</v>
      </c>
      <c r="B24" s="173" t="s">
        <v>143</v>
      </c>
      <c r="C24" s="161">
        <v>100</v>
      </c>
      <c r="D24" s="157">
        <f t="shared" si="0"/>
        <v>3.9370099999999999</v>
      </c>
      <c r="E24" s="161">
        <v>80</v>
      </c>
      <c r="F24" s="157">
        <f t="shared" si="1"/>
        <v>3.1496079999999997</v>
      </c>
      <c r="G24" s="158"/>
      <c r="H24" s="157"/>
      <c r="I24" s="163" t="s">
        <v>65</v>
      </c>
    </row>
    <row r="25" spans="1:9" s="164" customFormat="1" ht="15" customHeight="1" x14ac:dyDescent="0.2">
      <c r="A25" s="219" t="s">
        <v>163</v>
      </c>
      <c r="B25" s="173" t="s">
        <v>206</v>
      </c>
      <c r="C25" s="161">
        <v>150</v>
      </c>
      <c r="D25" s="157">
        <f t="shared" si="0"/>
        <v>5.9055149999999994</v>
      </c>
      <c r="E25" s="161">
        <v>150</v>
      </c>
      <c r="F25" s="157">
        <f t="shared" si="1"/>
        <v>5.9055149999999994</v>
      </c>
      <c r="G25" s="158"/>
      <c r="H25" s="157"/>
      <c r="I25" s="163" t="s">
        <v>96</v>
      </c>
    </row>
    <row r="26" spans="1:9" s="164" customFormat="1" ht="15" customHeight="1" x14ac:dyDescent="0.2">
      <c r="A26" s="165" t="s">
        <v>164</v>
      </c>
      <c r="B26" s="173" t="s">
        <v>207</v>
      </c>
      <c r="C26" s="161">
        <v>300</v>
      </c>
      <c r="D26" s="157">
        <f t="shared" si="0"/>
        <v>11.811029999999999</v>
      </c>
      <c r="E26" s="161">
        <v>300</v>
      </c>
      <c r="F26" s="157">
        <f t="shared" si="1"/>
        <v>11.811029999999999</v>
      </c>
      <c r="G26" s="158"/>
      <c r="H26" s="157"/>
      <c r="I26" s="163" t="s">
        <v>97</v>
      </c>
    </row>
    <row r="27" spans="1:9" s="164" customFormat="1" ht="15" customHeight="1" x14ac:dyDescent="0.2">
      <c r="A27" s="219" t="s">
        <v>92</v>
      </c>
      <c r="B27" s="173" t="s">
        <v>52</v>
      </c>
      <c r="C27" s="161">
        <v>350</v>
      </c>
      <c r="D27" s="157">
        <f t="shared" si="0"/>
        <v>13.779534999999999</v>
      </c>
      <c r="E27" s="158">
        <v>350</v>
      </c>
      <c r="F27" s="159">
        <f t="shared" si="1"/>
        <v>13.779534999999999</v>
      </c>
      <c r="G27" s="158" t="s">
        <v>59</v>
      </c>
      <c r="H27" s="159" t="e">
        <f>G27*0.0393701</f>
        <v>#VALUE!</v>
      </c>
      <c r="I27" s="163" t="s">
        <v>65</v>
      </c>
    </row>
    <row r="28" spans="1:9" s="164" customFormat="1" ht="15" customHeight="1" x14ac:dyDescent="0.2">
      <c r="A28" s="219" t="s">
        <v>91</v>
      </c>
      <c r="B28" s="173" t="s">
        <v>53</v>
      </c>
      <c r="C28" s="161">
        <v>350</v>
      </c>
      <c r="D28" s="157">
        <f t="shared" si="0"/>
        <v>13.779534999999999</v>
      </c>
      <c r="E28" s="158">
        <v>350</v>
      </c>
      <c r="F28" s="159">
        <f t="shared" si="1"/>
        <v>13.779534999999999</v>
      </c>
      <c r="G28" s="158" t="s">
        <v>59</v>
      </c>
      <c r="H28" s="159" t="e">
        <f>G28*0.0393701</f>
        <v>#VALUE!</v>
      </c>
      <c r="I28" s="163" t="s">
        <v>66</v>
      </c>
    </row>
    <row r="29" spans="1:9" ht="15" customHeight="1" x14ac:dyDescent="0.2">
      <c r="A29" s="219" t="s">
        <v>85</v>
      </c>
      <c r="B29" s="173" t="s">
        <v>144</v>
      </c>
      <c r="C29" s="158">
        <v>50</v>
      </c>
      <c r="D29" s="159">
        <f t="shared" si="0"/>
        <v>1.9685049999999999</v>
      </c>
      <c r="E29" s="158">
        <v>50</v>
      </c>
      <c r="F29" s="159">
        <f t="shared" si="1"/>
        <v>1.9685049999999999</v>
      </c>
      <c r="G29" s="158"/>
      <c r="H29" s="157"/>
      <c r="I29" s="163" t="s">
        <v>48</v>
      </c>
    </row>
    <row r="30" spans="1:9" ht="15" customHeight="1" x14ac:dyDescent="0.2">
      <c r="A30" s="219" t="s">
        <v>93</v>
      </c>
      <c r="B30" s="173" t="s">
        <v>63</v>
      </c>
      <c r="C30" s="158">
        <v>150</v>
      </c>
      <c r="D30" s="159">
        <f t="shared" si="0"/>
        <v>5.9055149999999994</v>
      </c>
      <c r="E30" s="158">
        <v>120</v>
      </c>
      <c r="F30" s="159">
        <f t="shared" si="1"/>
        <v>4.7244120000000001</v>
      </c>
      <c r="G30" s="158"/>
      <c r="H30" s="157"/>
      <c r="I30" s="163" t="s">
        <v>67</v>
      </c>
    </row>
    <row r="31" spans="1:9" ht="13.5" customHeight="1" thickBot="1" x14ac:dyDescent="0.25">
      <c r="A31" s="169"/>
      <c r="B31" s="579"/>
      <c r="C31" s="580"/>
      <c r="D31" s="580"/>
      <c r="E31" s="580"/>
      <c r="F31" s="580"/>
      <c r="G31" s="580"/>
      <c r="H31" s="580"/>
      <c r="I31" s="581"/>
    </row>
    <row r="32" spans="1:9" ht="18" customHeight="1" thickBot="1" x14ac:dyDescent="0.25">
      <c r="A32" s="175" t="s">
        <v>39</v>
      </c>
      <c r="B32" s="582" t="s">
        <v>153</v>
      </c>
      <c r="C32" s="583"/>
      <c r="D32" s="583"/>
      <c r="E32" s="583"/>
      <c r="F32" s="583"/>
      <c r="G32" s="583"/>
      <c r="H32" s="583"/>
      <c r="I32" s="584"/>
    </row>
    <row r="33" spans="1:9" ht="15" customHeight="1" x14ac:dyDescent="0.2">
      <c r="A33" s="160" t="s">
        <v>86</v>
      </c>
      <c r="B33" s="585" t="s">
        <v>215</v>
      </c>
      <c r="C33" s="586"/>
      <c r="D33" s="586"/>
      <c r="E33" s="586"/>
      <c r="F33" s="586"/>
      <c r="G33" s="586"/>
      <c r="H33" s="586"/>
      <c r="I33" s="587"/>
    </row>
    <row r="34" spans="1:9" s="164" customFormat="1" ht="15" customHeight="1" x14ac:dyDescent="0.2">
      <c r="A34" s="165" t="s">
        <v>88</v>
      </c>
      <c r="B34" s="576" t="s">
        <v>936</v>
      </c>
      <c r="C34" s="577"/>
      <c r="D34" s="577"/>
      <c r="E34" s="577"/>
      <c r="F34" s="577"/>
      <c r="G34" s="577"/>
      <c r="H34" s="577"/>
      <c r="I34" s="578"/>
    </row>
    <row r="35" spans="1:9" ht="15" customHeight="1" x14ac:dyDescent="0.2">
      <c r="A35" s="165" t="s">
        <v>79</v>
      </c>
      <c r="B35" s="576" t="s">
        <v>170</v>
      </c>
      <c r="C35" s="577"/>
      <c r="D35" s="577"/>
      <c r="E35" s="577"/>
      <c r="F35" s="577"/>
      <c r="G35" s="577"/>
      <c r="H35" s="577"/>
      <c r="I35" s="578"/>
    </row>
    <row r="36" spans="1:9" ht="15" customHeight="1" x14ac:dyDescent="0.2">
      <c r="A36" s="165" t="s">
        <v>84</v>
      </c>
      <c r="B36" s="576" t="s">
        <v>550</v>
      </c>
      <c r="C36" s="577"/>
      <c r="D36" s="577"/>
      <c r="E36" s="577"/>
      <c r="F36" s="577"/>
      <c r="G36" s="577"/>
      <c r="H36" s="577"/>
      <c r="I36" s="578"/>
    </row>
    <row r="37" spans="1:9" ht="15" customHeight="1" x14ac:dyDescent="0.2">
      <c r="A37" s="160" t="s">
        <v>154</v>
      </c>
      <c r="B37" s="576" t="s">
        <v>171</v>
      </c>
      <c r="C37" s="577"/>
      <c r="D37" s="577"/>
      <c r="E37" s="577"/>
      <c r="F37" s="577"/>
      <c r="G37" s="577"/>
      <c r="H37" s="577"/>
      <c r="I37" s="578"/>
    </row>
    <row r="38" spans="1:9" ht="15" customHeight="1" x14ac:dyDescent="0.2">
      <c r="A38" s="165" t="s">
        <v>155</v>
      </c>
      <c r="B38" s="576" t="s">
        <v>937</v>
      </c>
      <c r="C38" s="577"/>
      <c r="D38" s="577"/>
      <c r="E38" s="577"/>
      <c r="F38" s="577"/>
      <c r="G38" s="577"/>
      <c r="H38" s="577"/>
      <c r="I38" s="578"/>
    </row>
    <row r="39" spans="1:9" ht="12" customHeight="1" x14ac:dyDescent="0.2">
      <c r="A39" s="160"/>
      <c r="B39" s="592"/>
      <c r="C39" s="593"/>
      <c r="D39" s="593"/>
      <c r="E39" s="593"/>
      <c r="F39" s="593"/>
      <c r="G39" s="593"/>
      <c r="H39" s="593"/>
      <c r="I39" s="594"/>
    </row>
    <row r="40" spans="1:9" ht="13.5" customHeight="1" thickBot="1" x14ac:dyDescent="0.25">
      <c r="A40" s="169"/>
      <c r="B40" s="595"/>
      <c r="C40" s="596"/>
      <c r="D40" s="596"/>
      <c r="E40" s="596"/>
      <c r="F40" s="596"/>
      <c r="G40" s="596"/>
      <c r="H40" s="596"/>
      <c r="I40" s="597"/>
    </row>
    <row r="41" spans="1:9" s="149" customFormat="1" ht="18" customHeight="1" thickBot="1" x14ac:dyDescent="0.25">
      <c r="A41" s="175" t="s">
        <v>46</v>
      </c>
      <c r="B41" s="582" t="s">
        <v>145</v>
      </c>
      <c r="C41" s="583"/>
      <c r="D41" s="583"/>
      <c r="E41" s="583"/>
      <c r="F41" s="583"/>
      <c r="G41" s="583"/>
      <c r="H41" s="583"/>
      <c r="I41" s="584"/>
    </row>
    <row r="42" spans="1:9" s="164" customFormat="1" ht="15" customHeight="1" x14ac:dyDescent="0.2">
      <c r="A42" s="165" t="s">
        <v>146</v>
      </c>
      <c r="B42" s="174" t="s">
        <v>111</v>
      </c>
      <c r="C42" s="166">
        <v>520</v>
      </c>
      <c r="D42" s="167">
        <f t="shared" ref="D42:D48" si="2">C42*0.0393701</f>
        <v>20.472452000000001</v>
      </c>
      <c r="E42" s="158"/>
      <c r="F42" s="157"/>
      <c r="G42" s="158"/>
      <c r="H42" s="157"/>
      <c r="I42" s="163" t="s">
        <v>112</v>
      </c>
    </row>
    <row r="43" spans="1:9" s="164" customFormat="1" ht="15" customHeight="1" x14ac:dyDescent="0.2">
      <c r="A43" s="165" t="s">
        <v>147</v>
      </c>
      <c r="B43" s="174" t="s">
        <v>116</v>
      </c>
      <c r="C43" s="166">
        <v>650</v>
      </c>
      <c r="D43" s="167">
        <f t="shared" si="2"/>
        <v>25.590564999999998</v>
      </c>
      <c r="E43" s="166"/>
      <c r="F43" s="167"/>
      <c r="G43" s="158"/>
      <c r="H43" s="157"/>
      <c r="I43" s="163"/>
    </row>
    <row r="44" spans="1:9" s="164" customFormat="1" ht="15" customHeight="1" x14ac:dyDescent="0.2">
      <c r="A44" s="165" t="s">
        <v>148</v>
      </c>
      <c r="B44" s="174" t="s">
        <v>117</v>
      </c>
      <c r="C44" s="166">
        <v>650</v>
      </c>
      <c r="D44" s="167">
        <f t="shared" si="2"/>
        <v>25.590564999999998</v>
      </c>
      <c r="E44" s="166"/>
      <c r="F44" s="167"/>
      <c r="G44" s="158"/>
      <c r="H44" s="157"/>
      <c r="I44" s="163"/>
    </row>
    <row r="45" spans="1:9" s="164" customFormat="1" ht="15" customHeight="1" x14ac:dyDescent="0.2">
      <c r="A45" s="165" t="s">
        <v>149</v>
      </c>
      <c r="B45" s="174" t="s">
        <v>113</v>
      </c>
      <c r="C45" s="158">
        <v>590</v>
      </c>
      <c r="D45" s="168">
        <f t="shared" si="2"/>
        <v>23.228358999999998</v>
      </c>
      <c r="E45" s="158">
        <v>400</v>
      </c>
      <c r="F45" s="168">
        <f>E45*0.0393701</f>
        <v>15.74804</v>
      </c>
      <c r="G45" s="158"/>
      <c r="H45" s="168"/>
      <c r="I45" s="163" t="s">
        <v>114</v>
      </c>
    </row>
    <row r="46" spans="1:9" ht="15" customHeight="1" x14ac:dyDescent="0.2">
      <c r="A46" s="165" t="s">
        <v>150</v>
      </c>
      <c r="B46" s="174" t="s">
        <v>62</v>
      </c>
      <c r="C46" s="158" t="s">
        <v>58</v>
      </c>
      <c r="D46" s="168" t="e">
        <f t="shared" si="2"/>
        <v>#VALUE!</v>
      </c>
      <c r="E46" s="158"/>
      <c r="F46" s="168"/>
      <c r="G46" s="158"/>
      <c r="H46" s="168"/>
      <c r="I46" s="163" t="s">
        <v>69</v>
      </c>
    </row>
    <row r="47" spans="1:9" s="164" customFormat="1" ht="15" customHeight="1" x14ac:dyDescent="0.2">
      <c r="A47" s="165" t="s">
        <v>151</v>
      </c>
      <c r="B47" s="174" t="s">
        <v>68</v>
      </c>
      <c r="C47" s="158">
        <v>160</v>
      </c>
      <c r="D47" s="168">
        <f t="shared" si="2"/>
        <v>6.2992159999999995</v>
      </c>
      <c r="E47" s="158">
        <v>120</v>
      </c>
      <c r="F47" s="168">
        <f>E47*0.0393701</f>
        <v>4.7244120000000001</v>
      </c>
      <c r="G47" s="158">
        <v>200</v>
      </c>
      <c r="H47" s="168">
        <f>G47*0.0393701</f>
        <v>7.8740199999999998</v>
      </c>
      <c r="I47" s="163"/>
    </row>
    <row r="48" spans="1:9" s="164" customFormat="1" ht="15" customHeight="1" x14ac:dyDescent="0.2">
      <c r="A48" s="165" t="s">
        <v>152</v>
      </c>
      <c r="B48" s="174" t="s">
        <v>115</v>
      </c>
      <c r="C48" s="158">
        <v>360</v>
      </c>
      <c r="D48" s="168">
        <f t="shared" si="2"/>
        <v>14.173235999999999</v>
      </c>
      <c r="E48" s="158">
        <v>300</v>
      </c>
      <c r="F48" s="168">
        <f>E48*0.0393701</f>
        <v>11.811029999999999</v>
      </c>
      <c r="G48" s="158">
        <v>400</v>
      </c>
      <c r="H48" s="168">
        <f>G48*0.0393701</f>
        <v>15.74804</v>
      </c>
      <c r="I48" s="163"/>
    </row>
    <row r="49" spans="1:9" s="149" customFormat="1" ht="13.5" customHeight="1" thickBot="1" x14ac:dyDescent="0.25">
      <c r="A49" s="169"/>
      <c r="B49" s="579"/>
      <c r="C49" s="580"/>
      <c r="D49" s="580"/>
      <c r="E49" s="580"/>
      <c r="F49" s="580"/>
      <c r="G49" s="580"/>
      <c r="H49" s="580"/>
      <c r="I49" s="581"/>
    </row>
    <row r="50" spans="1:9" ht="18" customHeight="1" thickBot="1" x14ac:dyDescent="0.25">
      <c r="A50" s="175" t="s">
        <v>39</v>
      </c>
      <c r="B50" s="582" t="s">
        <v>173</v>
      </c>
      <c r="C50" s="583"/>
      <c r="D50" s="583"/>
      <c r="E50" s="583"/>
      <c r="F50" s="583"/>
      <c r="G50" s="583"/>
      <c r="H50" s="583"/>
      <c r="I50" s="584"/>
    </row>
    <row r="51" spans="1:9" s="147" customFormat="1" ht="15" customHeight="1" x14ac:dyDescent="0.2">
      <c r="A51" s="160" t="s">
        <v>37</v>
      </c>
      <c r="B51" s="592" t="s">
        <v>174</v>
      </c>
      <c r="C51" s="593"/>
      <c r="D51" s="593"/>
      <c r="E51" s="593"/>
      <c r="F51" s="593"/>
      <c r="G51" s="593"/>
      <c r="H51" s="593"/>
      <c r="I51" s="594"/>
    </row>
    <row r="52" spans="1:9" ht="15" customHeight="1" x14ac:dyDescent="0.2">
      <c r="A52" s="160" t="s">
        <v>38</v>
      </c>
      <c r="B52" s="592"/>
      <c r="C52" s="593"/>
      <c r="D52" s="593"/>
      <c r="E52" s="593"/>
      <c r="F52" s="593"/>
      <c r="G52" s="593"/>
      <c r="H52" s="593"/>
      <c r="I52" s="594"/>
    </row>
    <row r="53" spans="1:9" ht="15" customHeight="1" thickBot="1" x14ac:dyDescent="0.25">
      <c r="A53" s="230" t="s">
        <v>175</v>
      </c>
      <c r="B53" s="579"/>
      <c r="C53" s="580"/>
      <c r="D53" s="580"/>
      <c r="E53" s="580"/>
      <c r="F53" s="580"/>
      <c r="G53" s="580"/>
      <c r="H53" s="580"/>
      <c r="I53" s="581"/>
    </row>
    <row r="54" spans="1:9" x14ac:dyDescent="0.2">
      <c r="A54" s="148"/>
      <c r="B54" s="170"/>
      <c r="C54" s="147"/>
      <c r="D54" s="147"/>
      <c r="E54" s="147"/>
      <c r="F54" s="147"/>
      <c r="G54" s="147"/>
      <c r="H54" s="147"/>
      <c r="I54" s="148"/>
    </row>
    <row r="55" spans="1:9" x14ac:dyDescent="0.2">
      <c r="B55" s="231"/>
    </row>
  </sheetData>
  <mergeCells count="34">
    <mergeCell ref="B53:I53"/>
    <mergeCell ref="B49:I49"/>
    <mergeCell ref="B38:I38"/>
    <mergeCell ref="B41:I41"/>
    <mergeCell ref="B52:I52"/>
    <mergeCell ref="B51:I51"/>
    <mergeCell ref="B50:I50"/>
    <mergeCell ref="B40:I40"/>
    <mergeCell ref="B39:I39"/>
    <mergeCell ref="B1:I1"/>
    <mergeCell ref="B13:I13"/>
    <mergeCell ref="G14:H14"/>
    <mergeCell ref="B12:I12"/>
    <mergeCell ref="B11:I11"/>
    <mergeCell ref="B8:I8"/>
    <mergeCell ref="B4:I4"/>
    <mergeCell ref="B10:I10"/>
    <mergeCell ref="B6:I6"/>
    <mergeCell ref="B2:I2"/>
    <mergeCell ref="B3:I3"/>
    <mergeCell ref="B7:I7"/>
    <mergeCell ref="B5:I5"/>
    <mergeCell ref="B9:I9"/>
    <mergeCell ref="A14:A15"/>
    <mergeCell ref="B14:B15"/>
    <mergeCell ref="C14:D14"/>
    <mergeCell ref="E14:F14"/>
    <mergeCell ref="B37:I37"/>
    <mergeCell ref="B31:I31"/>
    <mergeCell ref="B32:I32"/>
    <mergeCell ref="B33:I33"/>
    <mergeCell ref="B35:I35"/>
    <mergeCell ref="B34:I34"/>
    <mergeCell ref="B36:I36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3"/>
  <sheetViews>
    <sheetView topLeftCell="A127" workbookViewId="0">
      <selection activeCell="B172" sqref="B172"/>
    </sheetView>
  </sheetViews>
  <sheetFormatPr defaultColWidth="17.140625" defaultRowHeight="12.75" x14ac:dyDescent="0.2"/>
  <cols>
    <col min="1" max="1" width="8.140625" style="306" customWidth="1"/>
    <col min="2" max="2" width="17.140625" style="306"/>
    <col min="3" max="3" width="11.5703125" style="306" customWidth="1"/>
    <col min="4" max="6" width="10.28515625" style="306" customWidth="1"/>
    <col min="7" max="16384" width="17.140625" style="306"/>
  </cols>
  <sheetData>
    <row r="1" spans="1:6" s="304" customFormat="1" ht="12.75" customHeight="1" x14ac:dyDescent="0.2">
      <c r="A1" s="304" t="s">
        <v>217</v>
      </c>
    </row>
    <row r="2" spans="1:6" ht="12.75" customHeight="1" x14ac:dyDescent="0.2">
      <c r="A2" s="305">
        <v>1</v>
      </c>
      <c r="B2" s="306" t="s">
        <v>219</v>
      </c>
      <c r="C2" s="306">
        <v>-1896.5</v>
      </c>
      <c r="D2" s="306">
        <v>1440</v>
      </c>
      <c r="E2" s="306">
        <v>65</v>
      </c>
      <c r="F2" s="306">
        <v>75</v>
      </c>
    </row>
    <row r="3" spans="1:6" ht="12.75" customHeight="1" x14ac:dyDescent="0.2">
      <c r="A3" s="305">
        <v>2</v>
      </c>
      <c r="B3" s="306" t="s">
        <v>220</v>
      </c>
      <c r="C3" s="306">
        <v>-1781.5</v>
      </c>
      <c r="D3" s="306">
        <v>1400</v>
      </c>
      <c r="E3" s="306">
        <v>65</v>
      </c>
      <c r="F3" s="306">
        <v>75</v>
      </c>
    </row>
    <row r="4" spans="1:6" ht="12.75" customHeight="1" x14ac:dyDescent="0.2">
      <c r="A4" s="305">
        <v>3</v>
      </c>
      <c r="B4" s="306" t="s">
        <v>218</v>
      </c>
      <c r="C4" s="306">
        <v>-1896.5</v>
      </c>
      <c r="D4" s="306">
        <v>1360</v>
      </c>
      <c r="E4" s="306">
        <v>65</v>
      </c>
      <c r="F4" s="306">
        <v>75</v>
      </c>
    </row>
    <row r="5" spans="1:6" ht="12.75" customHeight="1" x14ac:dyDescent="0.2">
      <c r="A5" s="305">
        <v>4</v>
      </c>
      <c r="B5" s="306" t="s">
        <v>221</v>
      </c>
      <c r="C5" s="306">
        <v>-1781.5</v>
      </c>
      <c r="D5" s="306">
        <v>1320</v>
      </c>
      <c r="E5" s="306">
        <v>65</v>
      </c>
      <c r="F5" s="306">
        <v>75</v>
      </c>
    </row>
    <row r="6" spans="1:6" ht="12.75" customHeight="1" x14ac:dyDescent="0.2">
      <c r="A6" s="305">
        <v>5</v>
      </c>
      <c r="B6" s="306" t="s">
        <v>74</v>
      </c>
      <c r="C6" s="306">
        <v>-1896.5</v>
      </c>
      <c r="D6" s="306">
        <v>1280</v>
      </c>
      <c r="E6" s="306">
        <v>65</v>
      </c>
      <c r="F6" s="306">
        <v>75</v>
      </c>
    </row>
    <row r="7" spans="1:6" ht="12.75" customHeight="1" x14ac:dyDescent="0.2">
      <c r="A7" s="305">
        <v>6</v>
      </c>
      <c r="B7" s="306" t="s">
        <v>222</v>
      </c>
      <c r="C7" s="306">
        <v>-1781.5</v>
      </c>
      <c r="D7" s="306">
        <v>1240</v>
      </c>
      <c r="E7" s="306">
        <v>65</v>
      </c>
      <c r="F7" s="306">
        <v>75</v>
      </c>
    </row>
    <row r="8" spans="1:6" ht="12.75" customHeight="1" x14ac:dyDescent="0.2">
      <c r="A8" s="305">
        <v>7</v>
      </c>
      <c r="B8" s="306" t="s">
        <v>218</v>
      </c>
      <c r="C8" s="306">
        <v>-1896.5</v>
      </c>
      <c r="D8" s="306">
        <v>1200</v>
      </c>
      <c r="E8" s="306">
        <v>65</v>
      </c>
      <c r="F8" s="306">
        <v>75</v>
      </c>
    </row>
    <row r="9" spans="1:6" ht="12.75" customHeight="1" x14ac:dyDescent="0.2">
      <c r="A9" s="305">
        <v>8</v>
      </c>
      <c r="B9" s="306" t="s">
        <v>223</v>
      </c>
      <c r="C9" s="306">
        <v>-1781.5</v>
      </c>
      <c r="D9" s="306">
        <v>1160</v>
      </c>
      <c r="E9" s="306">
        <v>65</v>
      </c>
      <c r="F9" s="306">
        <v>75</v>
      </c>
    </row>
    <row r="10" spans="1:6" ht="12.75" customHeight="1" x14ac:dyDescent="0.2">
      <c r="A10" s="305">
        <v>9</v>
      </c>
      <c r="B10" s="306" t="s">
        <v>74</v>
      </c>
      <c r="C10" s="306">
        <v>-1896.5</v>
      </c>
      <c r="D10" s="306">
        <v>1120</v>
      </c>
      <c r="E10" s="306">
        <v>65</v>
      </c>
      <c r="F10" s="306">
        <v>75</v>
      </c>
    </row>
    <row r="11" spans="1:6" ht="12.75" customHeight="1" x14ac:dyDescent="0.2">
      <c r="A11" s="305">
        <v>10</v>
      </c>
      <c r="B11" s="306" t="s">
        <v>224</v>
      </c>
      <c r="C11" s="306">
        <v>-1781.5</v>
      </c>
      <c r="D11" s="306">
        <v>1080</v>
      </c>
      <c r="E11" s="306">
        <v>65</v>
      </c>
      <c r="F11" s="306">
        <v>75</v>
      </c>
    </row>
    <row r="12" spans="1:6" ht="12.75" customHeight="1" x14ac:dyDescent="0.2">
      <c r="A12" s="305">
        <v>11</v>
      </c>
      <c r="B12" s="306" t="s">
        <v>218</v>
      </c>
      <c r="C12" s="306">
        <v>-1896.5</v>
      </c>
      <c r="D12" s="306">
        <v>1040</v>
      </c>
      <c r="E12" s="306">
        <v>65</v>
      </c>
      <c r="F12" s="306">
        <v>75</v>
      </c>
    </row>
    <row r="13" spans="1:6" ht="12.75" customHeight="1" x14ac:dyDescent="0.2">
      <c r="A13" s="305">
        <v>12</v>
      </c>
      <c r="B13" s="306" t="s">
        <v>225</v>
      </c>
      <c r="C13" s="306">
        <v>-1781.5</v>
      </c>
      <c r="D13" s="306">
        <v>1000</v>
      </c>
      <c r="E13" s="306">
        <v>65</v>
      </c>
      <c r="F13" s="306">
        <v>75</v>
      </c>
    </row>
    <row r="14" spans="1:6" ht="12.75" customHeight="1" x14ac:dyDescent="0.2">
      <c r="A14" s="305">
        <v>13</v>
      </c>
      <c r="B14" s="306" t="s">
        <v>74</v>
      </c>
      <c r="C14" s="306">
        <v>-1896.5</v>
      </c>
      <c r="D14" s="306">
        <v>960</v>
      </c>
      <c r="E14" s="306">
        <v>65</v>
      </c>
      <c r="F14" s="306">
        <v>75</v>
      </c>
    </row>
    <row r="15" spans="1:6" ht="12.75" customHeight="1" x14ac:dyDescent="0.2">
      <c r="A15" s="305">
        <v>14</v>
      </c>
      <c r="B15" s="306" t="s">
        <v>226</v>
      </c>
      <c r="C15" s="306">
        <v>-1781.5</v>
      </c>
      <c r="D15" s="306">
        <v>920</v>
      </c>
      <c r="E15" s="306">
        <v>65</v>
      </c>
      <c r="F15" s="306">
        <v>75</v>
      </c>
    </row>
    <row r="16" spans="1:6" ht="12.75" customHeight="1" x14ac:dyDescent="0.2">
      <c r="A16" s="305">
        <v>15</v>
      </c>
      <c r="B16" s="306" t="s">
        <v>218</v>
      </c>
      <c r="C16" s="306">
        <v>-1896.5</v>
      </c>
      <c r="D16" s="306">
        <v>880</v>
      </c>
      <c r="E16" s="306">
        <v>65</v>
      </c>
      <c r="F16" s="306">
        <v>75</v>
      </c>
    </row>
    <row r="17" spans="1:6" ht="12.75" customHeight="1" x14ac:dyDescent="0.2">
      <c r="A17" s="305">
        <v>16</v>
      </c>
      <c r="B17" s="306" t="s">
        <v>227</v>
      </c>
      <c r="C17" s="306">
        <v>-1781.5</v>
      </c>
      <c r="D17" s="306">
        <v>840</v>
      </c>
      <c r="E17" s="306">
        <v>65</v>
      </c>
      <c r="F17" s="306">
        <v>75</v>
      </c>
    </row>
    <row r="18" spans="1:6" ht="12.75" customHeight="1" x14ac:dyDescent="0.2">
      <c r="A18" s="305">
        <v>17</v>
      </c>
      <c r="B18" s="306" t="s">
        <v>219</v>
      </c>
      <c r="C18" s="306">
        <v>-1896.5</v>
      </c>
      <c r="D18" s="306">
        <v>800</v>
      </c>
      <c r="E18" s="306">
        <v>65</v>
      </c>
      <c r="F18" s="306">
        <v>75</v>
      </c>
    </row>
    <row r="19" spans="1:6" ht="12.75" customHeight="1" x14ac:dyDescent="0.2">
      <c r="A19" s="305">
        <v>18</v>
      </c>
      <c r="B19" s="306" t="s">
        <v>228</v>
      </c>
      <c r="C19" s="306">
        <v>-1781.5</v>
      </c>
      <c r="D19" s="306">
        <v>760</v>
      </c>
      <c r="E19" s="306">
        <v>65</v>
      </c>
      <c r="F19" s="306">
        <v>75</v>
      </c>
    </row>
    <row r="20" spans="1:6" ht="12.75" customHeight="1" x14ac:dyDescent="0.2">
      <c r="A20" s="305">
        <v>19</v>
      </c>
      <c r="B20" s="306" t="s">
        <v>218</v>
      </c>
      <c r="C20" s="306">
        <v>-1896.5</v>
      </c>
      <c r="D20" s="306">
        <v>720</v>
      </c>
      <c r="E20" s="306">
        <v>65</v>
      </c>
      <c r="F20" s="306">
        <v>75</v>
      </c>
    </row>
    <row r="21" spans="1:6" ht="12.75" customHeight="1" x14ac:dyDescent="0.2">
      <c r="A21" s="305">
        <v>20</v>
      </c>
      <c r="B21" s="306" t="s">
        <v>229</v>
      </c>
      <c r="C21" s="306">
        <v>-1781.5</v>
      </c>
      <c r="D21" s="306">
        <v>680</v>
      </c>
      <c r="E21" s="306">
        <v>65</v>
      </c>
      <c r="F21" s="306">
        <v>75</v>
      </c>
    </row>
    <row r="22" spans="1:6" ht="12.75" customHeight="1" x14ac:dyDescent="0.2">
      <c r="A22" s="305">
        <v>21</v>
      </c>
      <c r="B22" s="306" t="s">
        <v>74</v>
      </c>
      <c r="C22" s="306">
        <v>-1896.5</v>
      </c>
      <c r="D22" s="306">
        <v>640</v>
      </c>
      <c r="E22" s="306">
        <v>65</v>
      </c>
      <c r="F22" s="306">
        <v>75</v>
      </c>
    </row>
    <row r="23" spans="1:6" ht="12.75" customHeight="1" x14ac:dyDescent="0.2">
      <c r="A23" s="305">
        <v>22</v>
      </c>
      <c r="B23" s="306" t="s">
        <v>230</v>
      </c>
      <c r="C23" s="306">
        <v>-1781.5</v>
      </c>
      <c r="D23" s="306">
        <v>600</v>
      </c>
      <c r="E23" s="306">
        <v>65</v>
      </c>
      <c r="F23" s="306">
        <v>75</v>
      </c>
    </row>
    <row r="24" spans="1:6" ht="12.75" customHeight="1" x14ac:dyDescent="0.2">
      <c r="A24" s="305">
        <v>23</v>
      </c>
      <c r="B24" s="306" t="s">
        <v>218</v>
      </c>
      <c r="C24" s="306">
        <v>-1896.5</v>
      </c>
      <c r="D24" s="306">
        <v>560</v>
      </c>
      <c r="E24" s="306">
        <v>65</v>
      </c>
      <c r="F24" s="306">
        <v>75</v>
      </c>
    </row>
    <row r="25" spans="1:6" ht="12.75" customHeight="1" x14ac:dyDescent="0.2">
      <c r="A25" s="305">
        <v>24</v>
      </c>
      <c r="B25" s="306" t="s">
        <v>231</v>
      </c>
      <c r="C25" s="306">
        <v>-1781.5</v>
      </c>
      <c r="D25" s="306">
        <v>520</v>
      </c>
      <c r="E25" s="306">
        <v>65</v>
      </c>
      <c r="F25" s="306">
        <v>75</v>
      </c>
    </row>
    <row r="26" spans="1:6" ht="12.75" customHeight="1" x14ac:dyDescent="0.2">
      <c r="A26" s="305">
        <v>25</v>
      </c>
      <c r="B26" s="306" t="s">
        <v>74</v>
      </c>
      <c r="C26" s="306">
        <v>-1896.5</v>
      </c>
      <c r="D26" s="306">
        <v>480</v>
      </c>
      <c r="E26" s="306">
        <v>65</v>
      </c>
      <c r="F26" s="306">
        <v>75</v>
      </c>
    </row>
    <row r="27" spans="1:6" ht="12.75" customHeight="1" x14ac:dyDescent="0.2">
      <c r="A27" s="305">
        <v>26</v>
      </c>
      <c r="B27" s="306" t="s">
        <v>232</v>
      </c>
      <c r="C27" s="306">
        <v>-1781.5</v>
      </c>
      <c r="D27" s="306">
        <v>440</v>
      </c>
      <c r="E27" s="306">
        <v>65</v>
      </c>
      <c r="F27" s="306">
        <v>75</v>
      </c>
    </row>
    <row r="28" spans="1:6" ht="12.75" customHeight="1" x14ac:dyDescent="0.2">
      <c r="A28" s="305">
        <v>27</v>
      </c>
      <c r="B28" s="306" t="s">
        <v>218</v>
      </c>
      <c r="C28" s="306">
        <v>-1896.5</v>
      </c>
      <c r="D28" s="306">
        <v>400</v>
      </c>
      <c r="E28" s="306">
        <v>65</v>
      </c>
      <c r="F28" s="306">
        <v>75</v>
      </c>
    </row>
    <row r="29" spans="1:6" ht="12.75" customHeight="1" x14ac:dyDescent="0.2">
      <c r="A29" s="305">
        <v>28</v>
      </c>
      <c r="B29" s="306" t="s">
        <v>233</v>
      </c>
      <c r="C29" s="306">
        <v>-1781.5</v>
      </c>
      <c r="D29" s="306">
        <v>360</v>
      </c>
      <c r="E29" s="306">
        <v>65</v>
      </c>
      <c r="F29" s="306">
        <v>75</v>
      </c>
    </row>
    <row r="30" spans="1:6" ht="12.75" customHeight="1" x14ac:dyDescent="0.2">
      <c r="A30" s="305">
        <v>29</v>
      </c>
      <c r="B30" s="306" t="s">
        <v>74</v>
      </c>
      <c r="C30" s="306">
        <v>-1896.5</v>
      </c>
      <c r="D30" s="306">
        <v>320</v>
      </c>
      <c r="E30" s="306">
        <v>65</v>
      </c>
      <c r="F30" s="306">
        <v>75</v>
      </c>
    </row>
    <row r="31" spans="1:6" ht="12.75" customHeight="1" x14ac:dyDescent="0.2">
      <c r="A31" s="305">
        <v>30</v>
      </c>
      <c r="B31" s="306" t="s">
        <v>234</v>
      </c>
      <c r="C31" s="306">
        <v>-1781.5</v>
      </c>
      <c r="D31" s="306">
        <v>280</v>
      </c>
      <c r="E31" s="306">
        <v>65</v>
      </c>
      <c r="F31" s="306">
        <v>75</v>
      </c>
    </row>
    <row r="32" spans="1:6" ht="12.75" customHeight="1" x14ac:dyDescent="0.2">
      <c r="A32" s="305">
        <v>31</v>
      </c>
      <c r="B32" s="306" t="s">
        <v>218</v>
      </c>
      <c r="C32" s="306">
        <v>-1896.5</v>
      </c>
      <c r="D32" s="306">
        <v>240</v>
      </c>
      <c r="E32" s="306">
        <v>65</v>
      </c>
      <c r="F32" s="306">
        <v>75</v>
      </c>
    </row>
    <row r="33" spans="1:6" ht="12.75" customHeight="1" x14ac:dyDescent="0.2">
      <c r="A33" s="305">
        <v>32</v>
      </c>
      <c r="B33" s="306" t="s">
        <v>235</v>
      </c>
      <c r="C33" s="306">
        <v>-1781.5</v>
      </c>
      <c r="D33" s="306">
        <v>200</v>
      </c>
      <c r="E33" s="306">
        <v>65</v>
      </c>
      <c r="F33" s="306">
        <v>75</v>
      </c>
    </row>
    <row r="34" spans="1:6" ht="12.75" customHeight="1" x14ac:dyDescent="0.2">
      <c r="A34" s="305">
        <v>33</v>
      </c>
      <c r="B34" s="306" t="s">
        <v>219</v>
      </c>
      <c r="C34" s="306">
        <v>-1896.5</v>
      </c>
      <c r="D34" s="306">
        <v>160</v>
      </c>
      <c r="E34" s="306">
        <v>65</v>
      </c>
      <c r="F34" s="306">
        <v>75</v>
      </c>
    </row>
    <row r="35" spans="1:6" ht="12.75" customHeight="1" x14ac:dyDescent="0.2">
      <c r="A35" s="305">
        <v>34</v>
      </c>
      <c r="B35" s="306" t="s">
        <v>236</v>
      </c>
      <c r="C35" s="306">
        <v>-1781.5</v>
      </c>
      <c r="D35" s="306">
        <v>120</v>
      </c>
      <c r="E35" s="306">
        <v>65</v>
      </c>
      <c r="F35" s="306">
        <v>75</v>
      </c>
    </row>
    <row r="36" spans="1:6" ht="12.75" customHeight="1" x14ac:dyDescent="0.2">
      <c r="A36" s="305">
        <v>35</v>
      </c>
      <c r="B36" s="306" t="s">
        <v>218</v>
      </c>
      <c r="C36" s="306">
        <v>-1896.5</v>
      </c>
      <c r="D36" s="306">
        <v>80</v>
      </c>
      <c r="E36" s="306">
        <v>65</v>
      </c>
      <c r="F36" s="306">
        <v>75</v>
      </c>
    </row>
    <row r="37" spans="1:6" ht="12.75" customHeight="1" x14ac:dyDescent="0.2">
      <c r="A37" s="305">
        <v>36</v>
      </c>
      <c r="B37" s="306" t="s">
        <v>237</v>
      </c>
      <c r="C37" s="306">
        <v>-1781.5</v>
      </c>
      <c r="D37" s="306">
        <v>40</v>
      </c>
      <c r="E37" s="306">
        <v>65</v>
      </c>
      <c r="F37" s="306">
        <v>75</v>
      </c>
    </row>
    <row r="38" spans="1:6" ht="12.75" customHeight="1" x14ac:dyDescent="0.2">
      <c r="A38" s="305">
        <v>37</v>
      </c>
      <c r="B38" s="306" t="s">
        <v>74</v>
      </c>
      <c r="C38" s="306">
        <v>-1896.5</v>
      </c>
      <c r="D38" s="306">
        <v>0</v>
      </c>
      <c r="E38" s="306">
        <v>65</v>
      </c>
      <c r="F38" s="306">
        <v>75</v>
      </c>
    </row>
    <row r="39" spans="1:6" ht="12.75" customHeight="1" x14ac:dyDescent="0.2">
      <c r="A39" s="305">
        <v>38</v>
      </c>
      <c r="B39" s="306" t="s">
        <v>238</v>
      </c>
      <c r="C39" s="306">
        <v>-1781.5</v>
      </c>
      <c r="D39" s="306">
        <v>-40</v>
      </c>
      <c r="E39" s="306">
        <v>65</v>
      </c>
      <c r="F39" s="306">
        <v>75</v>
      </c>
    </row>
    <row r="40" spans="1:6" ht="12.75" customHeight="1" x14ac:dyDescent="0.2">
      <c r="A40" s="305">
        <v>39</v>
      </c>
      <c r="B40" s="306" t="s">
        <v>218</v>
      </c>
      <c r="C40" s="306">
        <v>-1896.5</v>
      </c>
      <c r="D40" s="306">
        <v>-80</v>
      </c>
      <c r="E40" s="306">
        <v>65</v>
      </c>
      <c r="F40" s="306">
        <v>75</v>
      </c>
    </row>
    <row r="41" spans="1:6" ht="12.75" customHeight="1" x14ac:dyDescent="0.2">
      <c r="A41" s="305">
        <v>40</v>
      </c>
      <c r="B41" s="306" t="s">
        <v>239</v>
      </c>
      <c r="C41" s="306">
        <v>-1781.5</v>
      </c>
      <c r="D41" s="306">
        <v>-120</v>
      </c>
      <c r="E41" s="306">
        <v>65</v>
      </c>
      <c r="F41" s="306">
        <v>75</v>
      </c>
    </row>
    <row r="42" spans="1:6" ht="12.75" customHeight="1" x14ac:dyDescent="0.2">
      <c r="A42" s="305">
        <v>41</v>
      </c>
      <c r="B42" s="306" t="s">
        <v>74</v>
      </c>
      <c r="C42" s="306">
        <v>-1896.5</v>
      </c>
      <c r="D42" s="306">
        <v>-160</v>
      </c>
      <c r="E42" s="306">
        <v>65</v>
      </c>
      <c r="F42" s="306">
        <v>75</v>
      </c>
    </row>
    <row r="43" spans="1:6" ht="12.75" customHeight="1" x14ac:dyDescent="0.2">
      <c r="A43" s="305">
        <v>42</v>
      </c>
      <c r="B43" s="306" t="s">
        <v>240</v>
      </c>
      <c r="C43" s="306">
        <v>-1781.5</v>
      </c>
      <c r="D43" s="306">
        <v>-200</v>
      </c>
      <c r="E43" s="306">
        <v>65</v>
      </c>
      <c r="F43" s="306">
        <v>75</v>
      </c>
    </row>
    <row r="44" spans="1:6" ht="12.75" customHeight="1" x14ac:dyDescent="0.2">
      <c r="A44" s="305">
        <v>43</v>
      </c>
      <c r="B44" s="306" t="s">
        <v>218</v>
      </c>
      <c r="C44" s="306">
        <v>-1896.5</v>
      </c>
      <c r="D44" s="306">
        <v>-240</v>
      </c>
      <c r="E44" s="306">
        <v>65</v>
      </c>
      <c r="F44" s="306">
        <v>75</v>
      </c>
    </row>
    <row r="45" spans="1:6" ht="12.75" customHeight="1" x14ac:dyDescent="0.2">
      <c r="A45" s="305">
        <v>44</v>
      </c>
      <c r="B45" s="306" t="s">
        <v>241</v>
      </c>
      <c r="C45" s="306">
        <v>-1781.5</v>
      </c>
      <c r="D45" s="306">
        <v>-280</v>
      </c>
      <c r="E45" s="306">
        <v>65</v>
      </c>
      <c r="F45" s="306">
        <v>75</v>
      </c>
    </row>
    <row r="46" spans="1:6" ht="12.75" customHeight="1" x14ac:dyDescent="0.2">
      <c r="A46" s="305">
        <v>45</v>
      </c>
      <c r="B46" s="306" t="s">
        <v>74</v>
      </c>
      <c r="C46" s="306">
        <v>-1896.5</v>
      </c>
      <c r="D46" s="306">
        <v>-320</v>
      </c>
      <c r="E46" s="306">
        <v>65</v>
      </c>
      <c r="F46" s="306">
        <v>75</v>
      </c>
    </row>
    <row r="47" spans="1:6" ht="12.75" customHeight="1" x14ac:dyDescent="0.2">
      <c r="A47" s="305">
        <v>46</v>
      </c>
      <c r="B47" s="306" t="s">
        <v>242</v>
      </c>
      <c r="C47" s="306">
        <v>-1781.5</v>
      </c>
      <c r="D47" s="306">
        <v>-360</v>
      </c>
      <c r="E47" s="306">
        <v>65</v>
      </c>
      <c r="F47" s="306">
        <v>75</v>
      </c>
    </row>
    <row r="48" spans="1:6" ht="12.75" customHeight="1" x14ac:dyDescent="0.2">
      <c r="A48" s="305">
        <v>47</v>
      </c>
      <c r="B48" s="306" t="s">
        <v>218</v>
      </c>
      <c r="C48" s="306">
        <v>-1896.5</v>
      </c>
      <c r="D48" s="306">
        <v>-400</v>
      </c>
      <c r="E48" s="306">
        <v>65</v>
      </c>
      <c r="F48" s="306">
        <v>75</v>
      </c>
    </row>
    <row r="49" spans="1:6" ht="12.75" customHeight="1" x14ac:dyDescent="0.2">
      <c r="A49" s="305">
        <v>48</v>
      </c>
      <c r="B49" s="306" t="s">
        <v>243</v>
      </c>
      <c r="C49" s="306">
        <v>-1781.5</v>
      </c>
      <c r="D49" s="306">
        <v>-440</v>
      </c>
      <c r="E49" s="306">
        <v>65</v>
      </c>
      <c r="F49" s="306">
        <v>75</v>
      </c>
    </row>
    <row r="50" spans="1:6" ht="12.75" customHeight="1" x14ac:dyDescent="0.2">
      <c r="A50" s="305">
        <v>49</v>
      </c>
      <c r="B50" s="306" t="s">
        <v>74</v>
      </c>
      <c r="C50" s="306">
        <v>-1896.5</v>
      </c>
      <c r="D50" s="306">
        <v>-480</v>
      </c>
      <c r="E50" s="306">
        <v>65</v>
      </c>
      <c r="F50" s="306">
        <v>75</v>
      </c>
    </row>
    <row r="51" spans="1:6" s="644" customFormat="1" x14ac:dyDescent="0.2">
      <c r="A51" s="652">
        <v>50</v>
      </c>
      <c r="B51" s="644" t="s">
        <v>250</v>
      </c>
      <c r="C51" s="644">
        <v>-1781.5</v>
      </c>
      <c r="D51" s="644">
        <v>-520</v>
      </c>
      <c r="E51" s="644">
        <v>65</v>
      </c>
      <c r="F51" s="644">
        <v>75</v>
      </c>
    </row>
    <row r="52" spans="1:6" x14ac:dyDescent="0.2">
      <c r="A52" s="305">
        <v>51</v>
      </c>
      <c r="B52" s="306" t="s">
        <v>218</v>
      </c>
      <c r="C52" s="306">
        <v>-1896.5</v>
      </c>
      <c r="D52" s="306">
        <v>-560</v>
      </c>
      <c r="E52" s="306">
        <v>65</v>
      </c>
      <c r="F52" s="306">
        <v>75</v>
      </c>
    </row>
    <row r="53" spans="1:6" x14ac:dyDescent="0.2">
      <c r="A53" s="305">
        <v>52</v>
      </c>
      <c r="B53" s="306" t="s">
        <v>245</v>
      </c>
      <c r="C53" s="306">
        <v>-1781.5</v>
      </c>
      <c r="D53" s="306">
        <v>-600</v>
      </c>
      <c r="E53" s="306">
        <v>65</v>
      </c>
      <c r="F53" s="306">
        <v>75</v>
      </c>
    </row>
    <row r="54" spans="1:6" x14ac:dyDescent="0.2">
      <c r="A54" s="305">
        <v>53</v>
      </c>
      <c r="B54" s="306" t="s">
        <v>219</v>
      </c>
      <c r="C54" s="306">
        <v>-1896.5</v>
      </c>
      <c r="D54" s="306">
        <v>-640</v>
      </c>
      <c r="E54" s="306">
        <v>65</v>
      </c>
      <c r="F54" s="306">
        <v>75</v>
      </c>
    </row>
    <row r="55" spans="1:6" x14ac:dyDescent="0.2">
      <c r="A55" s="305">
        <v>54</v>
      </c>
      <c r="B55" s="306" t="s">
        <v>246</v>
      </c>
      <c r="C55" s="306">
        <v>-1781.5</v>
      </c>
      <c r="D55" s="306">
        <v>-680</v>
      </c>
      <c r="E55" s="306">
        <v>65</v>
      </c>
      <c r="F55" s="306">
        <v>75</v>
      </c>
    </row>
    <row r="56" spans="1:6" x14ac:dyDescent="0.2">
      <c r="A56" s="305">
        <v>55</v>
      </c>
      <c r="B56" s="306" t="s">
        <v>218</v>
      </c>
      <c r="C56" s="306">
        <v>-1896.5</v>
      </c>
      <c r="D56" s="306">
        <v>-720</v>
      </c>
      <c r="E56" s="306">
        <v>65</v>
      </c>
      <c r="F56" s="306">
        <v>75</v>
      </c>
    </row>
    <row r="57" spans="1:6" x14ac:dyDescent="0.2">
      <c r="A57" s="305">
        <v>56</v>
      </c>
      <c r="B57" s="306" t="s">
        <v>247</v>
      </c>
      <c r="C57" s="306">
        <v>-1781.5</v>
      </c>
      <c r="D57" s="306">
        <v>-760</v>
      </c>
      <c r="E57" s="306">
        <v>65</v>
      </c>
      <c r="F57" s="306">
        <v>75</v>
      </c>
    </row>
    <row r="58" spans="1:6" x14ac:dyDescent="0.2">
      <c r="A58" s="305">
        <v>57</v>
      </c>
      <c r="B58" s="306" t="s">
        <v>74</v>
      </c>
      <c r="C58" s="306">
        <v>-1896.5</v>
      </c>
      <c r="D58" s="306">
        <v>-800</v>
      </c>
      <c r="E58" s="306">
        <v>65</v>
      </c>
      <c r="F58" s="306">
        <v>75</v>
      </c>
    </row>
    <row r="59" spans="1:6" x14ac:dyDescent="0.2">
      <c r="A59" s="305">
        <v>58</v>
      </c>
      <c r="B59" s="306" t="s">
        <v>248</v>
      </c>
      <c r="C59" s="306">
        <v>-1781.5</v>
      </c>
      <c r="D59" s="306">
        <v>-840</v>
      </c>
      <c r="E59" s="306">
        <v>65</v>
      </c>
      <c r="F59" s="306">
        <v>75</v>
      </c>
    </row>
    <row r="60" spans="1:6" x14ac:dyDescent="0.2">
      <c r="A60" s="305">
        <v>59</v>
      </c>
      <c r="B60" s="306" t="s">
        <v>218</v>
      </c>
      <c r="C60" s="306">
        <v>-1896.5</v>
      </c>
      <c r="D60" s="306">
        <v>-880</v>
      </c>
      <c r="E60" s="306">
        <v>65</v>
      </c>
      <c r="F60" s="306">
        <v>75</v>
      </c>
    </row>
    <row r="61" spans="1:6" x14ac:dyDescent="0.2">
      <c r="A61" s="305">
        <v>60</v>
      </c>
      <c r="B61" s="306" t="s">
        <v>249</v>
      </c>
      <c r="C61" s="306">
        <v>-1781.5</v>
      </c>
      <c r="D61" s="306">
        <v>-920</v>
      </c>
      <c r="E61" s="306">
        <v>65</v>
      </c>
      <c r="F61" s="306">
        <v>75</v>
      </c>
    </row>
    <row r="62" spans="1:6" x14ac:dyDescent="0.2">
      <c r="A62" s="305">
        <v>61</v>
      </c>
      <c r="B62" s="306" t="s">
        <v>74</v>
      </c>
      <c r="C62" s="306">
        <v>-1896.5</v>
      </c>
      <c r="D62" s="306">
        <v>-960</v>
      </c>
      <c r="E62" s="306">
        <v>65</v>
      </c>
      <c r="F62" s="306">
        <v>75</v>
      </c>
    </row>
    <row r="63" spans="1:6" s="644" customFormat="1" x14ac:dyDescent="0.2">
      <c r="A63" s="652">
        <v>62</v>
      </c>
      <c r="B63" s="644" t="s">
        <v>244</v>
      </c>
      <c r="C63" s="644">
        <v>-1781.5</v>
      </c>
      <c r="D63" s="644">
        <v>-1000</v>
      </c>
      <c r="E63" s="644">
        <v>65</v>
      </c>
      <c r="F63" s="644">
        <v>75</v>
      </c>
    </row>
    <row r="64" spans="1:6" x14ac:dyDescent="0.2">
      <c r="A64" s="305">
        <v>63</v>
      </c>
      <c r="B64" s="306" t="s">
        <v>218</v>
      </c>
      <c r="C64" s="306">
        <v>-1896.5</v>
      </c>
      <c r="D64" s="306">
        <v>-1040</v>
      </c>
      <c r="E64" s="306">
        <v>65</v>
      </c>
      <c r="F64" s="306">
        <v>75</v>
      </c>
    </row>
    <row r="65" spans="1:6" x14ac:dyDescent="0.2">
      <c r="A65" s="305">
        <v>64</v>
      </c>
      <c r="B65" s="306" t="s">
        <v>251</v>
      </c>
      <c r="C65" s="306">
        <v>-1781.5</v>
      </c>
      <c r="D65" s="306">
        <v>-1080</v>
      </c>
      <c r="E65" s="306">
        <v>65</v>
      </c>
      <c r="F65" s="306">
        <v>75</v>
      </c>
    </row>
    <row r="66" spans="1:6" x14ac:dyDescent="0.2">
      <c r="A66" s="305">
        <v>65</v>
      </c>
      <c r="B66" s="306" t="s">
        <v>74</v>
      </c>
      <c r="C66" s="306">
        <v>-1896.5</v>
      </c>
      <c r="D66" s="306">
        <v>-1120</v>
      </c>
      <c r="E66" s="306">
        <v>65</v>
      </c>
      <c r="F66" s="306">
        <v>75</v>
      </c>
    </row>
    <row r="67" spans="1:6" x14ac:dyDescent="0.2">
      <c r="A67" s="305">
        <v>66</v>
      </c>
      <c r="B67" s="306" t="s">
        <v>252</v>
      </c>
      <c r="C67" s="306">
        <v>-1781.5</v>
      </c>
      <c r="D67" s="306">
        <v>-1160</v>
      </c>
      <c r="E67" s="306">
        <v>65</v>
      </c>
      <c r="F67" s="306">
        <v>75</v>
      </c>
    </row>
    <row r="68" spans="1:6" x14ac:dyDescent="0.2">
      <c r="A68" s="305">
        <v>67</v>
      </c>
      <c r="B68" s="306" t="s">
        <v>218</v>
      </c>
      <c r="C68" s="306">
        <v>-1896.5</v>
      </c>
      <c r="D68" s="306">
        <v>-1200</v>
      </c>
      <c r="E68" s="306">
        <v>65</v>
      </c>
      <c r="F68" s="306">
        <v>75</v>
      </c>
    </row>
    <row r="69" spans="1:6" x14ac:dyDescent="0.2">
      <c r="A69" s="305">
        <v>68</v>
      </c>
      <c r="B69" s="306" t="s">
        <v>253</v>
      </c>
      <c r="C69" s="306">
        <v>-1781.5</v>
      </c>
      <c r="D69" s="306">
        <v>-1240</v>
      </c>
      <c r="E69" s="306">
        <v>65</v>
      </c>
      <c r="F69" s="306">
        <v>75</v>
      </c>
    </row>
    <row r="70" spans="1:6" x14ac:dyDescent="0.2">
      <c r="A70" s="305">
        <v>69</v>
      </c>
      <c r="B70" s="306" t="s">
        <v>219</v>
      </c>
      <c r="C70" s="306">
        <v>-1896.5</v>
      </c>
      <c r="D70" s="306">
        <v>-1280</v>
      </c>
      <c r="E70" s="306">
        <v>65</v>
      </c>
      <c r="F70" s="306">
        <v>75</v>
      </c>
    </row>
    <row r="71" spans="1:6" x14ac:dyDescent="0.2">
      <c r="A71" s="305">
        <v>70</v>
      </c>
      <c r="B71" s="306" t="s">
        <v>254</v>
      </c>
      <c r="C71" s="306">
        <v>-1781.5</v>
      </c>
      <c r="D71" s="306">
        <v>-1320</v>
      </c>
      <c r="E71" s="306">
        <v>65</v>
      </c>
      <c r="F71" s="306">
        <v>75</v>
      </c>
    </row>
    <row r="72" spans="1:6" x14ac:dyDescent="0.2">
      <c r="A72" s="305">
        <v>71</v>
      </c>
      <c r="B72" s="306" t="s">
        <v>218</v>
      </c>
      <c r="C72" s="306">
        <v>-1896.5</v>
      </c>
      <c r="D72" s="306">
        <v>-1360</v>
      </c>
      <c r="E72" s="306">
        <v>65</v>
      </c>
      <c r="F72" s="306">
        <v>75</v>
      </c>
    </row>
    <row r="73" spans="1:6" x14ac:dyDescent="0.2">
      <c r="A73" s="305">
        <v>72</v>
      </c>
      <c r="B73" s="306" t="s">
        <v>255</v>
      </c>
      <c r="C73" s="306">
        <v>-1781.5</v>
      </c>
      <c r="D73" s="306">
        <v>-1400</v>
      </c>
      <c r="E73" s="306">
        <v>65</v>
      </c>
      <c r="F73" s="306">
        <v>75</v>
      </c>
    </row>
    <row r="74" spans="1:6" x14ac:dyDescent="0.2">
      <c r="A74" s="305">
        <v>73</v>
      </c>
      <c r="B74" s="306" t="s">
        <v>74</v>
      </c>
      <c r="C74" s="306">
        <v>-1896.5</v>
      </c>
      <c r="D74" s="306">
        <v>-1440</v>
      </c>
      <c r="E74" s="306">
        <v>65</v>
      </c>
      <c r="F74" s="306">
        <v>75</v>
      </c>
    </row>
    <row r="75" spans="1:6" x14ac:dyDescent="0.2">
      <c r="A75" s="305">
        <v>74</v>
      </c>
      <c r="B75" s="306" t="s">
        <v>218</v>
      </c>
      <c r="C75" s="306">
        <v>-1460</v>
      </c>
      <c r="D75" s="306">
        <v>-1896.5</v>
      </c>
      <c r="E75" s="306">
        <v>65</v>
      </c>
      <c r="F75" s="306">
        <v>75</v>
      </c>
    </row>
    <row r="76" spans="1:6" x14ac:dyDescent="0.2">
      <c r="A76" s="305">
        <v>75</v>
      </c>
      <c r="B76" s="306" t="s">
        <v>256</v>
      </c>
      <c r="C76" s="306">
        <v>-1420</v>
      </c>
      <c r="D76" s="306">
        <v>-1781.5</v>
      </c>
      <c r="E76" s="306">
        <v>65</v>
      </c>
      <c r="F76" s="306">
        <v>75</v>
      </c>
    </row>
    <row r="77" spans="1:6" x14ac:dyDescent="0.2">
      <c r="A77" s="305">
        <v>76</v>
      </c>
      <c r="B77" s="306" t="s">
        <v>74</v>
      </c>
      <c r="C77" s="306">
        <v>-1380</v>
      </c>
      <c r="D77" s="306">
        <v>-1896.5</v>
      </c>
      <c r="E77" s="306">
        <v>65</v>
      </c>
      <c r="F77" s="306">
        <v>75</v>
      </c>
    </row>
    <row r="78" spans="1:6" x14ac:dyDescent="0.2">
      <c r="A78" s="305">
        <v>77</v>
      </c>
      <c r="B78" s="306" t="s">
        <v>257</v>
      </c>
      <c r="C78" s="306">
        <v>-1340</v>
      </c>
      <c r="D78" s="306">
        <v>-1781.5</v>
      </c>
      <c r="E78" s="306">
        <v>65</v>
      </c>
      <c r="F78" s="306">
        <v>75</v>
      </c>
    </row>
    <row r="79" spans="1:6" x14ac:dyDescent="0.2">
      <c r="A79" s="305">
        <v>78</v>
      </c>
      <c r="B79" s="306" t="s">
        <v>218</v>
      </c>
      <c r="C79" s="306">
        <v>-1300</v>
      </c>
      <c r="D79" s="306">
        <v>-1896.5</v>
      </c>
      <c r="E79" s="306">
        <v>65</v>
      </c>
      <c r="F79" s="306">
        <v>75</v>
      </c>
    </row>
    <row r="80" spans="1:6" x14ac:dyDescent="0.2">
      <c r="A80" s="305">
        <v>79</v>
      </c>
      <c r="B80" s="306" t="s">
        <v>258</v>
      </c>
      <c r="C80" s="306">
        <v>-1260</v>
      </c>
      <c r="D80" s="306">
        <v>-1781.5</v>
      </c>
      <c r="E80" s="306">
        <v>65</v>
      </c>
      <c r="F80" s="306">
        <v>75</v>
      </c>
    </row>
    <row r="81" spans="1:6" x14ac:dyDescent="0.2">
      <c r="A81" s="305">
        <v>80</v>
      </c>
      <c r="B81" s="306" t="s">
        <v>219</v>
      </c>
      <c r="C81" s="306">
        <v>-1220</v>
      </c>
      <c r="D81" s="306">
        <v>-1896.5</v>
      </c>
      <c r="E81" s="306">
        <v>65</v>
      </c>
      <c r="F81" s="306">
        <v>75</v>
      </c>
    </row>
    <row r="82" spans="1:6" x14ac:dyDescent="0.2">
      <c r="A82" s="305">
        <v>81</v>
      </c>
      <c r="B82" s="306" t="s">
        <v>259</v>
      </c>
      <c r="C82" s="306">
        <v>-1180</v>
      </c>
      <c r="D82" s="306">
        <v>-1781.5</v>
      </c>
      <c r="E82" s="306">
        <v>65</v>
      </c>
      <c r="F82" s="306">
        <v>75</v>
      </c>
    </row>
    <row r="83" spans="1:6" x14ac:dyDescent="0.2">
      <c r="A83" s="305">
        <v>82</v>
      </c>
      <c r="B83" s="306" t="s">
        <v>218</v>
      </c>
      <c r="C83" s="306">
        <v>-1140</v>
      </c>
      <c r="D83" s="306">
        <v>-1896.5</v>
      </c>
      <c r="E83" s="306">
        <v>65</v>
      </c>
      <c r="F83" s="306">
        <v>75</v>
      </c>
    </row>
    <row r="84" spans="1:6" x14ac:dyDescent="0.2">
      <c r="A84" s="305">
        <v>83</v>
      </c>
      <c r="B84" s="306" t="s">
        <v>260</v>
      </c>
      <c r="C84" s="306">
        <v>-1100</v>
      </c>
      <c r="D84" s="306">
        <v>-1781.5</v>
      </c>
      <c r="E84" s="306">
        <v>65</v>
      </c>
      <c r="F84" s="306">
        <v>75</v>
      </c>
    </row>
    <row r="85" spans="1:6" x14ac:dyDescent="0.2">
      <c r="A85" s="305">
        <v>84</v>
      </c>
      <c r="B85" s="306" t="s">
        <v>74</v>
      </c>
      <c r="C85" s="306">
        <v>-1060</v>
      </c>
      <c r="D85" s="306">
        <v>-1896.5</v>
      </c>
      <c r="E85" s="306">
        <v>65</v>
      </c>
      <c r="F85" s="306">
        <v>75</v>
      </c>
    </row>
    <row r="86" spans="1:6" x14ac:dyDescent="0.2">
      <c r="A86" s="305">
        <v>85</v>
      </c>
      <c r="B86" s="306" t="s">
        <v>261</v>
      </c>
      <c r="C86" s="306">
        <v>-1020</v>
      </c>
      <c r="D86" s="306">
        <v>-1781.5</v>
      </c>
      <c r="E86" s="306">
        <v>65</v>
      </c>
      <c r="F86" s="306">
        <v>75</v>
      </c>
    </row>
    <row r="87" spans="1:6" x14ac:dyDescent="0.2">
      <c r="A87" s="305">
        <v>86</v>
      </c>
      <c r="B87" s="306" t="s">
        <v>218</v>
      </c>
      <c r="C87" s="306">
        <v>-980</v>
      </c>
      <c r="D87" s="306">
        <v>-1896.5</v>
      </c>
      <c r="E87" s="306">
        <v>65</v>
      </c>
      <c r="F87" s="306">
        <v>75</v>
      </c>
    </row>
    <row r="88" spans="1:6" x14ac:dyDescent="0.2">
      <c r="A88" s="305">
        <v>87</v>
      </c>
      <c r="B88" s="306" t="s">
        <v>262</v>
      </c>
      <c r="C88" s="306">
        <v>-940</v>
      </c>
      <c r="D88" s="306">
        <v>-1781.5</v>
      </c>
      <c r="E88" s="306">
        <v>65</v>
      </c>
      <c r="F88" s="306">
        <v>75</v>
      </c>
    </row>
    <row r="89" spans="1:6" x14ac:dyDescent="0.2">
      <c r="A89" s="305">
        <v>88</v>
      </c>
      <c r="B89" s="306" t="s">
        <v>219</v>
      </c>
      <c r="C89" s="306">
        <v>-900</v>
      </c>
      <c r="D89" s="306">
        <v>-1896.5</v>
      </c>
      <c r="E89" s="306">
        <v>65</v>
      </c>
      <c r="F89" s="306">
        <v>75</v>
      </c>
    </row>
    <row r="90" spans="1:6" x14ac:dyDescent="0.2">
      <c r="A90" s="305">
        <v>89</v>
      </c>
      <c r="B90" s="306" t="s">
        <v>263</v>
      </c>
      <c r="C90" s="306">
        <v>-860</v>
      </c>
      <c r="D90" s="306">
        <v>-1781.5</v>
      </c>
      <c r="E90" s="306">
        <v>65</v>
      </c>
      <c r="F90" s="306">
        <v>75</v>
      </c>
    </row>
    <row r="91" spans="1:6" x14ac:dyDescent="0.2">
      <c r="A91" s="305">
        <v>90</v>
      </c>
      <c r="B91" s="306" t="s">
        <v>218</v>
      </c>
      <c r="C91" s="306">
        <v>-820</v>
      </c>
      <c r="D91" s="306">
        <v>-1896.5</v>
      </c>
      <c r="E91" s="306">
        <v>75</v>
      </c>
      <c r="F91" s="306">
        <v>65</v>
      </c>
    </row>
    <row r="92" spans="1:6" x14ac:dyDescent="0.2">
      <c r="A92" s="305">
        <v>91</v>
      </c>
      <c r="B92" s="306" t="s">
        <v>264</v>
      </c>
      <c r="C92" s="306">
        <v>-780</v>
      </c>
      <c r="D92" s="306">
        <v>-1781.5</v>
      </c>
      <c r="E92" s="306">
        <v>75</v>
      </c>
      <c r="F92" s="306">
        <v>65</v>
      </c>
    </row>
    <row r="93" spans="1:6" x14ac:dyDescent="0.2">
      <c r="A93" s="305">
        <v>92</v>
      </c>
      <c r="B93" s="306" t="s">
        <v>74</v>
      </c>
      <c r="C93" s="306">
        <v>-740</v>
      </c>
      <c r="D93" s="306">
        <v>-1896.5</v>
      </c>
      <c r="E93" s="306">
        <v>75</v>
      </c>
      <c r="F93" s="306">
        <v>65</v>
      </c>
    </row>
    <row r="94" spans="1:6" x14ac:dyDescent="0.2">
      <c r="A94" s="305">
        <v>93</v>
      </c>
      <c r="B94" s="306" t="s">
        <v>265</v>
      </c>
      <c r="C94" s="306">
        <v>-700</v>
      </c>
      <c r="D94" s="306">
        <v>-1781.5</v>
      </c>
      <c r="E94" s="306">
        <v>65</v>
      </c>
      <c r="F94" s="306">
        <v>75</v>
      </c>
    </row>
    <row r="95" spans="1:6" x14ac:dyDescent="0.2">
      <c r="A95" s="305">
        <v>94</v>
      </c>
      <c r="B95" s="306" t="s">
        <v>218</v>
      </c>
      <c r="C95" s="306">
        <v>-660</v>
      </c>
      <c r="D95" s="306">
        <v>-1896.5</v>
      </c>
      <c r="E95" s="306">
        <v>65</v>
      </c>
      <c r="F95" s="306">
        <v>75</v>
      </c>
    </row>
    <row r="96" spans="1:6" x14ac:dyDescent="0.2">
      <c r="A96" s="305">
        <v>95</v>
      </c>
      <c r="B96" s="306" t="s">
        <v>266</v>
      </c>
      <c r="C96" s="306">
        <v>-620</v>
      </c>
      <c r="D96" s="306">
        <v>-1781.5</v>
      </c>
      <c r="E96" s="306">
        <v>65</v>
      </c>
      <c r="F96" s="306">
        <v>75</v>
      </c>
    </row>
    <row r="97" spans="1:6" x14ac:dyDescent="0.2">
      <c r="A97" s="305">
        <v>96</v>
      </c>
      <c r="B97" s="306" t="s">
        <v>219</v>
      </c>
      <c r="C97" s="306">
        <v>-580</v>
      </c>
      <c r="D97" s="306">
        <v>-1896.5</v>
      </c>
      <c r="E97" s="306">
        <v>65</v>
      </c>
      <c r="F97" s="306">
        <v>75</v>
      </c>
    </row>
    <row r="98" spans="1:6" x14ac:dyDescent="0.2">
      <c r="A98" s="305">
        <v>97</v>
      </c>
      <c r="B98" s="306" t="s">
        <v>267</v>
      </c>
      <c r="C98" s="306">
        <v>-540</v>
      </c>
      <c r="D98" s="306">
        <v>-1781.5</v>
      </c>
      <c r="E98" s="306">
        <v>65</v>
      </c>
      <c r="F98" s="306">
        <v>75</v>
      </c>
    </row>
    <row r="99" spans="1:6" x14ac:dyDescent="0.2">
      <c r="A99" s="305">
        <v>98</v>
      </c>
      <c r="B99" s="306" t="s">
        <v>218</v>
      </c>
      <c r="C99" s="306">
        <v>-500</v>
      </c>
      <c r="D99" s="306">
        <v>-1896.5</v>
      </c>
      <c r="E99" s="306">
        <v>65</v>
      </c>
      <c r="F99" s="306">
        <v>75</v>
      </c>
    </row>
    <row r="100" spans="1:6" x14ac:dyDescent="0.2">
      <c r="A100" s="305">
        <v>99</v>
      </c>
      <c r="B100" s="306" t="s">
        <v>268</v>
      </c>
      <c r="C100" s="306">
        <v>-460</v>
      </c>
      <c r="D100" s="306">
        <v>-1781.5</v>
      </c>
      <c r="E100" s="306">
        <v>65</v>
      </c>
      <c r="F100" s="306">
        <v>75</v>
      </c>
    </row>
    <row r="101" spans="1:6" x14ac:dyDescent="0.2">
      <c r="A101" s="305">
        <v>100</v>
      </c>
      <c r="B101" s="306" t="s">
        <v>74</v>
      </c>
      <c r="C101" s="306">
        <v>-420</v>
      </c>
      <c r="D101" s="306">
        <v>-1896.5</v>
      </c>
      <c r="E101" s="306">
        <v>65</v>
      </c>
      <c r="F101" s="306">
        <v>75</v>
      </c>
    </row>
    <row r="102" spans="1:6" x14ac:dyDescent="0.2">
      <c r="A102" s="305">
        <v>101</v>
      </c>
      <c r="B102" s="306" t="s">
        <v>269</v>
      </c>
      <c r="C102" s="306">
        <v>-380</v>
      </c>
      <c r="D102" s="306">
        <v>-1781.5</v>
      </c>
      <c r="E102" s="306">
        <v>65</v>
      </c>
      <c r="F102" s="306">
        <v>75</v>
      </c>
    </row>
    <row r="103" spans="1:6" x14ac:dyDescent="0.2">
      <c r="A103" s="305">
        <v>102</v>
      </c>
      <c r="B103" s="306" t="s">
        <v>218</v>
      </c>
      <c r="C103" s="306">
        <v>-340</v>
      </c>
      <c r="D103" s="306">
        <v>-1896.5</v>
      </c>
      <c r="E103" s="306">
        <v>65</v>
      </c>
      <c r="F103" s="306">
        <v>75</v>
      </c>
    </row>
    <row r="104" spans="1:6" x14ac:dyDescent="0.2">
      <c r="A104" s="305">
        <v>103</v>
      </c>
      <c r="B104" s="306" t="s">
        <v>270</v>
      </c>
      <c r="C104" s="306">
        <v>-300</v>
      </c>
      <c r="D104" s="306">
        <v>-1781.5</v>
      </c>
      <c r="E104" s="306">
        <v>65</v>
      </c>
      <c r="F104" s="306">
        <v>75</v>
      </c>
    </row>
    <row r="105" spans="1:6" x14ac:dyDescent="0.2">
      <c r="A105" s="305">
        <v>104</v>
      </c>
      <c r="B105" s="306" t="s">
        <v>74</v>
      </c>
      <c r="C105" s="306">
        <v>-260</v>
      </c>
      <c r="D105" s="306">
        <v>-1896.5</v>
      </c>
      <c r="E105" s="306">
        <v>65</v>
      </c>
      <c r="F105" s="306">
        <v>75</v>
      </c>
    </row>
    <row r="106" spans="1:6" x14ac:dyDescent="0.2">
      <c r="A106" s="305">
        <v>105</v>
      </c>
      <c r="B106" s="306" t="s">
        <v>271</v>
      </c>
      <c r="C106" s="306">
        <v>-220</v>
      </c>
      <c r="D106" s="306">
        <v>-1781.5</v>
      </c>
      <c r="E106" s="306">
        <v>65</v>
      </c>
      <c r="F106" s="306">
        <v>75</v>
      </c>
    </row>
    <row r="107" spans="1:6" x14ac:dyDescent="0.2">
      <c r="A107" s="305">
        <v>106</v>
      </c>
      <c r="B107" s="306" t="s">
        <v>218</v>
      </c>
      <c r="C107" s="306">
        <v>-180</v>
      </c>
      <c r="D107" s="306">
        <v>-1896.5</v>
      </c>
      <c r="E107" s="306">
        <v>65</v>
      </c>
      <c r="F107" s="306">
        <v>75</v>
      </c>
    </row>
    <row r="108" spans="1:6" x14ac:dyDescent="0.2">
      <c r="A108" s="305">
        <v>107</v>
      </c>
      <c r="B108" s="306" t="s">
        <v>272</v>
      </c>
      <c r="C108" s="306">
        <v>-120</v>
      </c>
      <c r="D108" s="306">
        <v>-1781.5</v>
      </c>
      <c r="E108" s="306">
        <v>65</v>
      </c>
      <c r="F108" s="306">
        <v>75</v>
      </c>
    </row>
    <row r="109" spans="1:6" x14ac:dyDescent="0.2">
      <c r="A109" s="305">
        <v>108</v>
      </c>
      <c r="B109" s="306" t="s">
        <v>219</v>
      </c>
      <c r="C109" s="306">
        <v>-80</v>
      </c>
      <c r="D109" s="306">
        <v>-1896.5</v>
      </c>
      <c r="E109" s="306">
        <v>65</v>
      </c>
      <c r="F109" s="306">
        <v>75</v>
      </c>
    </row>
    <row r="110" spans="1:6" x14ac:dyDescent="0.2">
      <c r="A110" s="305">
        <v>109</v>
      </c>
      <c r="B110" s="306" t="s">
        <v>273</v>
      </c>
      <c r="C110" s="306">
        <v>-40</v>
      </c>
      <c r="D110" s="306">
        <v>-1781.5</v>
      </c>
      <c r="E110" s="306">
        <v>65</v>
      </c>
      <c r="F110" s="306">
        <v>75</v>
      </c>
    </row>
    <row r="111" spans="1:6" x14ac:dyDescent="0.2">
      <c r="A111" s="305">
        <v>110</v>
      </c>
      <c r="B111" s="306" t="s">
        <v>218</v>
      </c>
      <c r="C111" s="306">
        <v>0</v>
      </c>
      <c r="D111" s="306">
        <v>-1896.5</v>
      </c>
      <c r="E111" s="306">
        <v>65</v>
      </c>
      <c r="F111" s="306">
        <v>75</v>
      </c>
    </row>
    <row r="112" spans="1:6" x14ac:dyDescent="0.2">
      <c r="A112" s="305">
        <v>111</v>
      </c>
      <c r="B112" s="306" t="s">
        <v>274</v>
      </c>
      <c r="C112" s="306">
        <v>40</v>
      </c>
      <c r="D112" s="306">
        <v>-1781.5</v>
      </c>
      <c r="E112" s="306">
        <v>65</v>
      </c>
      <c r="F112" s="306">
        <v>75</v>
      </c>
    </row>
    <row r="113" spans="1:6" x14ac:dyDescent="0.2">
      <c r="A113" s="305">
        <v>112</v>
      </c>
      <c r="B113" s="306" t="s">
        <v>74</v>
      </c>
      <c r="C113" s="306">
        <v>80</v>
      </c>
      <c r="D113" s="306">
        <v>-1896.5</v>
      </c>
      <c r="E113" s="306">
        <v>65</v>
      </c>
      <c r="F113" s="306">
        <v>75</v>
      </c>
    </row>
    <row r="114" spans="1:6" x14ac:dyDescent="0.2">
      <c r="A114" s="305">
        <v>113</v>
      </c>
      <c r="B114" s="306" t="s">
        <v>275</v>
      </c>
      <c r="C114" s="306">
        <v>120</v>
      </c>
      <c r="D114" s="306">
        <v>-1781.5</v>
      </c>
      <c r="E114" s="306">
        <v>65</v>
      </c>
      <c r="F114" s="306">
        <v>75</v>
      </c>
    </row>
    <row r="115" spans="1:6" x14ac:dyDescent="0.2">
      <c r="A115" s="305">
        <v>114</v>
      </c>
      <c r="B115" s="306" t="s">
        <v>218</v>
      </c>
      <c r="C115" s="306">
        <v>160</v>
      </c>
      <c r="D115" s="306">
        <v>-1896.5</v>
      </c>
      <c r="E115" s="306">
        <v>65</v>
      </c>
      <c r="F115" s="306">
        <v>75</v>
      </c>
    </row>
    <row r="116" spans="1:6" x14ac:dyDescent="0.2">
      <c r="A116" s="305">
        <v>115</v>
      </c>
      <c r="B116" s="306" t="s">
        <v>276</v>
      </c>
      <c r="C116" s="306">
        <v>200</v>
      </c>
      <c r="D116" s="306">
        <v>-1781.5</v>
      </c>
      <c r="E116" s="306">
        <v>65</v>
      </c>
      <c r="F116" s="306">
        <v>75</v>
      </c>
    </row>
    <row r="117" spans="1:6" x14ac:dyDescent="0.2">
      <c r="A117" s="305">
        <v>116</v>
      </c>
      <c r="B117" s="306" t="s">
        <v>74</v>
      </c>
      <c r="C117" s="306">
        <v>260</v>
      </c>
      <c r="D117" s="306">
        <v>-1896.5</v>
      </c>
      <c r="E117" s="306">
        <v>65</v>
      </c>
      <c r="F117" s="306">
        <v>75</v>
      </c>
    </row>
    <row r="118" spans="1:6" x14ac:dyDescent="0.2">
      <c r="A118" s="305">
        <v>117</v>
      </c>
      <c r="B118" s="306" t="s">
        <v>277</v>
      </c>
      <c r="C118" s="306">
        <v>300</v>
      </c>
      <c r="D118" s="306">
        <v>-1781.5</v>
      </c>
      <c r="E118" s="306">
        <v>65</v>
      </c>
      <c r="F118" s="306">
        <v>75</v>
      </c>
    </row>
    <row r="119" spans="1:6" x14ac:dyDescent="0.2">
      <c r="A119" s="305">
        <v>118</v>
      </c>
      <c r="B119" s="306" t="s">
        <v>218</v>
      </c>
      <c r="C119" s="306">
        <v>340</v>
      </c>
      <c r="D119" s="306">
        <v>-1896.5</v>
      </c>
      <c r="E119" s="306">
        <v>65</v>
      </c>
      <c r="F119" s="306">
        <v>75</v>
      </c>
    </row>
    <row r="120" spans="1:6" x14ac:dyDescent="0.2">
      <c r="A120" s="305">
        <v>119</v>
      </c>
      <c r="B120" s="306" t="s">
        <v>278</v>
      </c>
      <c r="C120" s="306">
        <v>380</v>
      </c>
      <c r="D120" s="306">
        <v>-1781.5</v>
      </c>
      <c r="E120" s="306">
        <v>65</v>
      </c>
      <c r="F120" s="306">
        <v>75</v>
      </c>
    </row>
    <row r="121" spans="1:6" x14ac:dyDescent="0.2">
      <c r="A121" s="305">
        <v>120</v>
      </c>
      <c r="B121" s="306" t="s">
        <v>219</v>
      </c>
      <c r="C121" s="306">
        <v>420</v>
      </c>
      <c r="D121" s="306">
        <v>-1896.5</v>
      </c>
      <c r="E121" s="306">
        <v>65</v>
      </c>
      <c r="F121" s="306">
        <v>75</v>
      </c>
    </row>
    <row r="122" spans="1:6" x14ac:dyDescent="0.2">
      <c r="A122" s="305">
        <v>121</v>
      </c>
      <c r="B122" s="306" t="s">
        <v>279</v>
      </c>
      <c r="C122" s="306">
        <v>460</v>
      </c>
      <c r="D122" s="306">
        <v>-1781.5</v>
      </c>
      <c r="E122" s="306">
        <v>65</v>
      </c>
      <c r="F122" s="306">
        <v>75</v>
      </c>
    </row>
    <row r="123" spans="1:6" s="308" customFormat="1" x14ac:dyDescent="0.2">
      <c r="A123" s="308">
        <v>122</v>
      </c>
      <c r="B123" s="308" t="s">
        <v>218</v>
      </c>
      <c r="C123" s="308">
        <v>500</v>
      </c>
      <c r="D123" s="308">
        <v>-1896.5</v>
      </c>
      <c r="E123" s="308">
        <v>65</v>
      </c>
      <c r="F123" s="308">
        <v>75</v>
      </c>
    </row>
    <row r="124" spans="1:6" s="308" customFormat="1" x14ac:dyDescent="0.2">
      <c r="A124" s="308">
        <v>123</v>
      </c>
      <c r="B124" s="308" t="s">
        <v>280</v>
      </c>
      <c r="C124" s="308">
        <v>540</v>
      </c>
      <c r="D124" s="308">
        <v>-1781.5</v>
      </c>
      <c r="E124" s="308">
        <v>65</v>
      </c>
      <c r="F124" s="308">
        <v>75</v>
      </c>
    </row>
    <row r="125" spans="1:6" s="308" customFormat="1" x14ac:dyDescent="0.2">
      <c r="A125" s="308">
        <v>124</v>
      </c>
      <c r="B125" s="308" t="s">
        <v>74</v>
      </c>
      <c r="C125" s="308">
        <v>580</v>
      </c>
      <c r="D125" s="308">
        <v>-1896.5</v>
      </c>
      <c r="E125" s="308">
        <v>65</v>
      </c>
      <c r="F125" s="308">
        <v>75</v>
      </c>
    </row>
    <row r="126" spans="1:6" s="308" customFormat="1" x14ac:dyDescent="0.2">
      <c r="A126" s="308">
        <v>125</v>
      </c>
      <c r="B126" s="308" t="s">
        <v>281</v>
      </c>
      <c r="C126" s="308">
        <v>620</v>
      </c>
      <c r="D126" s="308">
        <v>-1781.5</v>
      </c>
      <c r="E126" s="308">
        <v>65</v>
      </c>
      <c r="F126" s="308">
        <v>75</v>
      </c>
    </row>
    <row r="127" spans="1:6" s="308" customFormat="1" x14ac:dyDescent="0.2">
      <c r="A127" s="308">
        <v>126</v>
      </c>
      <c r="B127" s="308" t="s">
        <v>218</v>
      </c>
      <c r="C127" s="308">
        <v>660</v>
      </c>
      <c r="D127" s="308">
        <v>-1896.5</v>
      </c>
      <c r="E127" s="308">
        <v>65</v>
      </c>
      <c r="F127" s="308">
        <v>75</v>
      </c>
    </row>
    <row r="128" spans="1:6" s="308" customFormat="1" x14ac:dyDescent="0.2">
      <c r="A128" s="308">
        <v>127</v>
      </c>
      <c r="B128" s="308" t="s">
        <v>282</v>
      </c>
      <c r="C128" s="308">
        <v>700</v>
      </c>
      <c r="D128" s="308">
        <v>-1781.5</v>
      </c>
      <c r="E128" s="308">
        <v>65</v>
      </c>
      <c r="F128" s="308">
        <v>75</v>
      </c>
    </row>
    <row r="129" spans="1:6" s="308" customFormat="1" x14ac:dyDescent="0.2">
      <c r="A129" s="308">
        <v>128</v>
      </c>
      <c r="B129" s="308" t="s">
        <v>219</v>
      </c>
      <c r="C129" s="308">
        <v>740</v>
      </c>
      <c r="D129" s="308">
        <v>-1896.5</v>
      </c>
      <c r="E129" s="308">
        <v>65</v>
      </c>
      <c r="F129" s="308">
        <v>75</v>
      </c>
    </row>
    <row r="130" spans="1:6" s="308" customFormat="1" x14ac:dyDescent="0.2">
      <c r="A130" s="308">
        <v>129</v>
      </c>
      <c r="B130" s="308" t="s">
        <v>283</v>
      </c>
      <c r="C130" s="308">
        <v>780</v>
      </c>
      <c r="D130" s="308">
        <v>-1781.5</v>
      </c>
      <c r="E130" s="308">
        <v>65</v>
      </c>
      <c r="F130" s="308">
        <v>75</v>
      </c>
    </row>
    <row r="131" spans="1:6" s="308" customFormat="1" x14ac:dyDescent="0.2">
      <c r="A131" s="308">
        <v>130</v>
      </c>
      <c r="B131" s="308" t="s">
        <v>218</v>
      </c>
      <c r="C131" s="308">
        <v>820</v>
      </c>
      <c r="D131" s="308">
        <v>-1896.5</v>
      </c>
      <c r="E131" s="308">
        <v>65</v>
      </c>
      <c r="F131" s="308">
        <v>75</v>
      </c>
    </row>
    <row r="132" spans="1:6" x14ac:dyDescent="0.2">
      <c r="A132" s="305">
        <v>131</v>
      </c>
      <c r="B132" s="306" t="s">
        <v>284</v>
      </c>
      <c r="C132" s="306">
        <v>860</v>
      </c>
      <c r="D132" s="306">
        <v>-1781.5</v>
      </c>
      <c r="E132" s="306">
        <v>65</v>
      </c>
      <c r="F132" s="306">
        <v>75</v>
      </c>
    </row>
    <row r="133" spans="1:6" x14ac:dyDescent="0.2">
      <c r="A133" s="305">
        <v>132</v>
      </c>
      <c r="B133" s="306" t="s">
        <v>74</v>
      </c>
      <c r="C133" s="306">
        <v>900</v>
      </c>
      <c r="D133" s="306">
        <v>-1896.5</v>
      </c>
      <c r="E133" s="306">
        <v>65</v>
      </c>
      <c r="F133" s="306">
        <v>75</v>
      </c>
    </row>
    <row r="134" spans="1:6" x14ac:dyDescent="0.2">
      <c r="A134" s="305">
        <v>133</v>
      </c>
      <c r="B134" s="306" t="s">
        <v>285</v>
      </c>
      <c r="C134" s="306">
        <v>940</v>
      </c>
      <c r="D134" s="306">
        <v>-1781.5</v>
      </c>
      <c r="E134" s="306">
        <v>65</v>
      </c>
      <c r="F134" s="306">
        <v>75</v>
      </c>
    </row>
    <row r="135" spans="1:6" x14ac:dyDescent="0.2">
      <c r="A135" s="305">
        <v>134</v>
      </c>
      <c r="B135" s="306" t="s">
        <v>218</v>
      </c>
      <c r="C135" s="306">
        <v>980</v>
      </c>
      <c r="D135" s="306">
        <v>-1896.5</v>
      </c>
      <c r="E135" s="306">
        <v>65</v>
      </c>
      <c r="F135" s="306">
        <v>75</v>
      </c>
    </row>
    <row r="136" spans="1:6" x14ac:dyDescent="0.2">
      <c r="A136" s="305">
        <v>135</v>
      </c>
      <c r="B136" s="306" t="s">
        <v>286</v>
      </c>
      <c r="C136" s="306">
        <v>1020</v>
      </c>
      <c r="D136" s="306">
        <v>-1781.5</v>
      </c>
      <c r="E136" s="306">
        <v>65</v>
      </c>
      <c r="F136" s="306">
        <v>75</v>
      </c>
    </row>
    <row r="137" spans="1:6" x14ac:dyDescent="0.2">
      <c r="A137" s="305">
        <v>136</v>
      </c>
      <c r="B137" s="306" t="s">
        <v>219</v>
      </c>
      <c r="C137" s="306">
        <v>1060</v>
      </c>
      <c r="D137" s="306">
        <v>-1896.5</v>
      </c>
      <c r="E137" s="306">
        <v>65</v>
      </c>
      <c r="F137" s="306">
        <v>75</v>
      </c>
    </row>
    <row r="138" spans="1:6" x14ac:dyDescent="0.2">
      <c r="A138" s="305">
        <v>137</v>
      </c>
      <c r="B138" s="306" t="s">
        <v>287</v>
      </c>
      <c r="C138" s="306">
        <v>1100</v>
      </c>
      <c r="D138" s="306">
        <v>-1781.5</v>
      </c>
      <c r="E138" s="306">
        <v>65</v>
      </c>
      <c r="F138" s="306">
        <v>75</v>
      </c>
    </row>
    <row r="139" spans="1:6" x14ac:dyDescent="0.2">
      <c r="A139" s="305">
        <v>138</v>
      </c>
      <c r="B139" s="306" t="s">
        <v>218</v>
      </c>
      <c r="C139" s="306">
        <v>1140</v>
      </c>
      <c r="D139" s="306">
        <v>-1896.5</v>
      </c>
      <c r="E139" s="306">
        <v>65</v>
      </c>
      <c r="F139" s="306">
        <v>75</v>
      </c>
    </row>
    <row r="140" spans="1:6" x14ac:dyDescent="0.2">
      <c r="A140" s="305">
        <v>139</v>
      </c>
      <c r="B140" s="306" t="s">
        <v>288</v>
      </c>
      <c r="C140" s="306">
        <v>1180</v>
      </c>
      <c r="D140" s="306">
        <v>-1781.5</v>
      </c>
      <c r="E140" s="306">
        <v>65</v>
      </c>
      <c r="F140" s="306">
        <v>75</v>
      </c>
    </row>
    <row r="141" spans="1:6" x14ac:dyDescent="0.2">
      <c r="A141" s="305">
        <v>140</v>
      </c>
      <c r="B141" s="306" t="s">
        <v>74</v>
      </c>
      <c r="C141" s="306">
        <v>1220</v>
      </c>
      <c r="D141" s="306">
        <v>-1896.5</v>
      </c>
      <c r="E141" s="306">
        <v>65</v>
      </c>
      <c r="F141" s="306">
        <v>75</v>
      </c>
    </row>
    <row r="142" spans="1:6" x14ac:dyDescent="0.2">
      <c r="A142" s="305">
        <v>141</v>
      </c>
      <c r="B142" s="306" t="s">
        <v>289</v>
      </c>
      <c r="C142" s="306">
        <v>1260</v>
      </c>
      <c r="D142" s="306">
        <v>-1781.5</v>
      </c>
      <c r="E142" s="306">
        <v>65</v>
      </c>
      <c r="F142" s="306">
        <v>75</v>
      </c>
    </row>
    <row r="143" spans="1:6" x14ac:dyDescent="0.2">
      <c r="A143" s="305">
        <v>142</v>
      </c>
      <c r="B143" s="306" t="s">
        <v>218</v>
      </c>
      <c r="C143" s="306">
        <v>1300</v>
      </c>
      <c r="D143" s="306">
        <v>-1896.5</v>
      </c>
      <c r="E143" s="306">
        <v>65</v>
      </c>
      <c r="F143" s="306">
        <v>75</v>
      </c>
    </row>
    <row r="144" spans="1:6" x14ac:dyDescent="0.2">
      <c r="A144" s="305">
        <v>143</v>
      </c>
      <c r="B144" s="306" t="s">
        <v>290</v>
      </c>
      <c r="C144" s="306">
        <v>1340</v>
      </c>
      <c r="D144" s="306">
        <v>-1781.5</v>
      </c>
      <c r="E144" s="306">
        <v>65</v>
      </c>
      <c r="F144" s="306">
        <v>75</v>
      </c>
    </row>
    <row r="145" spans="1:6" x14ac:dyDescent="0.2">
      <c r="A145" s="305">
        <v>144</v>
      </c>
      <c r="B145" s="306" t="s">
        <v>219</v>
      </c>
      <c r="C145" s="306">
        <v>1380</v>
      </c>
      <c r="D145" s="306">
        <v>-1896.5</v>
      </c>
      <c r="E145" s="306">
        <v>65</v>
      </c>
      <c r="F145" s="306">
        <v>75</v>
      </c>
    </row>
    <row r="146" spans="1:6" x14ac:dyDescent="0.2">
      <c r="A146" s="305">
        <v>145</v>
      </c>
      <c r="B146" s="306" t="s">
        <v>291</v>
      </c>
      <c r="C146" s="306">
        <v>1420</v>
      </c>
      <c r="D146" s="306">
        <v>-1781.5</v>
      </c>
      <c r="E146" s="306">
        <v>65</v>
      </c>
      <c r="F146" s="306">
        <v>75</v>
      </c>
    </row>
    <row r="147" spans="1:6" x14ac:dyDescent="0.2">
      <c r="A147" s="305">
        <v>146</v>
      </c>
      <c r="B147" s="306" t="s">
        <v>218</v>
      </c>
      <c r="C147" s="306">
        <v>1460</v>
      </c>
      <c r="D147" s="306">
        <v>-1896.5</v>
      </c>
      <c r="E147" s="306">
        <v>65</v>
      </c>
      <c r="F147" s="306">
        <v>75</v>
      </c>
    </row>
    <row r="148" spans="1:6" x14ac:dyDescent="0.2">
      <c r="A148" s="305">
        <v>147</v>
      </c>
      <c r="B148" s="306" t="s">
        <v>74</v>
      </c>
      <c r="C148" s="306">
        <v>1896.5</v>
      </c>
      <c r="D148" s="306">
        <v>-1440</v>
      </c>
      <c r="E148" s="306">
        <v>65</v>
      </c>
      <c r="F148" s="306">
        <v>75</v>
      </c>
    </row>
    <row r="149" spans="1:6" x14ac:dyDescent="0.2">
      <c r="A149" s="305">
        <v>148</v>
      </c>
      <c r="B149" s="306" t="s">
        <v>292</v>
      </c>
      <c r="C149" s="306">
        <v>1781.5</v>
      </c>
      <c r="D149" s="306">
        <v>-1400</v>
      </c>
      <c r="E149" s="306">
        <v>65</v>
      </c>
      <c r="F149" s="306">
        <v>75</v>
      </c>
    </row>
    <row r="150" spans="1:6" x14ac:dyDescent="0.2">
      <c r="A150" s="305">
        <v>149</v>
      </c>
      <c r="B150" s="306" t="s">
        <v>218</v>
      </c>
      <c r="C150" s="306">
        <v>1896.5</v>
      </c>
      <c r="D150" s="306">
        <v>-1360</v>
      </c>
      <c r="E150" s="306">
        <v>65</v>
      </c>
      <c r="F150" s="306">
        <v>75</v>
      </c>
    </row>
    <row r="151" spans="1:6" x14ac:dyDescent="0.2">
      <c r="A151" s="305">
        <v>150</v>
      </c>
      <c r="B151" s="306" t="s">
        <v>293</v>
      </c>
      <c r="C151" s="306">
        <v>1781.5</v>
      </c>
      <c r="D151" s="306">
        <v>-1320</v>
      </c>
      <c r="E151" s="306">
        <v>65</v>
      </c>
      <c r="F151" s="306">
        <v>75</v>
      </c>
    </row>
    <row r="152" spans="1:6" x14ac:dyDescent="0.2">
      <c r="A152" s="305">
        <v>151</v>
      </c>
      <c r="B152" s="306" t="s">
        <v>219</v>
      </c>
      <c r="C152" s="306">
        <v>1896.5</v>
      </c>
      <c r="D152" s="306">
        <v>-1280</v>
      </c>
      <c r="E152" s="306">
        <v>65</v>
      </c>
      <c r="F152" s="306">
        <v>75</v>
      </c>
    </row>
    <row r="153" spans="1:6" x14ac:dyDescent="0.2">
      <c r="A153" s="305">
        <v>152</v>
      </c>
      <c r="B153" s="306" t="s">
        <v>294</v>
      </c>
      <c r="C153" s="306">
        <v>1781.5</v>
      </c>
      <c r="D153" s="306">
        <v>-1240</v>
      </c>
      <c r="E153" s="306">
        <v>65</v>
      </c>
      <c r="F153" s="306">
        <v>75</v>
      </c>
    </row>
    <row r="154" spans="1:6" x14ac:dyDescent="0.2">
      <c r="A154" s="305">
        <v>153</v>
      </c>
      <c r="B154" s="306" t="s">
        <v>218</v>
      </c>
      <c r="C154" s="306">
        <v>1896.5</v>
      </c>
      <c r="D154" s="306">
        <v>-1200</v>
      </c>
      <c r="E154" s="306">
        <v>65</v>
      </c>
      <c r="F154" s="306">
        <v>75</v>
      </c>
    </row>
    <row r="155" spans="1:6" x14ac:dyDescent="0.2">
      <c r="A155" s="305">
        <v>154</v>
      </c>
      <c r="B155" s="306" t="s">
        <v>295</v>
      </c>
      <c r="C155" s="306">
        <v>1781.5</v>
      </c>
      <c r="D155" s="306">
        <v>-1160</v>
      </c>
      <c r="E155" s="306">
        <v>65</v>
      </c>
      <c r="F155" s="306">
        <v>75</v>
      </c>
    </row>
    <row r="156" spans="1:6" x14ac:dyDescent="0.2">
      <c r="A156" s="305">
        <v>155</v>
      </c>
      <c r="B156" s="306" t="s">
        <v>74</v>
      </c>
      <c r="C156" s="306">
        <v>1896.5</v>
      </c>
      <c r="D156" s="306">
        <v>-1120</v>
      </c>
      <c r="E156" s="306">
        <v>65</v>
      </c>
      <c r="F156" s="306">
        <v>75</v>
      </c>
    </row>
    <row r="157" spans="1:6" x14ac:dyDescent="0.2">
      <c r="A157" s="305">
        <v>156</v>
      </c>
      <c r="B157" s="306" t="s">
        <v>296</v>
      </c>
      <c r="C157" s="306">
        <v>1781.5</v>
      </c>
      <c r="D157" s="306">
        <v>-1080</v>
      </c>
      <c r="E157" s="306">
        <v>65</v>
      </c>
      <c r="F157" s="306">
        <v>75</v>
      </c>
    </row>
    <row r="158" spans="1:6" x14ac:dyDescent="0.2">
      <c r="A158" s="305">
        <v>157</v>
      </c>
      <c r="B158" s="306" t="s">
        <v>218</v>
      </c>
      <c r="C158" s="306">
        <v>1896.5</v>
      </c>
      <c r="D158" s="306">
        <v>-1040</v>
      </c>
      <c r="E158" s="306">
        <v>65</v>
      </c>
      <c r="F158" s="306">
        <v>75</v>
      </c>
    </row>
    <row r="159" spans="1:6" s="644" customFormat="1" x14ac:dyDescent="0.2">
      <c r="A159" s="652">
        <v>158</v>
      </c>
      <c r="B159" s="644" t="s">
        <v>303</v>
      </c>
      <c r="C159" s="644">
        <v>1781.5</v>
      </c>
      <c r="D159" s="644">
        <v>-1000</v>
      </c>
      <c r="E159" s="644">
        <v>65</v>
      </c>
      <c r="F159" s="644">
        <v>75</v>
      </c>
    </row>
    <row r="160" spans="1:6" x14ac:dyDescent="0.2">
      <c r="A160" s="305">
        <v>159</v>
      </c>
      <c r="B160" s="306" t="s">
        <v>74</v>
      </c>
      <c r="C160" s="306">
        <v>1896.5</v>
      </c>
      <c r="D160" s="306">
        <v>-960</v>
      </c>
      <c r="E160" s="306">
        <v>65</v>
      </c>
      <c r="F160" s="306">
        <v>75</v>
      </c>
    </row>
    <row r="161" spans="1:6" x14ac:dyDescent="0.2">
      <c r="A161" s="305">
        <v>160</v>
      </c>
      <c r="B161" s="306" t="s">
        <v>298</v>
      </c>
      <c r="C161" s="306">
        <v>1781.5</v>
      </c>
      <c r="D161" s="306">
        <v>-920</v>
      </c>
      <c r="E161" s="306">
        <v>65</v>
      </c>
      <c r="F161" s="306">
        <v>75</v>
      </c>
    </row>
    <row r="162" spans="1:6" x14ac:dyDescent="0.2">
      <c r="A162" s="305">
        <v>161</v>
      </c>
      <c r="B162" s="306" t="s">
        <v>218</v>
      </c>
      <c r="C162" s="306">
        <v>1896.5</v>
      </c>
      <c r="D162" s="306">
        <v>-880</v>
      </c>
      <c r="E162" s="306">
        <v>65</v>
      </c>
      <c r="F162" s="306">
        <v>75</v>
      </c>
    </row>
    <row r="163" spans="1:6" x14ac:dyDescent="0.2">
      <c r="A163" s="305">
        <v>162</v>
      </c>
      <c r="B163" s="306" t="s">
        <v>299</v>
      </c>
      <c r="C163" s="306">
        <v>1781.5</v>
      </c>
      <c r="D163" s="306">
        <v>-840</v>
      </c>
      <c r="E163" s="306">
        <v>65</v>
      </c>
      <c r="F163" s="306">
        <v>75</v>
      </c>
    </row>
    <row r="164" spans="1:6" x14ac:dyDescent="0.2">
      <c r="A164" s="305">
        <v>163</v>
      </c>
      <c r="B164" s="306" t="s">
        <v>74</v>
      </c>
      <c r="C164" s="306">
        <v>1896.5</v>
      </c>
      <c r="D164" s="306">
        <v>-800</v>
      </c>
      <c r="E164" s="306">
        <v>65</v>
      </c>
      <c r="F164" s="306">
        <v>75</v>
      </c>
    </row>
    <row r="165" spans="1:6" x14ac:dyDescent="0.2">
      <c r="A165" s="305">
        <v>164</v>
      </c>
      <c r="B165" s="306" t="s">
        <v>300</v>
      </c>
      <c r="C165" s="306">
        <v>1781.5</v>
      </c>
      <c r="D165" s="306">
        <v>-760</v>
      </c>
      <c r="E165" s="306">
        <v>65</v>
      </c>
      <c r="F165" s="306">
        <v>75</v>
      </c>
    </row>
    <row r="166" spans="1:6" x14ac:dyDescent="0.2">
      <c r="A166" s="305">
        <v>165</v>
      </c>
      <c r="B166" s="306" t="s">
        <v>218</v>
      </c>
      <c r="C166" s="306">
        <v>1896.5</v>
      </c>
      <c r="D166" s="306">
        <v>-720</v>
      </c>
      <c r="E166" s="306">
        <v>65</v>
      </c>
      <c r="F166" s="306">
        <v>75</v>
      </c>
    </row>
    <row r="167" spans="1:6" x14ac:dyDescent="0.2">
      <c r="A167" s="305">
        <v>166</v>
      </c>
      <c r="B167" s="306" t="s">
        <v>301</v>
      </c>
      <c r="C167" s="306">
        <v>1781.5</v>
      </c>
      <c r="D167" s="306">
        <v>-680</v>
      </c>
      <c r="E167" s="306">
        <v>65</v>
      </c>
      <c r="F167" s="306">
        <v>75</v>
      </c>
    </row>
    <row r="168" spans="1:6" x14ac:dyDescent="0.2">
      <c r="A168" s="305">
        <v>167</v>
      </c>
      <c r="B168" s="306" t="s">
        <v>219</v>
      </c>
      <c r="C168" s="306">
        <v>1896.5</v>
      </c>
      <c r="D168" s="306">
        <v>-640</v>
      </c>
      <c r="E168" s="306">
        <v>65</v>
      </c>
      <c r="F168" s="306">
        <v>75</v>
      </c>
    </row>
    <row r="169" spans="1:6" x14ac:dyDescent="0.2">
      <c r="A169" s="305">
        <v>168</v>
      </c>
      <c r="B169" s="306" t="s">
        <v>302</v>
      </c>
      <c r="C169" s="306">
        <v>1781.5</v>
      </c>
      <c r="D169" s="306">
        <v>-600</v>
      </c>
      <c r="E169" s="306">
        <v>65</v>
      </c>
      <c r="F169" s="306">
        <v>75</v>
      </c>
    </row>
    <row r="170" spans="1:6" x14ac:dyDescent="0.2">
      <c r="A170" s="305">
        <v>169</v>
      </c>
      <c r="B170" s="306" t="s">
        <v>218</v>
      </c>
      <c r="C170" s="306">
        <v>1896.5</v>
      </c>
      <c r="D170" s="306">
        <v>-560</v>
      </c>
      <c r="E170" s="306">
        <v>65</v>
      </c>
      <c r="F170" s="306">
        <v>75</v>
      </c>
    </row>
    <row r="171" spans="1:6" s="644" customFormat="1" x14ac:dyDescent="0.2">
      <c r="A171" s="652">
        <v>170</v>
      </c>
      <c r="B171" s="644" t="s">
        <v>297</v>
      </c>
      <c r="C171" s="644">
        <v>1781.5</v>
      </c>
      <c r="D171" s="644">
        <v>-520</v>
      </c>
      <c r="E171" s="644">
        <v>65</v>
      </c>
      <c r="F171" s="644">
        <v>75</v>
      </c>
    </row>
    <row r="172" spans="1:6" x14ac:dyDescent="0.2">
      <c r="A172" s="305">
        <v>171</v>
      </c>
      <c r="B172" s="306" t="s">
        <v>74</v>
      </c>
      <c r="C172" s="306">
        <v>1896.5</v>
      </c>
      <c r="D172" s="306">
        <v>-480</v>
      </c>
      <c r="E172" s="306">
        <v>65</v>
      </c>
      <c r="F172" s="306">
        <v>75</v>
      </c>
    </row>
    <row r="173" spans="1:6" x14ac:dyDescent="0.2">
      <c r="A173" s="305">
        <v>172</v>
      </c>
      <c r="B173" s="306" t="s">
        <v>304</v>
      </c>
      <c r="C173" s="306">
        <v>1781.5</v>
      </c>
      <c r="D173" s="306">
        <v>-440</v>
      </c>
      <c r="E173" s="306">
        <v>65</v>
      </c>
      <c r="F173" s="306">
        <v>75</v>
      </c>
    </row>
    <row r="174" spans="1:6" x14ac:dyDescent="0.2">
      <c r="A174" s="305">
        <v>173</v>
      </c>
      <c r="B174" s="306" t="s">
        <v>218</v>
      </c>
      <c r="C174" s="306">
        <v>1896.5</v>
      </c>
      <c r="D174" s="306">
        <v>-400</v>
      </c>
      <c r="E174" s="306">
        <v>65</v>
      </c>
      <c r="F174" s="306">
        <v>75</v>
      </c>
    </row>
    <row r="175" spans="1:6" x14ac:dyDescent="0.2">
      <c r="A175" s="305">
        <v>174</v>
      </c>
      <c r="B175" s="306" t="s">
        <v>305</v>
      </c>
      <c r="C175" s="306">
        <v>1781.5</v>
      </c>
      <c r="D175" s="306">
        <v>-360</v>
      </c>
      <c r="E175" s="306">
        <v>65</v>
      </c>
      <c r="F175" s="306">
        <v>75</v>
      </c>
    </row>
    <row r="176" spans="1:6" x14ac:dyDescent="0.2">
      <c r="A176" s="305">
        <v>175</v>
      </c>
      <c r="B176" s="306" t="s">
        <v>74</v>
      </c>
      <c r="C176" s="306">
        <v>1896.5</v>
      </c>
      <c r="D176" s="306">
        <v>-320</v>
      </c>
      <c r="E176" s="306">
        <v>65</v>
      </c>
      <c r="F176" s="306">
        <v>75</v>
      </c>
    </row>
    <row r="177" spans="1:6" x14ac:dyDescent="0.2">
      <c r="A177" s="305">
        <v>176</v>
      </c>
      <c r="B177" s="306" t="s">
        <v>306</v>
      </c>
      <c r="C177" s="306">
        <v>1781.5</v>
      </c>
      <c r="D177" s="306">
        <v>-280</v>
      </c>
      <c r="E177" s="306">
        <v>65</v>
      </c>
      <c r="F177" s="306">
        <v>75</v>
      </c>
    </row>
    <row r="178" spans="1:6" x14ac:dyDescent="0.2">
      <c r="A178" s="305">
        <v>177</v>
      </c>
      <c r="B178" s="306" t="s">
        <v>218</v>
      </c>
      <c r="C178" s="306">
        <v>1896.5</v>
      </c>
      <c r="D178" s="306">
        <v>-240</v>
      </c>
      <c r="E178" s="306">
        <v>65</v>
      </c>
      <c r="F178" s="306">
        <v>75</v>
      </c>
    </row>
    <row r="179" spans="1:6" x14ac:dyDescent="0.2">
      <c r="A179" s="305">
        <v>178</v>
      </c>
      <c r="B179" s="306" t="s">
        <v>307</v>
      </c>
      <c r="C179" s="306">
        <v>1781.5</v>
      </c>
      <c r="D179" s="306">
        <v>-200</v>
      </c>
      <c r="E179" s="306">
        <v>65</v>
      </c>
      <c r="F179" s="306">
        <v>75</v>
      </c>
    </row>
    <row r="180" spans="1:6" x14ac:dyDescent="0.2">
      <c r="A180" s="305">
        <v>179</v>
      </c>
      <c r="B180" s="306" t="s">
        <v>74</v>
      </c>
      <c r="C180" s="306">
        <v>1896.5</v>
      </c>
      <c r="D180" s="306">
        <v>-160</v>
      </c>
      <c r="E180" s="306">
        <v>65</v>
      </c>
      <c r="F180" s="306">
        <v>75</v>
      </c>
    </row>
    <row r="181" spans="1:6" x14ac:dyDescent="0.2">
      <c r="A181" s="305">
        <v>180</v>
      </c>
      <c r="B181" s="306" t="s">
        <v>308</v>
      </c>
      <c r="C181" s="306">
        <v>1781.5</v>
      </c>
      <c r="D181" s="306">
        <v>-120</v>
      </c>
      <c r="E181" s="306">
        <v>65</v>
      </c>
      <c r="F181" s="306">
        <v>75</v>
      </c>
    </row>
    <row r="182" spans="1:6" x14ac:dyDescent="0.2">
      <c r="A182" s="305">
        <v>181</v>
      </c>
      <c r="B182" s="306" t="s">
        <v>218</v>
      </c>
      <c r="C182" s="306">
        <v>1896.5</v>
      </c>
      <c r="D182" s="306">
        <v>-80</v>
      </c>
      <c r="E182" s="306">
        <v>65</v>
      </c>
      <c r="F182" s="306">
        <v>75</v>
      </c>
    </row>
    <row r="183" spans="1:6" x14ac:dyDescent="0.2">
      <c r="A183" s="305">
        <v>182</v>
      </c>
      <c r="B183" s="306" t="s">
        <v>309</v>
      </c>
      <c r="C183" s="306">
        <v>1781.5</v>
      </c>
      <c r="D183" s="306">
        <v>-40</v>
      </c>
      <c r="E183" s="306">
        <v>65</v>
      </c>
      <c r="F183" s="306">
        <v>75</v>
      </c>
    </row>
    <row r="184" spans="1:6" x14ac:dyDescent="0.2">
      <c r="A184" s="305">
        <v>183</v>
      </c>
      <c r="B184" s="306" t="s">
        <v>74</v>
      </c>
      <c r="C184" s="306">
        <v>1896.5</v>
      </c>
      <c r="D184" s="306">
        <v>0</v>
      </c>
      <c r="E184" s="306">
        <v>65</v>
      </c>
      <c r="F184" s="306">
        <v>75</v>
      </c>
    </row>
    <row r="185" spans="1:6" x14ac:dyDescent="0.2">
      <c r="A185" s="305">
        <v>184</v>
      </c>
      <c r="B185" s="306" t="s">
        <v>310</v>
      </c>
      <c r="C185" s="306">
        <v>1781.5</v>
      </c>
      <c r="D185" s="306">
        <v>40</v>
      </c>
      <c r="E185" s="306">
        <v>65</v>
      </c>
      <c r="F185" s="306">
        <v>75</v>
      </c>
    </row>
    <row r="186" spans="1:6" x14ac:dyDescent="0.2">
      <c r="A186" s="305">
        <v>185</v>
      </c>
      <c r="B186" s="306" t="s">
        <v>218</v>
      </c>
      <c r="C186" s="306">
        <v>1896.5</v>
      </c>
      <c r="D186" s="306">
        <v>80</v>
      </c>
      <c r="E186" s="306">
        <v>65</v>
      </c>
      <c r="F186" s="306">
        <v>75</v>
      </c>
    </row>
    <row r="187" spans="1:6" x14ac:dyDescent="0.2">
      <c r="A187" s="305">
        <v>186</v>
      </c>
      <c r="B187" s="306" t="s">
        <v>311</v>
      </c>
      <c r="C187" s="306">
        <v>1781.5</v>
      </c>
      <c r="D187" s="306">
        <v>120</v>
      </c>
      <c r="E187" s="306">
        <v>65</v>
      </c>
      <c r="F187" s="306">
        <v>75</v>
      </c>
    </row>
    <row r="188" spans="1:6" x14ac:dyDescent="0.2">
      <c r="A188" s="305">
        <v>187</v>
      </c>
      <c r="B188" s="306" t="s">
        <v>219</v>
      </c>
      <c r="C188" s="306">
        <v>1896.5</v>
      </c>
      <c r="D188" s="306">
        <v>160</v>
      </c>
      <c r="E188" s="306">
        <v>65</v>
      </c>
      <c r="F188" s="306">
        <v>75</v>
      </c>
    </row>
    <row r="189" spans="1:6" x14ac:dyDescent="0.2">
      <c r="A189" s="305">
        <v>188</v>
      </c>
      <c r="B189" s="306" t="s">
        <v>312</v>
      </c>
      <c r="C189" s="306">
        <v>1781.5</v>
      </c>
      <c r="D189" s="306">
        <v>200</v>
      </c>
      <c r="E189" s="306">
        <v>65</v>
      </c>
      <c r="F189" s="306">
        <v>75</v>
      </c>
    </row>
    <row r="190" spans="1:6" x14ac:dyDescent="0.2">
      <c r="A190" s="305">
        <v>189</v>
      </c>
      <c r="B190" s="306" t="s">
        <v>218</v>
      </c>
      <c r="C190" s="306">
        <v>1896.5</v>
      </c>
      <c r="D190" s="306">
        <v>240</v>
      </c>
      <c r="E190" s="306">
        <v>65</v>
      </c>
      <c r="F190" s="306">
        <v>75</v>
      </c>
    </row>
    <row r="191" spans="1:6" x14ac:dyDescent="0.2">
      <c r="A191" s="305">
        <v>190</v>
      </c>
      <c r="B191" s="306" t="s">
        <v>313</v>
      </c>
      <c r="C191" s="306">
        <v>1781.5</v>
      </c>
      <c r="D191" s="306">
        <v>280</v>
      </c>
      <c r="E191" s="306">
        <v>65</v>
      </c>
      <c r="F191" s="306">
        <v>75</v>
      </c>
    </row>
    <row r="192" spans="1:6" x14ac:dyDescent="0.2">
      <c r="A192" s="305">
        <v>191</v>
      </c>
      <c r="B192" s="306" t="s">
        <v>74</v>
      </c>
      <c r="C192" s="306">
        <v>1896.5</v>
      </c>
      <c r="D192" s="306">
        <v>320</v>
      </c>
      <c r="E192" s="306">
        <v>65</v>
      </c>
      <c r="F192" s="306">
        <v>75</v>
      </c>
    </row>
    <row r="193" spans="1:6" x14ac:dyDescent="0.2">
      <c r="A193" s="305">
        <v>192</v>
      </c>
      <c r="B193" s="306" t="s">
        <v>314</v>
      </c>
      <c r="C193" s="306">
        <v>1781.5</v>
      </c>
      <c r="D193" s="306">
        <v>360</v>
      </c>
      <c r="E193" s="306">
        <v>65</v>
      </c>
      <c r="F193" s="306">
        <v>75</v>
      </c>
    </row>
    <row r="194" spans="1:6" x14ac:dyDescent="0.2">
      <c r="A194" s="305">
        <v>193</v>
      </c>
      <c r="B194" s="306" t="s">
        <v>218</v>
      </c>
      <c r="C194" s="306">
        <v>1896.5</v>
      </c>
      <c r="D194" s="306">
        <v>400</v>
      </c>
      <c r="E194" s="306">
        <v>65</v>
      </c>
      <c r="F194" s="306">
        <v>75</v>
      </c>
    </row>
    <row r="195" spans="1:6" x14ac:dyDescent="0.2">
      <c r="A195" s="305">
        <v>194</v>
      </c>
      <c r="B195" s="306" t="s">
        <v>315</v>
      </c>
      <c r="C195" s="306">
        <v>1781.5</v>
      </c>
      <c r="D195" s="306">
        <v>440</v>
      </c>
      <c r="E195" s="306">
        <v>65</v>
      </c>
      <c r="F195" s="306">
        <v>75</v>
      </c>
    </row>
    <row r="196" spans="1:6" x14ac:dyDescent="0.2">
      <c r="A196" s="305">
        <v>195</v>
      </c>
      <c r="B196" s="306" t="s">
        <v>74</v>
      </c>
      <c r="C196" s="306">
        <v>1896.5</v>
      </c>
      <c r="D196" s="306">
        <v>480</v>
      </c>
      <c r="E196" s="306">
        <v>65</v>
      </c>
      <c r="F196" s="306">
        <v>75</v>
      </c>
    </row>
    <row r="197" spans="1:6" x14ac:dyDescent="0.2">
      <c r="A197" s="305">
        <v>196</v>
      </c>
      <c r="B197" s="306" t="s">
        <v>316</v>
      </c>
      <c r="C197" s="306">
        <v>1781.5</v>
      </c>
      <c r="D197" s="306">
        <v>520</v>
      </c>
      <c r="E197" s="306">
        <v>65</v>
      </c>
      <c r="F197" s="306">
        <v>75</v>
      </c>
    </row>
    <row r="198" spans="1:6" x14ac:dyDescent="0.2">
      <c r="A198" s="305">
        <v>197</v>
      </c>
      <c r="B198" s="306" t="s">
        <v>218</v>
      </c>
      <c r="C198" s="306">
        <v>1896.5</v>
      </c>
      <c r="D198" s="306">
        <v>560</v>
      </c>
      <c r="E198" s="306">
        <v>65</v>
      </c>
      <c r="F198" s="306">
        <v>75</v>
      </c>
    </row>
    <row r="199" spans="1:6" x14ac:dyDescent="0.2">
      <c r="A199" s="305">
        <v>198</v>
      </c>
      <c r="B199" s="306" t="s">
        <v>317</v>
      </c>
      <c r="C199" s="306">
        <v>1781.5</v>
      </c>
      <c r="D199" s="306">
        <v>600</v>
      </c>
      <c r="E199" s="306">
        <v>65</v>
      </c>
      <c r="F199" s="306">
        <v>75</v>
      </c>
    </row>
    <row r="200" spans="1:6" x14ac:dyDescent="0.2">
      <c r="A200" s="305">
        <v>199</v>
      </c>
      <c r="B200" s="306" t="s">
        <v>74</v>
      </c>
      <c r="C200" s="306">
        <v>1896.5</v>
      </c>
      <c r="D200" s="306">
        <v>640</v>
      </c>
      <c r="E200" s="306">
        <v>65</v>
      </c>
      <c r="F200" s="306">
        <v>75</v>
      </c>
    </row>
    <row r="201" spans="1:6" x14ac:dyDescent="0.2">
      <c r="A201" s="305">
        <v>200</v>
      </c>
      <c r="B201" s="306" t="s">
        <v>318</v>
      </c>
      <c r="C201" s="306">
        <v>1781.5</v>
      </c>
      <c r="D201" s="306">
        <v>680</v>
      </c>
      <c r="E201" s="306">
        <v>65</v>
      </c>
      <c r="F201" s="306">
        <v>75</v>
      </c>
    </row>
    <row r="202" spans="1:6" x14ac:dyDescent="0.2">
      <c r="A202" s="305">
        <v>201</v>
      </c>
      <c r="B202" s="306" t="s">
        <v>218</v>
      </c>
      <c r="C202" s="306">
        <v>1896.5</v>
      </c>
      <c r="D202" s="306">
        <v>720</v>
      </c>
      <c r="E202" s="306">
        <v>65</v>
      </c>
      <c r="F202" s="306">
        <v>75</v>
      </c>
    </row>
    <row r="203" spans="1:6" x14ac:dyDescent="0.2">
      <c r="A203" s="305">
        <v>202</v>
      </c>
      <c r="B203" s="306" t="s">
        <v>319</v>
      </c>
      <c r="C203" s="306">
        <v>1781.5</v>
      </c>
      <c r="D203" s="306">
        <v>760</v>
      </c>
      <c r="E203" s="306">
        <v>65</v>
      </c>
      <c r="F203" s="306">
        <v>75</v>
      </c>
    </row>
    <row r="204" spans="1:6" x14ac:dyDescent="0.2">
      <c r="A204" s="305">
        <v>203</v>
      </c>
      <c r="B204" s="306" t="s">
        <v>219</v>
      </c>
      <c r="C204" s="306">
        <v>1896.5</v>
      </c>
      <c r="D204" s="306">
        <v>800</v>
      </c>
      <c r="E204" s="306">
        <v>65</v>
      </c>
      <c r="F204" s="306">
        <v>75</v>
      </c>
    </row>
    <row r="205" spans="1:6" x14ac:dyDescent="0.2">
      <c r="A205" s="305">
        <v>204</v>
      </c>
      <c r="B205" s="306" t="s">
        <v>320</v>
      </c>
      <c r="C205" s="306">
        <v>1781.5</v>
      </c>
      <c r="D205" s="306">
        <v>840</v>
      </c>
      <c r="E205" s="306">
        <v>65</v>
      </c>
      <c r="F205" s="306">
        <v>75</v>
      </c>
    </row>
    <row r="206" spans="1:6" x14ac:dyDescent="0.2">
      <c r="A206" s="305">
        <v>205</v>
      </c>
      <c r="B206" s="306" t="s">
        <v>218</v>
      </c>
      <c r="C206" s="306">
        <v>1896.5</v>
      </c>
      <c r="D206" s="306">
        <v>880</v>
      </c>
      <c r="E206" s="306">
        <v>65</v>
      </c>
      <c r="F206" s="306">
        <v>75</v>
      </c>
    </row>
    <row r="207" spans="1:6" x14ac:dyDescent="0.2">
      <c r="A207" s="305">
        <v>206</v>
      </c>
      <c r="B207" s="306" t="s">
        <v>321</v>
      </c>
      <c r="C207" s="306">
        <v>1781.5</v>
      </c>
      <c r="D207" s="306">
        <v>920</v>
      </c>
      <c r="E207" s="306">
        <v>65</v>
      </c>
      <c r="F207" s="306">
        <v>75</v>
      </c>
    </row>
    <row r="208" spans="1:6" x14ac:dyDescent="0.2">
      <c r="A208" s="305">
        <v>207</v>
      </c>
      <c r="B208" s="306" t="s">
        <v>74</v>
      </c>
      <c r="C208" s="306">
        <v>1896.5</v>
      </c>
      <c r="D208" s="306">
        <v>960</v>
      </c>
      <c r="E208" s="306">
        <v>65</v>
      </c>
      <c r="F208" s="306">
        <v>75</v>
      </c>
    </row>
    <row r="209" spans="1:6" x14ac:dyDescent="0.2">
      <c r="A209" s="305">
        <v>208</v>
      </c>
      <c r="B209" s="306" t="s">
        <v>322</v>
      </c>
      <c r="C209" s="306">
        <v>1781.5</v>
      </c>
      <c r="D209" s="306">
        <v>1000</v>
      </c>
      <c r="E209" s="306">
        <v>65</v>
      </c>
      <c r="F209" s="306">
        <v>75</v>
      </c>
    </row>
    <row r="210" spans="1:6" x14ac:dyDescent="0.2">
      <c r="A210" s="305">
        <v>209</v>
      </c>
      <c r="B210" s="306" t="s">
        <v>218</v>
      </c>
      <c r="C210" s="306">
        <v>1896.5</v>
      </c>
      <c r="D210" s="306">
        <v>1040</v>
      </c>
      <c r="E210" s="306">
        <v>65</v>
      </c>
      <c r="F210" s="306">
        <v>75</v>
      </c>
    </row>
    <row r="211" spans="1:6" x14ac:dyDescent="0.2">
      <c r="A211" s="305">
        <v>210</v>
      </c>
      <c r="B211" s="306" t="s">
        <v>323</v>
      </c>
      <c r="C211" s="306">
        <v>1781.5</v>
      </c>
      <c r="D211" s="306">
        <v>1080</v>
      </c>
      <c r="E211" s="306">
        <v>65</v>
      </c>
      <c r="F211" s="306">
        <v>75</v>
      </c>
    </row>
    <row r="212" spans="1:6" x14ac:dyDescent="0.2">
      <c r="A212" s="305">
        <v>211</v>
      </c>
      <c r="B212" s="306" t="s">
        <v>74</v>
      </c>
      <c r="C212" s="306">
        <v>1896.5</v>
      </c>
      <c r="D212" s="306">
        <v>1120</v>
      </c>
      <c r="E212" s="306">
        <v>65</v>
      </c>
      <c r="F212" s="306">
        <v>75</v>
      </c>
    </row>
    <row r="213" spans="1:6" x14ac:dyDescent="0.2">
      <c r="A213" s="305">
        <v>212</v>
      </c>
      <c r="B213" s="306" t="s">
        <v>324</v>
      </c>
      <c r="C213" s="306">
        <v>1781.5</v>
      </c>
      <c r="D213" s="306">
        <v>1160</v>
      </c>
      <c r="E213" s="306">
        <v>65</v>
      </c>
      <c r="F213" s="306">
        <v>75</v>
      </c>
    </row>
    <row r="214" spans="1:6" x14ac:dyDescent="0.2">
      <c r="A214" s="305">
        <v>213</v>
      </c>
      <c r="B214" s="306" t="s">
        <v>218</v>
      </c>
      <c r="C214" s="306">
        <v>1896.5</v>
      </c>
      <c r="D214" s="306">
        <v>1200</v>
      </c>
      <c r="E214" s="306">
        <v>65</v>
      </c>
      <c r="F214" s="306">
        <v>75</v>
      </c>
    </row>
    <row r="215" spans="1:6" x14ac:dyDescent="0.2">
      <c r="A215" s="305">
        <v>214</v>
      </c>
      <c r="B215" s="306" t="s">
        <v>325</v>
      </c>
      <c r="C215" s="306">
        <v>1781.5</v>
      </c>
      <c r="D215" s="306">
        <v>1240</v>
      </c>
      <c r="E215" s="306">
        <v>65</v>
      </c>
      <c r="F215" s="306">
        <v>75</v>
      </c>
    </row>
    <row r="216" spans="1:6" x14ac:dyDescent="0.2">
      <c r="A216" s="305">
        <v>215</v>
      </c>
      <c r="B216" s="306" t="s">
        <v>74</v>
      </c>
      <c r="C216" s="306">
        <v>1896.5</v>
      </c>
      <c r="D216" s="306">
        <v>1280</v>
      </c>
      <c r="E216" s="306">
        <v>65</v>
      </c>
      <c r="F216" s="306">
        <v>75</v>
      </c>
    </row>
    <row r="217" spans="1:6" x14ac:dyDescent="0.2">
      <c r="A217" s="305">
        <v>216</v>
      </c>
      <c r="B217" s="306" t="s">
        <v>326</v>
      </c>
      <c r="C217" s="306">
        <v>1781.5</v>
      </c>
      <c r="D217" s="306">
        <v>1320</v>
      </c>
      <c r="E217" s="306">
        <v>65</v>
      </c>
      <c r="F217" s="306">
        <v>75</v>
      </c>
    </row>
    <row r="218" spans="1:6" x14ac:dyDescent="0.2">
      <c r="A218" s="305">
        <v>217</v>
      </c>
      <c r="B218" s="306" t="s">
        <v>218</v>
      </c>
      <c r="C218" s="306">
        <v>1896.5</v>
      </c>
      <c r="D218" s="306">
        <v>1360</v>
      </c>
      <c r="E218" s="306">
        <v>65</v>
      </c>
      <c r="F218" s="306">
        <v>75</v>
      </c>
    </row>
    <row r="219" spans="1:6" x14ac:dyDescent="0.2">
      <c r="A219" s="305">
        <v>218</v>
      </c>
      <c r="B219" s="306" t="s">
        <v>327</v>
      </c>
      <c r="C219" s="306">
        <v>1781.5</v>
      </c>
      <c r="D219" s="306">
        <v>1400</v>
      </c>
      <c r="E219" s="306">
        <v>65</v>
      </c>
      <c r="F219" s="306">
        <v>75</v>
      </c>
    </row>
    <row r="220" spans="1:6" x14ac:dyDescent="0.2">
      <c r="A220" s="305">
        <v>219</v>
      </c>
      <c r="B220" s="306" t="s">
        <v>219</v>
      </c>
      <c r="C220" s="306">
        <v>1896.5</v>
      </c>
      <c r="D220" s="306">
        <v>1440</v>
      </c>
      <c r="E220" s="306">
        <v>65</v>
      </c>
      <c r="F220" s="306">
        <v>75</v>
      </c>
    </row>
    <row r="221" spans="1:6" x14ac:dyDescent="0.2">
      <c r="A221" s="305">
        <v>220</v>
      </c>
      <c r="B221" s="306" t="s">
        <v>218</v>
      </c>
      <c r="C221" s="306">
        <v>1460</v>
      </c>
      <c r="D221" s="306">
        <v>1896.5</v>
      </c>
      <c r="E221" s="306">
        <v>65</v>
      </c>
      <c r="F221" s="306">
        <v>75</v>
      </c>
    </row>
    <row r="222" spans="1:6" x14ac:dyDescent="0.2">
      <c r="A222" s="305">
        <v>221</v>
      </c>
      <c r="B222" s="306" t="s">
        <v>328</v>
      </c>
      <c r="C222" s="306">
        <v>1420</v>
      </c>
      <c r="D222" s="306">
        <v>1781.5</v>
      </c>
      <c r="E222" s="306">
        <v>65</v>
      </c>
      <c r="F222" s="306">
        <v>75</v>
      </c>
    </row>
    <row r="223" spans="1:6" x14ac:dyDescent="0.2">
      <c r="A223" s="305">
        <v>222</v>
      </c>
      <c r="B223" s="306" t="s">
        <v>219</v>
      </c>
      <c r="C223" s="306">
        <v>1380</v>
      </c>
      <c r="D223" s="306">
        <v>1896.5</v>
      </c>
      <c r="E223" s="306">
        <v>65</v>
      </c>
      <c r="F223" s="306">
        <v>75</v>
      </c>
    </row>
    <row r="224" spans="1:6" x14ac:dyDescent="0.2">
      <c r="A224" s="305">
        <v>223</v>
      </c>
      <c r="B224" s="306" t="s">
        <v>329</v>
      </c>
      <c r="C224" s="306">
        <v>1340</v>
      </c>
      <c r="D224" s="306">
        <v>1781.5</v>
      </c>
      <c r="E224" s="306">
        <v>65</v>
      </c>
      <c r="F224" s="306">
        <v>75</v>
      </c>
    </row>
    <row r="225" spans="1:6" x14ac:dyDescent="0.2">
      <c r="A225" s="305">
        <v>224</v>
      </c>
      <c r="B225" s="306" t="s">
        <v>218</v>
      </c>
      <c r="C225" s="306">
        <v>1300</v>
      </c>
      <c r="D225" s="306">
        <v>1896.5</v>
      </c>
      <c r="E225" s="306">
        <v>65</v>
      </c>
      <c r="F225" s="306">
        <v>75</v>
      </c>
    </row>
    <row r="226" spans="1:6" x14ac:dyDescent="0.2">
      <c r="A226" s="305">
        <v>225</v>
      </c>
      <c r="B226" s="306" t="s">
        <v>330</v>
      </c>
      <c r="C226" s="306">
        <v>1260</v>
      </c>
      <c r="D226" s="306">
        <v>1781.5</v>
      </c>
      <c r="E226" s="306">
        <v>65</v>
      </c>
      <c r="F226" s="306">
        <v>75</v>
      </c>
    </row>
    <row r="227" spans="1:6" x14ac:dyDescent="0.2">
      <c r="A227" s="305">
        <v>226</v>
      </c>
      <c r="B227" s="306" t="s">
        <v>74</v>
      </c>
      <c r="C227" s="306">
        <v>1220</v>
      </c>
      <c r="D227" s="306">
        <v>1896.5</v>
      </c>
      <c r="E227" s="306">
        <v>65</v>
      </c>
      <c r="F227" s="306">
        <v>75</v>
      </c>
    </row>
    <row r="228" spans="1:6" x14ac:dyDescent="0.2">
      <c r="A228" s="305">
        <v>227</v>
      </c>
      <c r="B228" s="306" t="s">
        <v>331</v>
      </c>
      <c r="C228" s="306">
        <v>1180</v>
      </c>
      <c r="D228" s="306">
        <v>1781.5</v>
      </c>
      <c r="E228" s="306">
        <v>65</v>
      </c>
      <c r="F228" s="306">
        <v>75</v>
      </c>
    </row>
    <row r="229" spans="1:6" x14ac:dyDescent="0.2">
      <c r="A229" s="305">
        <v>228</v>
      </c>
      <c r="B229" s="306" t="s">
        <v>218</v>
      </c>
      <c r="C229" s="306">
        <v>1140</v>
      </c>
      <c r="D229" s="306">
        <v>1896.5</v>
      </c>
      <c r="E229" s="306">
        <v>65</v>
      </c>
      <c r="F229" s="306">
        <v>75</v>
      </c>
    </row>
    <row r="230" spans="1:6" x14ac:dyDescent="0.2">
      <c r="A230" s="305">
        <v>229</v>
      </c>
      <c r="B230" s="306" t="s">
        <v>332</v>
      </c>
      <c r="C230" s="306">
        <v>1100</v>
      </c>
      <c r="D230" s="306">
        <v>1781.5</v>
      </c>
      <c r="E230" s="306">
        <v>65</v>
      </c>
      <c r="F230" s="306">
        <v>75</v>
      </c>
    </row>
    <row r="231" spans="1:6" x14ac:dyDescent="0.2">
      <c r="A231" s="305">
        <v>230</v>
      </c>
      <c r="B231" s="306" t="s">
        <v>219</v>
      </c>
      <c r="C231" s="306">
        <v>1060</v>
      </c>
      <c r="D231" s="306">
        <v>1896.5</v>
      </c>
      <c r="E231" s="306">
        <v>65</v>
      </c>
      <c r="F231" s="306">
        <v>75</v>
      </c>
    </row>
    <row r="232" spans="1:6" x14ac:dyDescent="0.2">
      <c r="A232" s="305">
        <v>231</v>
      </c>
      <c r="B232" s="306" t="s">
        <v>333</v>
      </c>
      <c r="C232" s="306">
        <v>1020</v>
      </c>
      <c r="D232" s="306">
        <v>1781.5</v>
      </c>
      <c r="E232" s="306">
        <v>65</v>
      </c>
      <c r="F232" s="306">
        <v>75</v>
      </c>
    </row>
    <row r="233" spans="1:6" x14ac:dyDescent="0.2">
      <c r="A233" s="305">
        <v>232</v>
      </c>
      <c r="B233" s="306" t="s">
        <v>218</v>
      </c>
      <c r="C233" s="306">
        <v>980</v>
      </c>
      <c r="D233" s="306">
        <v>1896.5</v>
      </c>
      <c r="E233" s="306">
        <v>65</v>
      </c>
      <c r="F233" s="306">
        <v>75</v>
      </c>
    </row>
    <row r="234" spans="1:6" x14ac:dyDescent="0.2">
      <c r="A234" s="305">
        <v>233</v>
      </c>
      <c r="B234" s="306" t="s">
        <v>334</v>
      </c>
      <c r="C234" s="306">
        <v>940</v>
      </c>
      <c r="D234" s="306">
        <v>1781.5</v>
      </c>
      <c r="E234" s="306">
        <v>65</v>
      </c>
      <c r="F234" s="306">
        <v>75</v>
      </c>
    </row>
    <row r="235" spans="1:6" x14ac:dyDescent="0.2">
      <c r="A235" s="305">
        <v>234</v>
      </c>
      <c r="B235" s="306" t="s">
        <v>74</v>
      </c>
      <c r="C235" s="306">
        <v>900</v>
      </c>
      <c r="D235" s="306">
        <v>1896.5</v>
      </c>
      <c r="E235" s="306">
        <v>65</v>
      </c>
      <c r="F235" s="306">
        <v>75</v>
      </c>
    </row>
    <row r="236" spans="1:6" x14ac:dyDescent="0.2">
      <c r="A236" s="305">
        <v>235</v>
      </c>
      <c r="B236" s="306" t="s">
        <v>335</v>
      </c>
      <c r="C236" s="306">
        <v>860</v>
      </c>
      <c r="D236" s="306">
        <v>1781.5</v>
      </c>
      <c r="E236" s="306">
        <v>65</v>
      </c>
      <c r="F236" s="306">
        <v>75</v>
      </c>
    </row>
    <row r="237" spans="1:6" x14ac:dyDescent="0.2">
      <c r="A237" s="305">
        <v>236</v>
      </c>
      <c r="B237" s="306" t="s">
        <v>218</v>
      </c>
      <c r="C237" s="306">
        <v>820</v>
      </c>
      <c r="D237" s="306">
        <v>1896.5</v>
      </c>
      <c r="E237" s="306">
        <v>65</v>
      </c>
      <c r="F237" s="306">
        <v>75</v>
      </c>
    </row>
    <row r="238" spans="1:6" x14ac:dyDescent="0.2">
      <c r="A238" s="305">
        <v>237</v>
      </c>
      <c r="B238" s="306" t="s">
        <v>336</v>
      </c>
      <c r="C238" s="306">
        <v>780</v>
      </c>
      <c r="D238" s="306">
        <v>1781.5</v>
      </c>
      <c r="E238" s="306">
        <v>65</v>
      </c>
      <c r="F238" s="306">
        <v>75</v>
      </c>
    </row>
    <row r="239" spans="1:6" x14ac:dyDescent="0.2">
      <c r="A239" s="305">
        <v>238</v>
      </c>
      <c r="B239" s="306" t="s">
        <v>219</v>
      </c>
      <c r="C239" s="306">
        <v>740</v>
      </c>
      <c r="D239" s="306">
        <v>1896.5</v>
      </c>
      <c r="E239" s="306">
        <v>65</v>
      </c>
      <c r="F239" s="306">
        <v>75</v>
      </c>
    </row>
    <row r="240" spans="1:6" x14ac:dyDescent="0.2">
      <c r="A240" s="305">
        <v>239</v>
      </c>
      <c r="B240" s="306" t="s">
        <v>337</v>
      </c>
      <c r="C240" s="306">
        <v>700</v>
      </c>
      <c r="D240" s="306">
        <v>1781.5</v>
      </c>
      <c r="E240" s="306">
        <v>65</v>
      </c>
      <c r="F240" s="306">
        <v>75</v>
      </c>
    </row>
    <row r="241" spans="1:6" x14ac:dyDescent="0.2">
      <c r="A241" s="305">
        <v>240</v>
      </c>
      <c r="B241" s="306" t="s">
        <v>218</v>
      </c>
      <c r="C241" s="306">
        <v>660</v>
      </c>
      <c r="D241" s="306">
        <v>1896.5</v>
      </c>
      <c r="E241" s="306">
        <v>65</v>
      </c>
      <c r="F241" s="306">
        <v>75</v>
      </c>
    </row>
    <row r="242" spans="1:6" x14ac:dyDescent="0.2">
      <c r="A242" s="305">
        <v>241</v>
      </c>
      <c r="B242" s="306" t="s">
        <v>338</v>
      </c>
      <c r="C242" s="306">
        <v>620</v>
      </c>
      <c r="D242" s="306">
        <v>1781.5</v>
      </c>
      <c r="E242" s="306">
        <v>65</v>
      </c>
      <c r="F242" s="306">
        <v>75</v>
      </c>
    </row>
    <row r="243" spans="1:6" x14ac:dyDescent="0.2">
      <c r="A243" s="305">
        <v>242</v>
      </c>
      <c r="B243" s="306" t="s">
        <v>74</v>
      </c>
      <c r="C243" s="306">
        <v>580</v>
      </c>
      <c r="D243" s="306">
        <v>1896.5</v>
      </c>
      <c r="E243" s="306">
        <v>65</v>
      </c>
      <c r="F243" s="306">
        <v>75</v>
      </c>
    </row>
    <row r="244" spans="1:6" x14ac:dyDescent="0.2">
      <c r="A244" s="305">
        <v>243</v>
      </c>
      <c r="B244" s="306" t="s">
        <v>339</v>
      </c>
      <c r="C244" s="306">
        <v>520</v>
      </c>
      <c r="D244" s="306">
        <v>1781.5</v>
      </c>
      <c r="E244" s="306">
        <v>65</v>
      </c>
      <c r="F244" s="306">
        <v>75</v>
      </c>
    </row>
    <row r="245" spans="1:6" x14ac:dyDescent="0.2">
      <c r="A245" s="305">
        <v>244</v>
      </c>
      <c r="B245" s="306" t="s">
        <v>218</v>
      </c>
      <c r="C245" s="306">
        <v>480</v>
      </c>
      <c r="D245" s="306">
        <v>1896.5</v>
      </c>
      <c r="E245" s="306">
        <v>65</v>
      </c>
      <c r="F245" s="306">
        <v>75</v>
      </c>
    </row>
    <row r="246" spans="1:6" x14ac:dyDescent="0.2">
      <c r="A246" s="305">
        <v>245</v>
      </c>
      <c r="B246" s="306" t="s">
        <v>340</v>
      </c>
      <c r="C246" s="306">
        <v>440</v>
      </c>
      <c r="D246" s="306">
        <v>1781.5</v>
      </c>
      <c r="E246" s="306">
        <v>65</v>
      </c>
      <c r="F246" s="306">
        <v>75</v>
      </c>
    </row>
    <row r="247" spans="1:6" x14ac:dyDescent="0.2">
      <c r="A247" s="305">
        <v>246</v>
      </c>
      <c r="B247" s="306" t="s">
        <v>219</v>
      </c>
      <c r="C247" s="306">
        <v>400</v>
      </c>
      <c r="D247" s="306">
        <v>1896.5</v>
      </c>
      <c r="E247" s="306">
        <v>65</v>
      </c>
      <c r="F247" s="306">
        <v>75</v>
      </c>
    </row>
    <row r="248" spans="1:6" x14ac:dyDescent="0.2">
      <c r="A248" s="305">
        <v>247</v>
      </c>
      <c r="B248" s="306" t="s">
        <v>341</v>
      </c>
      <c r="C248" s="306">
        <v>360</v>
      </c>
      <c r="D248" s="306">
        <v>1781.5</v>
      </c>
      <c r="E248" s="306">
        <v>65</v>
      </c>
      <c r="F248" s="306">
        <v>75</v>
      </c>
    </row>
    <row r="249" spans="1:6" x14ac:dyDescent="0.2">
      <c r="A249" s="305">
        <v>248</v>
      </c>
      <c r="B249" s="306" t="s">
        <v>218</v>
      </c>
      <c r="C249" s="306">
        <v>320</v>
      </c>
      <c r="D249" s="306">
        <v>1896.5</v>
      </c>
      <c r="E249" s="306">
        <v>65</v>
      </c>
      <c r="F249" s="306">
        <v>75</v>
      </c>
    </row>
    <row r="250" spans="1:6" x14ac:dyDescent="0.2">
      <c r="A250" s="305">
        <v>249</v>
      </c>
      <c r="B250" s="306" t="s">
        <v>342</v>
      </c>
      <c r="C250" s="306">
        <v>280</v>
      </c>
      <c r="D250" s="306">
        <v>1781.5</v>
      </c>
      <c r="E250" s="306">
        <v>65</v>
      </c>
      <c r="F250" s="306">
        <v>75</v>
      </c>
    </row>
    <row r="251" spans="1:6" x14ac:dyDescent="0.2">
      <c r="A251" s="305">
        <v>250</v>
      </c>
      <c r="B251" s="306" t="s">
        <v>74</v>
      </c>
      <c r="C251" s="306">
        <v>240</v>
      </c>
      <c r="D251" s="306">
        <v>1896.5</v>
      </c>
      <c r="E251" s="306">
        <v>65</v>
      </c>
      <c r="F251" s="306">
        <v>75</v>
      </c>
    </row>
    <row r="252" spans="1:6" x14ac:dyDescent="0.2">
      <c r="A252" s="305">
        <v>251</v>
      </c>
      <c r="B252" s="306" t="s">
        <v>343</v>
      </c>
      <c r="C252" s="306">
        <v>200</v>
      </c>
      <c r="D252" s="306">
        <v>1781.5</v>
      </c>
      <c r="E252" s="306">
        <v>65</v>
      </c>
      <c r="F252" s="306">
        <v>75</v>
      </c>
    </row>
    <row r="253" spans="1:6" x14ac:dyDescent="0.2">
      <c r="A253" s="305">
        <v>252</v>
      </c>
      <c r="B253" s="306" t="s">
        <v>218</v>
      </c>
      <c r="C253" s="306">
        <v>160</v>
      </c>
      <c r="D253" s="306">
        <v>1896.5</v>
      </c>
      <c r="E253" s="306">
        <v>65</v>
      </c>
      <c r="F253" s="306">
        <v>75</v>
      </c>
    </row>
    <row r="254" spans="1:6" x14ac:dyDescent="0.2">
      <c r="A254" s="305">
        <v>253</v>
      </c>
      <c r="B254" s="306" t="s">
        <v>344</v>
      </c>
      <c r="C254" s="306">
        <v>120</v>
      </c>
      <c r="D254" s="306">
        <v>1781.5</v>
      </c>
      <c r="E254" s="306">
        <v>65</v>
      </c>
      <c r="F254" s="306">
        <v>75</v>
      </c>
    </row>
    <row r="255" spans="1:6" x14ac:dyDescent="0.2">
      <c r="A255" s="305">
        <v>254</v>
      </c>
      <c r="B255" s="306" t="s">
        <v>74</v>
      </c>
      <c r="C255" s="306">
        <v>80</v>
      </c>
      <c r="D255" s="306">
        <v>1896.5</v>
      </c>
      <c r="E255" s="306">
        <v>65</v>
      </c>
      <c r="F255" s="306">
        <v>75</v>
      </c>
    </row>
    <row r="256" spans="1:6" x14ac:dyDescent="0.2">
      <c r="A256" s="305">
        <v>255</v>
      </c>
      <c r="B256" s="306" t="s">
        <v>345</v>
      </c>
      <c r="C256" s="306">
        <v>40</v>
      </c>
      <c r="D256" s="306">
        <v>1781.5</v>
      </c>
      <c r="E256" s="306">
        <v>65</v>
      </c>
      <c r="F256" s="306">
        <v>75</v>
      </c>
    </row>
    <row r="257" spans="1:6" x14ac:dyDescent="0.2">
      <c r="A257" s="305">
        <v>256</v>
      </c>
      <c r="B257" s="306" t="s">
        <v>218</v>
      </c>
      <c r="C257" s="306">
        <v>0</v>
      </c>
      <c r="D257" s="306">
        <v>1896.5</v>
      </c>
      <c r="E257" s="306">
        <v>65</v>
      </c>
      <c r="F257" s="306">
        <v>75</v>
      </c>
    </row>
    <row r="258" spans="1:6" x14ac:dyDescent="0.2">
      <c r="A258" s="305">
        <v>257</v>
      </c>
      <c r="B258" s="306" t="s">
        <v>346</v>
      </c>
      <c r="C258" s="306">
        <v>-40</v>
      </c>
      <c r="D258" s="306">
        <v>1781.5</v>
      </c>
      <c r="E258" s="306">
        <v>65</v>
      </c>
      <c r="F258" s="306">
        <v>75</v>
      </c>
    </row>
    <row r="259" spans="1:6" x14ac:dyDescent="0.2">
      <c r="A259" s="305">
        <v>258</v>
      </c>
      <c r="B259" s="306" t="s">
        <v>219</v>
      </c>
      <c r="C259" s="306">
        <v>-80</v>
      </c>
      <c r="D259" s="306">
        <v>1896.5</v>
      </c>
      <c r="E259" s="306">
        <v>65</v>
      </c>
      <c r="F259" s="306">
        <v>75</v>
      </c>
    </row>
    <row r="260" spans="1:6" x14ac:dyDescent="0.2">
      <c r="A260" s="305">
        <v>259</v>
      </c>
      <c r="B260" s="306" t="s">
        <v>347</v>
      </c>
      <c r="C260" s="306">
        <v>-120</v>
      </c>
      <c r="D260" s="306">
        <v>1781.5</v>
      </c>
      <c r="E260" s="306">
        <v>65</v>
      </c>
      <c r="F260" s="306">
        <v>75</v>
      </c>
    </row>
    <row r="261" spans="1:6" x14ac:dyDescent="0.2">
      <c r="A261" s="305">
        <v>260</v>
      </c>
      <c r="B261" s="306" t="s">
        <v>218</v>
      </c>
      <c r="C261" s="306">
        <v>-160</v>
      </c>
      <c r="D261" s="306">
        <v>1896.5</v>
      </c>
      <c r="E261" s="306">
        <v>65</v>
      </c>
      <c r="F261" s="306">
        <v>75</v>
      </c>
    </row>
    <row r="262" spans="1:6" x14ac:dyDescent="0.2">
      <c r="A262" s="305">
        <v>261</v>
      </c>
      <c r="B262" s="306" t="s">
        <v>348</v>
      </c>
      <c r="C262" s="306">
        <v>-200</v>
      </c>
      <c r="D262" s="306">
        <v>1781.5</v>
      </c>
      <c r="E262" s="306">
        <v>65</v>
      </c>
      <c r="F262" s="306">
        <v>75</v>
      </c>
    </row>
    <row r="263" spans="1:6" x14ac:dyDescent="0.2">
      <c r="A263" s="305">
        <v>262</v>
      </c>
      <c r="B263" s="306" t="s">
        <v>74</v>
      </c>
      <c r="C263" s="306">
        <v>-240</v>
      </c>
      <c r="D263" s="306">
        <v>1896.5</v>
      </c>
      <c r="E263" s="306">
        <v>65</v>
      </c>
      <c r="F263" s="306">
        <v>75</v>
      </c>
    </row>
    <row r="264" spans="1:6" x14ac:dyDescent="0.2">
      <c r="A264" s="305">
        <v>263</v>
      </c>
      <c r="B264" s="306" t="s">
        <v>349</v>
      </c>
      <c r="C264" s="306">
        <v>-280</v>
      </c>
      <c r="D264" s="306">
        <v>1781.5</v>
      </c>
      <c r="E264" s="306">
        <v>65</v>
      </c>
      <c r="F264" s="306">
        <v>75</v>
      </c>
    </row>
    <row r="265" spans="1:6" x14ac:dyDescent="0.2">
      <c r="A265" s="305">
        <v>264</v>
      </c>
      <c r="B265" s="306" t="s">
        <v>218</v>
      </c>
      <c r="C265" s="306">
        <v>-320</v>
      </c>
      <c r="D265" s="306">
        <v>1896.5</v>
      </c>
      <c r="E265" s="306">
        <v>65</v>
      </c>
      <c r="F265" s="306">
        <v>75</v>
      </c>
    </row>
    <row r="266" spans="1:6" x14ac:dyDescent="0.2">
      <c r="A266" s="305">
        <v>265</v>
      </c>
      <c r="B266" s="306" t="s">
        <v>350</v>
      </c>
      <c r="C266" s="306">
        <v>-360</v>
      </c>
      <c r="D266" s="306">
        <v>1781.5</v>
      </c>
      <c r="E266" s="306">
        <v>65</v>
      </c>
      <c r="F266" s="306">
        <v>75</v>
      </c>
    </row>
    <row r="267" spans="1:6" x14ac:dyDescent="0.2">
      <c r="A267" s="305">
        <v>266</v>
      </c>
      <c r="B267" s="306" t="s">
        <v>74</v>
      </c>
      <c r="C267" s="306">
        <v>-400</v>
      </c>
      <c r="D267" s="306">
        <v>1896.5</v>
      </c>
      <c r="E267" s="306">
        <v>65</v>
      </c>
      <c r="F267" s="306">
        <v>75</v>
      </c>
    </row>
    <row r="268" spans="1:6" x14ac:dyDescent="0.2">
      <c r="A268" s="305">
        <v>267</v>
      </c>
      <c r="B268" s="306" t="s">
        <v>351</v>
      </c>
      <c r="C268" s="306">
        <v>-440</v>
      </c>
      <c r="D268" s="306">
        <v>1781.5</v>
      </c>
      <c r="E268" s="306">
        <v>65</v>
      </c>
      <c r="F268" s="306">
        <v>75</v>
      </c>
    </row>
    <row r="269" spans="1:6" x14ac:dyDescent="0.2">
      <c r="A269" s="305">
        <v>268</v>
      </c>
      <c r="B269" s="306" t="s">
        <v>218</v>
      </c>
      <c r="C269" s="306">
        <v>-500</v>
      </c>
      <c r="D269" s="306">
        <v>1896.5</v>
      </c>
      <c r="E269" s="306">
        <v>65</v>
      </c>
      <c r="F269" s="306">
        <v>75</v>
      </c>
    </row>
    <row r="270" spans="1:6" x14ac:dyDescent="0.2">
      <c r="A270" s="305">
        <v>269</v>
      </c>
      <c r="B270" s="306" t="s">
        <v>352</v>
      </c>
      <c r="C270" s="306">
        <v>-540</v>
      </c>
      <c r="D270" s="306">
        <v>1781.5</v>
      </c>
      <c r="E270" s="306">
        <v>65</v>
      </c>
      <c r="F270" s="306">
        <v>75</v>
      </c>
    </row>
    <row r="271" spans="1:6" x14ac:dyDescent="0.2">
      <c r="A271" s="305">
        <v>270</v>
      </c>
      <c r="B271" s="306" t="s">
        <v>219</v>
      </c>
      <c r="C271" s="306">
        <v>-580</v>
      </c>
      <c r="D271" s="306">
        <v>1896.5</v>
      </c>
      <c r="E271" s="306">
        <v>65</v>
      </c>
      <c r="F271" s="306">
        <v>75</v>
      </c>
    </row>
    <row r="272" spans="1:6" x14ac:dyDescent="0.2">
      <c r="A272" s="305">
        <v>271</v>
      </c>
      <c r="B272" s="306" t="s">
        <v>353</v>
      </c>
      <c r="C272" s="306">
        <v>-620</v>
      </c>
      <c r="D272" s="306">
        <v>1781.5</v>
      </c>
      <c r="E272" s="306">
        <v>65</v>
      </c>
      <c r="F272" s="306">
        <v>75</v>
      </c>
    </row>
    <row r="273" spans="1:6" x14ac:dyDescent="0.2">
      <c r="A273" s="305">
        <v>272</v>
      </c>
      <c r="B273" s="306" t="s">
        <v>218</v>
      </c>
      <c r="C273" s="306">
        <v>-660</v>
      </c>
      <c r="D273" s="306">
        <v>1896.5</v>
      </c>
      <c r="E273" s="306">
        <v>65</v>
      </c>
      <c r="F273" s="306">
        <v>75</v>
      </c>
    </row>
    <row r="274" spans="1:6" x14ac:dyDescent="0.2">
      <c r="A274" s="305">
        <v>273</v>
      </c>
      <c r="B274" s="306" t="s">
        <v>354</v>
      </c>
      <c r="C274" s="306">
        <v>-700</v>
      </c>
      <c r="D274" s="306">
        <v>1781.5</v>
      </c>
      <c r="E274" s="306">
        <v>65</v>
      </c>
      <c r="F274" s="306">
        <v>75</v>
      </c>
    </row>
    <row r="275" spans="1:6" x14ac:dyDescent="0.2">
      <c r="A275" s="305">
        <v>274</v>
      </c>
      <c r="B275" s="306" t="s">
        <v>74</v>
      </c>
      <c r="C275" s="306">
        <v>-740</v>
      </c>
      <c r="D275" s="306">
        <v>1896.5</v>
      </c>
      <c r="E275" s="306">
        <v>65</v>
      </c>
      <c r="F275" s="306">
        <v>75</v>
      </c>
    </row>
    <row r="276" spans="1:6" x14ac:dyDescent="0.2">
      <c r="A276" s="305">
        <v>275</v>
      </c>
      <c r="B276" s="306" t="s">
        <v>355</v>
      </c>
      <c r="C276" s="306">
        <v>-780</v>
      </c>
      <c r="D276" s="306">
        <v>1781.5</v>
      </c>
      <c r="E276" s="306">
        <v>65</v>
      </c>
      <c r="F276" s="306">
        <v>75</v>
      </c>
    </row>
    <row r="277" spans="1:6" x14ac:dyDescent="0.2">
      <c r="A277" s="305">
        <v>276</v>
      </c>
      <c r="B277" s="306" t="s">
        <v>218</v>
      </c>
      <c r="C277" s="306">
        <v>-820</v>
      </c>
      <c r="D277" s="306">
        <v>1896.5</v>
      </c>
      <c r="E277" s="306">
        <v>65</v>
      </c>
      <c r="F277" s="306">
        <v>75</v>
      </c>
    </row>
    <row r="278" spans="1:6" x14ac:dyDescent="0.2">
      <c r="A278" s="305">
        <v>277</v>
      </c>
      <c r="B278" s="306" t="s">
        <v>356</v>
      </c>
      <c r="C278" s="306">
        <v>-860</v>
      </c>
      <c r="D278" s="306">
        <v>1781.5</v>
      </c>
      <c r="E278" s="306">
        <v>65</v>
      </c>
      <c r="F278" s="306">
        <v>75</v>
      </c>
    </row>
    <row r="279" spans="1:6" x14ac:dyDescent="0.2">
      <c r="A279" s="305">
        <v>278</v>
      </c>
      <c r="B279" s="306" t="s">
        <v>219</v>
      </c>
      <c r="C279" s="306">
        <v>-900</v>
      </c>
      <c r="D279" s="306">
        <v>1896.5</v>
      </c>
      <c r="E279" s="306">
        <v>65</v>
      </c>
      <c r="F279" s="306">
        <v>75</v>
      </c>
    </row>
    <row r="280" spans="1:6" x14ac:dyDescent="0.2">
      <c r="A280" s="305">
        <v>279</v>
      </c>
      <c r="B280" s="306" t="s">
        <v>357</v>
      </c>
      <c r="C280" s="306">
        <v>-940</v>
      </c>
      <c r="D280" s="306">
        <v>1781.5</v>
      </c>
      <c r="E280" s="306">
        <v>65</v>
      </c>
      <c r="F280" s="306">
        <v>75</v>
      </c>
    </row>
    <row r="281" spans="1:6" x14ac:dyDescent="0.2">
      <c r="A281" s="305">
        <v>280</v>
      </c>
      <c r="B281" s="306" t="s">
        <v>218</v>
      </c>
      <c r="C281" s="306">
        <v>-980</v>
      </c>
      <c r="D281" s="306">
        <v>1896.5</v>
      </c>
      <c r="E281" s="306">
        <v>65</v>
      </c>
      <c r="F281" s="306">
        <v>75</v>
      </c>
    </row>
    <row r="282" spans="1:6" x14ac:dyDescent="0.2">
      <c r="A282" s="305">
        <v>281</v>
      </c>
      <c r="B282" s="306" t="s">
        <v>358</v>
      </c>
      <c r="C282" s="306">
        <v>-1020</v>
      </c>
      <c r="D282" s="306">
        <v>1781.5</v>
      </c>
      <c r="E282" s="306">
        <v>65</v>
      </c>
      <c r="F282" s="306">
        <v>75</v>
      </c>
    </row>
    <row r="283" spans="1:6" x14ac:dyDescent="0.2">
      <c r="A283" s="305">
        <v>282</v>
      </c>
      <c r="B283" s="306" t="s">
        <v>74</v>
      </c>
      <c r="C283" s="306">
        <v>-1060</v>
      </c>
      <c r="D283" s="306">
        <v>1896.5</v>
      </c>
      <c r="E283" s="306">
        <v>65</v>
      </c>
      <c r="F283" s="306">
        <v>75</v>
      </c>
    </row>
    <row r="284" spans="1:6" x14ac:dyDescent="0.2">
      <c r="A284" s="305">
        <v>283</v>
      </c>
      <c r="B284" s="306" t="s">
        <v>359</v>
      </c>
      <c r="C284" s="306">
        <v>-1100</v>
      </c>
      <c r="D284" s="306">
        <v>1781.5</v>
      </c>
      <c r="E284" s="306">
        <v>65</v>
      </c>
      <c r="F284" s="306">
        <v>75</v>
      </c>
    </row>
    <row r="285" spans="1:6" x14ac:dyDescent="0.2">
      <c r="A285" s="305">
        <v>284</v>
      </c>
      <c r="B285" s="306" t="s">
        <v>218</v>
      </c>
      <c r="C285" s="306">
        <v>-1140</v>
      </c>
      <c r="D285" s="306">
        <v>1896.5</v>
      </c>
      <c r="E285" s="306">
        <v>65</v>
      </c>
      <c r="F285" s="306">
        <v>75</v>
      </c>
    </row>
    <row r="286" spans="1:6" x14ac:dyDescent="0.2">
      <c r="A286" s="305">
        <v>285</v>
      </c>
      <c r="B286" s="306" t="s">
        <v>360</v>
      </c>
      <c r="C286" s="306">
        <v>-1180</v>
      </c>
      <c r="D286" s="306">
        <v>1781.5</v>
      </c>
      <c r="E286" s="306">
        <v>65</v>
      </c>
      <c r="F286" s="306">
        <v>75</v>
      </c>
    </row>
    <row r="287" spans="1:6" x14ac:dyDescent="0.2">
      <c r="A287" s="305">
        <v>286</v>
      </c>
      <c r="B287" s="306" t="s">
        <v>219</v>
      </c>
      <c r="C287" s="306">
        <v>-1220</v>
      </c>
      <c r="D287" s="306">
        <v>1896.5</v>
      </c>
      <c r="E287" s="306">
        <v>65</v>
      </c>
      <c r="F287" s="306">
        <v>75</v>
      </c>
    </row>
    <row r="288" spans="1:6" x14ac:dyDescent="0.2">
      <c r="A288" s="305">
        <v>287</v>
      </c>
      <c r="B288" s="306" t="s">
        <v>361</v>
      </c>
      <c r="C288" s="306">
        <v>-1260</v>
      </c>
      <c r="D288" s="306">
        <v>1781.5</v>
      </c>
      <c r="E288" s="306">
        <v>65</v>
      </c>
      <c r="F288" s="306">
        <v>75</v>
      </c>
    </row>
    <row r="289" spans="1:6" x14ac:dyDescent="0.2">
      <c r="A289" s="305">
        <v>288</v>
      </c>
      <c r="B289" s="306" t="s">
        <v>218</v>
      </c>
      <c r="C289" s="306">
        <v>-1300</v>
      </c>
      <c r="D289" s="306">
        <v>1896.5</v>
      </c>
      <c r="E289" s="306">
        <v>65</v>
      </c>
      <c r="F289" s="306">
        <v>75</v>
      </c>
    </row>
    <row r="290" spans="1:6" x14ac:dyDescent="0.2">
      <c r="A290" s="305">
        <v>289</v>
      </c>
      <c r="B290" s="306" t="s">
        <v>362</v>
      </c>
      <c r="C290" s="306">
        <v>-1340</v>
      </c>
      <c r="D290" s="306">
        <v>1781.5</v>
      </c>
      <c r="E290" s="306">
        <v>65</v>
      </c>
      <c r="F290" s="306">
        <v>75</v>
      </c>
    </row>
    <row r="291" spans="1:6" x14ac:dyDescent="0.2">
      <c r="A291" s="305">
        <v>290</v>
      </c>
      <c r="B291" s="306" t="s">
        <v>74</v>
      </c>
      <c r="C291" s="306">
        <v>-1380</v>
      </c>
      <c r="D291" s="306">
        <v>1896.5</v>
      </c>
      <c r="E291" s="306">
        <v>65</v>
      </c>
      <c r="F291" s="306">
        <v>75</v>
      </c>
    </row>
    <row r="292" spans="1:6" x14ac:dyDescent="0.2">
      <c r="A292" s="305">
        <v>291</v>
      </c>
      <c r="B292" s="306" t="s">
        <v>363</v>
      </c>
      <c r="C292" s="306">
        <v>-1420</v>
      </c>
      <c r="D292" s="306">
        <v>1781.5</v>
      </c>
      <c r="E292" s="306">
        <v>65</v>
      </c>
      <c r="F292" s="306">
        <v>75</v>
      </c>
    </row>
    <row r="293" spans="1:6" x14ac:dyDescent="0.2">
      <c r="A293" s="305">
        <v>292</v>
      </c>
      <c r="B293" s="306" t="s">
        <v>218</v>
      </c>
      <c r="C293" s="306">
        <v>-1460</v>
      </c>
      <c r="D293" s="306">
        <v>1896.5</v>
      </c>
      <c r="E293" s="306">
        <v>65</v>
      </c>
      <c r="F293" s="306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8"/>
  <sheetViews>
    <sheetView workbookViewId="0">
      <pane ySplit="1" topLeftCell="A2" activePane="bottomLeft" state="frozen"/>
      <selection pane="bottomLeft" activeCell="U69" sqref="U69"/>
    </sheetView>
  </sheetViews>
  <sheetFormatPr defaultColWidth="17.140625" defaultRowHeight="12.75" x14ac:dyDescent="0.2"/>
  <cols>
    <col min="1" max="1" width="4.42578125" style="306" customWidth="1"/>
    <col min="2" max="2" width="17.140625" style="306"/>
    <col min="3" max="4" width="7.28515625" style="306" customWidth="1"/>
    <col min="5" max="5" width="8.140625" style="306" customWidth="1"/>
    <col min="6" max="6" width="6.85546875" style="306" customWidth="1"/>
    <col min="7" max="7" width="10.140625" style="306" customWidth="1"/>
    <col min="8" max="8" width="2.7109375" style="311" customWidth="1"/>
    <col min="9" max="9" width="4.5703125" style="306" customWidth="1"/>
    <col min="10" max="10" width="17.140625" style="306"/>
    <col min="11" max="11" width="4.5703125" style="306" customWidth="1"/>
    <col min="12" max="12" width="7.42578125" style="306" customWidth="1"/>
    <col min="13" max="13" width="9.5703125" style="306" customWidth="1"/>
    <col min="14" max="14" width="6.85546875" style="306" customWidth="1"/>
    <col min="15" max="15" width="6" style="306" customWidth="1"/>
    <col min="16" max="16" width="2.28515625" style="306" customWidth="1"/>
    <col min="17" max="17" width="9.42578125" style="306" customWidth="1"/>
    <col min="18" max="18" width="4.140625" style="306" customWidth="1"/>
    <col min="19" max="19" width="4.7109375" style="306" customWidth="1"/>
    <col min="20" max="20" width="7.42578125" style="306" customWidth="1"/>
    <col min="21" max="16384" width="17.140625" style="306"/>
  </cols>
  <sheetData>
    <row r="1" spans="1:19" ht="12.75" customHeight="1" x14ac:dyDescent="0.2">
      <c r="A1" s="309" t="s">
        <v>380</v>
      </c>
      <c r="B1" s="309" t="s">
        <v>381</v>
      </c>
      <c r="C1" s="309" t="s">
        <v>376</v>
      </c>
      <c r="D1" s="309" t="s">
        <v>377</v>
      </c>
      <c r="E1" s="309" t="s">
        <v>364</v>
      </c>
      <c r="F1" s="309" t="s">
        <v>379</v>
      </c>
      <c r="G1" s="309" t="s">
        <v>378</v>
      </c>
      <c r="H1" s="310"/>
      <c r="I1" s="309" t="s">
        <v>380</v>
      </c>
      <c r="J1" s="309" t="s">
        <v>382</v>
      </c>
      <c r="K1" s="309" t="s">
        <v>376</v>
      </c>
      <c r="L1" s="309" t="s">
        <v>377</v>
      </c>
      <c r="M1" s="309" t="s">
        <v>364</v>
      </c>
      <c r="N1" s="309" t="s">
        <v>379</v>
      </c>
      <c r="O1" s="309" t="s">
        <v>378</v>
      </c>
      <c r="P1" s="309"/>
      <c r="Q1" s="309" t="s">
        <v>383</v>
      </c>
      <c r="R1" s="309"/>
      <c r="S1" s="309"/>
    </row>
    <row r="2" spans="1:19" ht="12.75" customHeight="1" x14ac:dyDescent="0.2">
      <c r="A2" s="315">
        <v>7</v>
      </c>
      <c r="B2" s="315" t="s">
        <v>220</v>
      </c>
      <c r="C2" s="315">
        <v>1</v>
      </c>
      <c r="D2" s="315">
        <v>1000</v>
      </c>
      <c r="E2" s="315"/>
      <c r="F2" s="315"/>
      <c r="G2" s="315" t="s">
        <v>365</v>
      </c>
      <c r="H2" s="315"/>
      <c r="I2" s="315">
        <v>2</v>
      </c>
      <c r="J2" s="315" t="s">
        <v>220</v>
      </c>
      <c r="K2" s="315">
        <v>1</v>
      </c>
      <c r="L2" s="315">
        <v>1000</v>
      </c>
      <c r="M2" s="315"/>
      <c r="N2" s="315"/>
      <c r="O2" s="317" t="s">
        <v>365</v>
      </c>
      <c r="P2" s="315"/>
      <c r="Q2" s="315" t="b">
        <f>EXACT(B2,J2)</f>
        <v>1</v>
      </c>
      <c r="R2" s="315"/>
      <c r="S2" s="315"/>
    </row>
    <row r="3" spans="1:19" ht="12.75" customHeight="1" x14ac:dyDescent="0.2">
      <c r="A3" s="315">
        <v>9</v>
      </c>
      <c r="B3" s="315" t="s">
        <v>221</v>
      </c>
      <c r="C3" s="315">
        <v>1</v>
      </c>
      <c r="D3" s="315">
        <v>1000</v>
      </c>
      <c r="E3" s="315"/>
      <c r="F3" s="315"/>
      <c r="G3" s="315" t="s">
        <v>365</v>
      </c>
      <c r="H3" s="315"/>
      <c r="I3" s="315">
        <v>4</v>
      </c>
      <c r="J3" s="315" t="s">
        <v>221</v>
      </c>
      <c r="K3" s="315">
        <v>1</v>
      </c>
      <c r="L3" s="315">
        <v>1000</v>
      </c>
      <c r="M3" s="315"/>
      <c r="N3" s="315"/>
      <c r="O3" s="317" t="s">
        <v>365</v>
      </c>
      <c r="P3" s="315"/>
      <c r="Q3" s="315" t="b">
        <f t="shared" ref="Q3:Q66" si="0">EXACT(B3,J3)</f>
        <v>1</v>
      </c>
      <c r="R3" s="315"/>
      <c r="S3" s="315"/>
    </row>
    <row r="4" spans="1:19" ht="12.75" customHeight="1" x14ac:dyDescent="0.2">
      <c r="A4" s="305">
        <v>11</v>
      </c>
      <c r="B4" s="306" t="s">
        <v>222</v>
      </c>
      <c r="G4" s="306" t="s">
        <v>365</v>
      </c>
      <c r="I4" s="305">
        <v>6</v>
      </c>
      <c r="J4" s="306" t="s">
        <v>222</v>
      </c>
      <c r="O4" s="317" t="s">
        <v>365</v>
      </c>
      <c r="Q4" s="306" t="b">
        <f t="shared" si="0"/>
        <v>1</v>
      </c>
    </row>
    <row r="5" spans="1:19" ht="12.75" customHeight="1" x14ac:dyDescent="0.2">
      <c r="A5" s="305">
        <v>13</v>
      </c>
      <c r="B5" s="306" t="s">
        <v>223</v>
      </c>
      <c r="G5" s="306" t="s">
        <v>365</v>
      </c>
      <c r="I5" s="305">
        <v>8</v>
      </c>
      <c r="J5" s="306" t="s">
        <v>223</v>
      </c>
      <c r="O5" s="317" t="s">
        <v>365</v>
      </c>
      <c r="Q5" s="306" t="b">
        <f t="shared" si="0"/>
        <v>1</v>
      </c>
    </row>
    <row r="6" spans="1:19" ht="12.75" customHeight="1" x14ac:dyDescent="0.2">
      <c r="A6" s="305">
        <v>15</v>
      </c>
      <c r="B6" s="306" t="s">
        <v>224</v>
      </c>
      <c r="G6" s="306" t="s">
        <v>365</v>
      </c>
      <c r="I6" s="305">
        <v>10</v>
      </c>
      <c r="J6" s="306" t="s">
        <v>224</v>
      </c>
      <c r="O6" s="317" t="s">
        <v>365</v>
      </c>
      <c r="Q6" s="306" t="b">
        <f t="shared" si="0"/>
        <v>1</v>
      </c>
    </row>
    <row r="7" spans="1:19" ht="12.75" customHeight="1" x14ac:dyDescent="0.2">
      <c r="A7" s="305">
        <v>17</v>
      </c>
      <c r="B7" s="306" t="s">
        <v>225</v>
      </c>
      <c r="G7" s="306" t="s">
        <v>365</v>
      </c>
      <c r="I7" s="305">
        <v>12</v>
      </c>
      <c r="J7" s="306" t="s">
        <v>225</v>
      </c>
      <c r="O7" s="317" t="s">
        <v>365</v>
      </c>
      <c r="Q7" s="306" t="b">
        <f t="shared" si="0"/>
        <v>1</v>
      </c>
    </row>
    <row r="8" spans="1:19" ht="12.75" customHeight="1" x14ac:dyDescent="0.2">
      <c r="A8" s="305">
        <v>19</v>
      </c>
      <c r="B8" s="306" t="s">
        <v>226</v>
      </c>
      <c r="G8" s="306" t="s">
        <v>365</v>
      </c>
      <c r="I8" s="305">
        <v>14</v>
      </c>
      <c r="J8" s="306" t="s">
        <v>226</v>
      </c>
      <c r="O8" s="317" t="s">
        <v>365</v>
      </c>
      <c r="Q8" s="306" t="b">
        <f t="shared" si="0"/>
        <v>1</v>
      </c>
    </row>
    <row r="9" spans="1:19" ht="12.75" customHeight="1" x14ac:dyDescent="0.2">
      <c r="A9" s="305">
        <v>21</v>
      </c>
      <c r="B9" s="306" t="s">
        <v>227</v>
      </c>
      <c r="I9" s="305">
        <v>16</v>
      </c>
      <c r="J9" s="306" t="s">
        <v>227</v>
      </c>
      <c r="Q9" s="306" t="b">
        <f t="shared" si="0"/>
        <v>1</v>
      </c>
    </row>
    <row r="10" spans="1:19" ht="12.75" customHeight="1" x14ac:dyDescent="0.2">
      <c r="A10" s="315">
        <v>23</v>
      </c>
      <c r="B10" s="315" t="s">
        <v>228</v>
      </c>
      <c r="C10" s="315">
        <v>1</v>
      </c>
      <c r="D10" s="315">
        <v>1000</v>
      </c>
      <c r="E10" s="315"/>
      <c r="F10" s="315"/>
      <c r="G10" s="315" t="s">
        <v>365</v>
      </c>
      <c r="H10" s="315"/>
      <c r="I10" s="315">
        <v>18</v>
      </c>
      <c r="J10" s="315" t="s">
        <v>228</v>
      </c>
      <c r="K10" s="315">
        <v>1</v>
      </c>
      <c r="L10" s="315">
        <v>1000</v>
      </c>
      <c r="M10" s="315"/>
      <c r="N10" s="315"/>
      <c r="O10" s="317" t="s">
        <v>365</v>
      </c>
      <c r="P10" s="315"/>
      <c r="Q10" s="315" t="b">
        <f t="shared" si="0"/>
        <v>1</v>
      </c>
      <c r="R10" s="315"/>
      <c r="S10" s="315"/>
    </row>
    <row r="11" spans="1:19" ht="12.75" customHeight="1" x14ac:dyDescent="0.2">
      <c r="A11" s="305">
        <v>25</v>
      </c>
      <c r="B11" s="306" t="s">
        <v>229</v>
      </c>
      <c r="I11" s="305">
        <v>20</v>
      </c>
      <c r="J11" s="306" t="s">
        <v>229</v>
      </c>
      <c r="Q11" s="306" t="b">
        <f t="shared" si="0"/>
        <v>1</v>
      </c>
    </row>
    <row r="12" spans="1:19" ht="12.75" customHeight="1" x14ac:dyDescent="0.2">
      <c r="A12" s="315">
        <v>27</v>
      </c>
      <c r="B12" s="315" t="s">
        <v>230</v>
      </c>
      <c r="C12" s="315">
        <v>1</v>
      </c>
      <c r="D12" s="315">
        <v>1000</v>
      </c>
      <c r="E12" s="315"/>
      <c r="F12" s="315"/>
      <c r="G12" s="315" t="s">
        <v>365</v>
      </c>
      <c r="H12" s="315"/>
      <c r="I12" s="315">
        <v>22</v>
      </c>
      <c r="J12" s="315" t="s">
        <v>230</v>
      </c>
      <c r="K12" s="315">
        <v>1</v>
      </c>
      <c r="L12" s="315">
        <v>1000</v>
      </c>
      <c r="M12" s="315"/>
      <c r="N12" s="315"/>
      <c r="O12" s="317" t="s">
        <v>365</v>
      </c>
      <c r="P12" s="315"/>
      <c r="Q12" s="315" t="b">
        <f t="shared" si="0"/>
        <v>1</v>
      </c>
      <c r="R12" s="315"/>
      <c r="S12" s="315"/>
    </row>
    <row r="13" spans="1:19" ht="12.75" customHeight="1" x14ac:dyDescent="0.2">
      <c r="A13" s="305">
        <v>29</v>
      </c>
      <c r="B13" s="306" t="s">
        <v>231</v>
      </c>
      <c r="I13" s="305">
        <v>24</v>
      </c>
      <c r="J13" s="306" t="s">
        <v>231</v>
      </c>
      <c r="Q13" s="306" t="b">
        <f t="shared" si="0"/>
        <v>1</v>
      </c>
    </row>
    <row r="14" spans="1:19" ht="12.75" customHeight="1" x14ac:dyDescent="0.2">
      <c r="A14" s="305">
        <v>31</v>
      </c>
      <c r="B14" s="306" t="s">
        <v>232</v>
      </c>
      <c r="G14" s="306" t="s">
        <v>365</v>
      </c>
      <c r="I14" s="305">
        <v>26</v>
      </c>
      <c r="J14" s="306" t="s">
        <v>232</v>
      </c>
      <c r="O14" s="317" t="s">
        <v>365</v>
      </c>
      <c r="Q14" s="306" t="b">
        <f t="shared" si="0"/>
        <v>1</v>
      </c>
    </row>
    <row r="15" spans="1:19" ht="12.75" customHeight="1" x14ac:dyDescent="0.2">
      <c r="A15" s="305">
        <v>33</v>
      </c>
      <c r="B15" s="306" t="s">
        <v>233</v>
      </c>
      <c r="G15" s="306" t="s">
        <v>365</v>
      </c>
      <c r="I15" s="305">
        <v>28</v>
      </c>
      <c r="J15" s="306" t="s">
        <v>233</v>
      </c>
      <c r="O15" s="317" t="s">
        <v>365</v>
      </c>
      <c r="Q15" s="306" t="b">
        <f t="shared" si="0"/>
        <v>1</v>
      </c>
    </row>
    <row r="16" spans="1:19" ht="12.75" customHeight="1" x14ac:dyDescent="0.2">
      <c r="A16" s="305">
        <v>35</v>
      </c>
      <c r="B16" s="306" t="s">
        <v>234</v>
      </c>
      <c r="G16" s="306" t="s">
        <v>365</v>
      </c>
      <c r="I16" s="305">
        <v>30</v>
      </c>
      <c r="J16" s="306" t="s">
        <v>234</v>
      </c>
      <c r="O16" s="317" t="s">
        <v>365</v>
      </c>
      <c r="Q16" s="306" t="b">
        <f t="shared" si="0"/>
        <v>1</v>
      </c>
    </row>
    <row r="17" spans="1:19" ht="12.75" customHeight="1" x14ac:dyDescent="0.2">
      <c r="A17" s="305">
        <v>37</v>
      </c>
      <c r="B17" s="306" t="s">
        <v>235</v>
      </c>
      <c r="G17" s="306" t="s">
        <v>365</v>
      </c>
      <c r="I17" s="305">
        <v>32</v>
      </c>
      <c r="J17" s="306" t="s">
        <v>235</v>
      </c>
      <c r="O17" s="317" t="s">
        <v>365</v>
      </c>
      <c r="Q17" s="306" t="b">
        <f t="shared" si="0"/>
        <v>1</v>
      </c>
    </row>
    <row r="18" spans="1:19" ht="12.75" customHeight="1" x14ac:dyDescent="0.2">
      <c r="A18" s="305">
        <v>39</v>
      </c>
      <c r="B18" s="306" t="s">
        <v>236</v>
      </c>
      <c r="I18" s="305">
        <v>34</v>
      </c>
      <c r="J18" s="306" t="s">
        <v>236</v>
      </c>
      <c r="Q18" s="306" t="b">
        <f t="shared" si="0"/>
        <v>1</v>
      </c>
    </row>
    <row r="19" spans="1:19" ht="12.75" customHeight="1" x14ac:dyDescent="0.2">
      <c r="A19" s="313">
        <v>41</v>
      </c>
      <c r="B19" s="313" t="s">
        <v>237</v>
      </c>
      <c r="C19" s="313">
        <v>1</v>
      </c>
      <c r="D19" s="313">
        <v>4000</v>
      </c>
      <c r="E19" s="313"/>
      <c r="F19" s="313">
        <v>1</v>
      </c>
      <c r="G19" s="313" t="s">
        <v>366</v>
      </c>
      <c r="H19" s="313"/>
      <c r="I19" s="313">
        <v>36</v>
      </c>
      <c r="J19" s="313" t="s">
        <v>237</v>
      </c>
      <c r="K19" s="313">
        <v>1</v>
      </c>
      <c r="L19" s="313">
        <v>4000</v>
      </c>
      <c r="M19" s="313"/>
      <c r="N19" s="313">
        <v>1</v>
      </c>
      <c r="O19" s="313" t="s">
        <v>366</v>
      </c>
      <c r="P19" s="313"/>
      <c r="Q19" s="313" t="b">
        <f t="shared" si="0"/>
        <v>1</v>
      </c>
      <c r="R19" s="313"/>
    </row>
    <row r="20" spans="1:19" ht="12.75" customHeight="1" x14ac:dyDescent="0.2">
      <c r="A20" s="313">
        <v>43</v>
      </c>
      <c r="B20" s="313" t="s">
        <v>238</v>
      </c>
      <c r="C20" s="313">
        <v>1</v>
      </c>
      <c r="D20" s="313">
        <v>4000</v>
      </c>
      <c r="E20" s="313"/>
      <c r="F20" s="313">
        <v>1</v>
      </c>
      <c r="G20" s="313" t="s">
        <v>366</v>
      </c>
      <c r="H20" s="313"/>
      <c r="I20" s="313">
        <v>38</v>
      </c>
      <c r="J20" s="313" t="s">
        <v>238</v>
      </c>
      <c r="K20" s="313">
        <v>1</v>
      </c>
      <c r="L20" s="313">
        <v>4000</v>
      </c>
      <c r="M20" s="313"/>
      <c r="N20" s="313">
        <v>1</v>
      </c>
      <c r="O20" s="313" t="s">
        <v>366</v>
      </c>
      <c r="P20" s="313"/>
      <c r="Q20" s="313" t="b">
        <f t="shared" si="0"/>
        <v>1</v>
      </c>
      <c r="R20" s="313"/>
    </row>
    <row r="21" spans="1:19" ht="12.75" customHeight="1" x14ac:dyDescent="0.2">
      <c r="A21" s="305">
        <v>45</v>
      </c>
      <c r="B21" s="306" t="s">
        <v>239</v>
      </c>
      <c r="I21" s="305">
        <v>40</v>
      </c>
      <c r="J21" s="306" t="s">
        <v>239</v>
      </c>
      <c r="Q21" s="306" t="b">
        <f t="shared" si="0"/>
        <v>1</v>
      </c>
    </row>
    <row r="22" spans="1:19" ht="12.75" customHeight="1" x14ac:dyDescent="0.2">
      <c r="A22" s="305">
        <v>47</v>
      </c>
      <c r="B22" s="306" t="s">
        <v>240</v>
      </c>
      <c r="G22" s="306" t="s">
        <v>367</v>
      </c>
      <c r="I22" s="305">
        <v>42</v>
      </c>
      <c r="J22" s="306" t="s">
        <v>240</v>
      </c>
      <c r="O22" s="318" t="s">
        <v>367</v>
      </c>
      <c r="Q22" s="306" t="b">
        <f t="shared" si="0"/>
        <v>1</v>
      </c>
    </row>
    <row r="23" spans="1:19" ht="12.75" customHeight="1" x14ac:dyDescent="0.2">
      <c r="A23" s="305">
        <v>49</v>
      </c>
      <c r="B23" s="306" t="s">
        <v>241</v>
      </c>
      <c r="G23" s="306" t="s">
        <v>367</v>
      </c>
      <c r="I23" s="305">
        <v>44</v>
      </c>
      <c r="J23" s="306" t="s">
        <v>241</v>
      </c>
      <c r="O23" s="318" t="s">
        <v>367</v>
      </c>
      <c r="Q23" s="306" t="b">
        <f t="shared" si="0"/>
        <v>1</v>
      </c>
    </row>
    <row r="24" spans="1:19" ht="12.75" customHeight="1" x14ac:dyDescent="0.2">
      <c r="A24" s="305">
        <v>51</v>
      </c>
      <c r="B24" s="306" t="s">
        <v>242</v>
      </c>
      <c r="G24" s="306" t="s">
        <v>367</v>
      </c>
      <c r="I24" s="305">
        <v>46</v>
      </c>
      <c r="J24" s="306" t="s">
        <v>242</v>
      </c>
      <c r="O24" s="318" t="s">
        <v>367</v>
      </c>
      <c r="Q24" s="306" t="b">
        <f t="shared" si="0"/>
        <v>1</v>
      </c>
    </row>
    <row r="25" spans="1:19" ht="12.75" customHeight="1" x14ac:dyDescent="0.2">
      <c r="A25" s="305">
        <v>53</v>
      </c>
      <c r="B25" s="306" t="s">
        <v>243</v>
      </c>
      <c r="G25" s="306" t="s">
        <v>367</v>
      </c>
      <c r="I25" s="305">
        <v>48</v>
      </c>
      <c r="J25" s="306" t="s">
        <v>243</v>
      </c>
      <c r="O25" s="318" t="s">
        <v>367</v>
      </c>
      <c r="Q25" s="306" t="b">
        <f t="shared" si="0"/>
        <v>1</v>
      </c>
    </row>
    <row r="26" spans="1:19" ht="12.75" customHeight="1" x14ac:dyDescent="0.2">
      <c r="A26" s="305">
        <v>55</v>
      </c>
      <c r="B26" s="306" t="s">
        <v>244</v>
      </c>
      <c r="G26" s="306" t="s">
        <v>367</v>
      </c>
      <c r="I26" s="305">
        <v>50</v>
      </c>
      <c r="J26" s="306" t="s">
        <v>244</v>
      </c>
      <c r="O26" s="318" t="s">
        <v>367</v>
      </c>
      <c r="Q26" s="306" t="b">
        <f t="shared" si="0"/>
        <v>1</v>
      </c>
    </row>
    <row r="27" spans="1:19" ht="12.75" customHeight="1" x14ac:dyDescent="0.2">
      <c r="A27" s="305">
        <v>57</v>
      </c>
      <c r="B27" s="306" t="s">
        <v>245</v>
      </c>
      <c r="I27" s="305">
        <v>52</v>
      </c>
      <c r="J27" s="306" t="s">
        <v>245</v>
      </c>
      <c r="Q27" s="306" t="b">
        <f t="shared" si="0"/>
        <v>1</v>
      </c>
    </row>
    <row r="28" spans="1:19" ht="12.75" customHeight="1" x14ac:dyDescent="0.2">
      <c r="A28" s="315">
        <v>59</v>
      </c>
      <c r="B28" s="315" t="s">
        <v>246</v>
      </c>
      <c r="C28" s="315">
        <v>1</v>
      </c>
      <c r="D28" s="315">
        <v>1000</v>
      </c>
      <c r="E28" s="315"/>
      <c r="F28" s="315"/>
      <c r="G28" s="315" t="s">
        <v>367</v>
      </c>
      <c r="H28" s="315"/>
      <c r="I28" s="315">
        <v>54</v>
      </c>
      <c r="J28" s="315" t="s">
        <v>246</v>
      </c>
      <c r="K28" s="315">
        <v>1</v>
      </c>
      <c r="L28" s="315">
        <v>1000</v>
      </c>
      <c r="M28" s="315"/>
      <c r="N28" s="315"/>
      <c r="O28" s="318" t="s">
        <v>367</v>
      </c>
      <c r="P28" s="315"/>
      <c r="Q28" s="315" t="b">
        <f t="shared" si="0"/>
        <v>1</v>
      </c>
      <c r="R28" s="315"/>
      <c r="S28" s="315"/>
    </row>
    <row r="29" spans="1:19" ht="12.75" customHeight="1" x14ac:dyDescent="0.2">
      <c r="A29" s="305">
        <v>61</v>
      </c>
      <c r="B29" s="306" t="s">
        <v>247</v>
      </c>
      <c r="I29" s="305">
        <v>56</v>
      </c>
      <c r="J29" s="306" t="s">
        <v>247</v>
      </c>
      <c r="Q29" s="306" t="b">
        <f t="shared" si="0"/>
        <v>1</v>
      </c>
    </row>
    <row r="30" spans="1:19" ht="12.75" customHeight="1" x14ac:dyDescent="0.2">
      <c r="A30" s="315">
        <v>63</v>
      </c>
      <c r="B30" s="315" t="s">
        <v>248</v>
      </c>
      <c r="C30" s="315">
        <v>1</v>
      </c>
      <c r="D30" s="315">
        <v>1000</v>
      </c>
      <c r="E30" s="315"/>
      <c r="F30" s="315"/>
      <c r="G30" s="315" t="s">
        <v>367</v>
      </c>
      <c r="H30" s="315"/>
      <c r="I30" s="315">
        <v>58</v>
      </c>
      <c r="J30" s="315" t="s">
        <v>248</v>
      </c>
      <c r="K30" s="315">
        <v>1</v>
      </c>
      <c r="L30" s="315">
        <v>1000</v>
      </c>
      <c r="M30" s="315"/>
      <c r="N30" s="315"/>
      <c r="O30" s="318" t="s">
        <v>367</v>
      </c>
      <c r="P30" s="315"/>
      <c r="Q30" s="315" t="b">
        <f t="shared" si="0"/>
        <v>1</v>
      </c>
      <c r="R30" s="315"/>
      <c r="S30" s="315"/>
    </row>
    <row r="31" spans="1:19" ht="12.75" customHeight="1" x14ac:dyDescent="0.2">
      <c r="A31" s="305">
        <v>65</v>
      </c>
      <c r="B31" s="306" t="s">
        <v>249</v>
      </c>
      <c r="I31" s="305">
        <v>60</v>
      </c>
      <c r="J31" s="306" t="s">
        <v>249</v>
      </c>
      <c r="Q31" s="306" t="b">
        <f t="shared" si="0"/>
        <v>1</v>
      </c>
    </row>
    <row r="32" spans="1:19" ht="12.75" customHeight="1" x14ac:dyDescent="0.2">
      <c r="A32" s="305">
        <v>67</v>
      </c>
      <c r="B32" s="306" t="s">
        <v>250</v>
      </c>
      <c r="G32" s="306" t="s">
        <v>367</v>
      </c>
      <c r="I32" s="305">
        <v>62</v>
      </c>
      <c r="J32" s="306" t="s">
        <v>250</v>
      </c>
      <c r="O32" s="318" t="s">
        <v>367</v>
      </c>
      <c r="Q32" s="306" t="b">
        <f t="shared" si="0"/>
        <v>1</v>
      </c>
    </row>
    <row r="33" spans="1:19" ht="12.75" customHeight="1" x14ac:dyDescent="0.2">
      <c r="A33" s="305">
        <v>69</v>
      </c>
      <c r="B33" s="306" t="s">
        <v>251</v>
      </c>
      <c r="G33" s="306" t="s">
        <v>367</v>
      </c>
      <c r="I33" s="305">
        <v>64</v>
      </c>
      <c r="J33" s="306" t="s">
        <v>251</v>
      </c>
      <c r="O33" s="318" t="s">
        <v>367</v>
      </c>
      <c r="Q33" s="306" t="b">
        <f t="shared" si="0"/>
        <v>1</v>
      </c>
    </row>
    <row r="34" spans="1:19" ht="12.75" customHeight="1" x14ac:dyDescent="0.2">
      <c r="A34" s="305">
        <v>71</v>
      </c>
      <c r="B34" s="306" t="s">
        <v>252</v>
      </c>
      <c r="G34" s="306" t="s">
        <v>367</v>
      </c>
      <c r="I34" s="305">
        <v>66</v>
      </c>
      <c r="J34" s="306" t="s">
        <v>252</v>
      </c>
      <c r="O34" s="318" t="s">
        <v>367</v>
      </c>
      <c r="Q34" s="306" t="b">
        <f t="shared" si="0"/>
        <v>1</v>
      </c>
    </row>
    <row r="35" spans="1:19" ht="12.75" customHeight="1" x14ac:dyDescent="0.2">
      <c r="A35" s="305">
        <v>73</v>
      </c>
      <c r="B35" s="306" t="s">
        <v>253</v>
      </c>
      <c r="G35" s="306" t="s">
        <v>367</v>
      </c>
      <c r="I35" s="305">
        <v>68</v>
      </c>
      <c r="J35" s="306" t="s">
        <v>253</v>
      </c>
      <c r="O35" s="318" t="s">
        <v>367</v>
      </c>
      <c r="Q35" s="306" t="b">
        <f t="shared" si="0"/>
        <v>1</v>
      </c>
    </row>
    <row r="36" spans="1:19" ht="12.75" customHeight="1" x14ac:dyDescent="0.2">
      <c r="A36" s="315">
        <v>75</v>
      </c>
      <c r="B36" s="315" t="s">
        <v>254</v>
      </c>
      <c r="C36" s="315">
        <v>1</v>
      </c>
      <c r="D36" s="315">
        <v>1000</v>
      </c>
      <c r="E36" s="315"/>
      <c r="F36" s="315"/>
      <c r="G36" s="315" t="s">
        <v>367</v>
      </c>
      <c r="H36" s="315"/>
      <c r="I36" s="315">
        <v>70</v>
      </c>
      <c r="J36" s="315" t="s">
        <v>254</v>
      </c>
      <c r="K36" s="315">
        <v>1</v>
      </c>
      <c r="L36" s="315">
        <v>1000</v>
      </c>
      <c r="M36" s="315"/>
      <c r="N36" s="315"/>
      <c r="O36" s="318" t="s">
        <v>367</v>
      </c>
      <c r="P36" s="315"/>
      <c r="Q36" s="315" t="b">
        <f t="shared" si="0"/>
        <v>1</v>
      </c>
      <c r="R36" s="315"/>
      <c r="S36" s="315"/>
    </row>
    <row r="37" spans="1:19" ht="12.75" customHeight="1" x14ac:dyDescent="0.2">
      <c r="A37" s="315">
        <v>77</v>
      </c>
      <c r="B37" s="315" t="s">
        <v>255</v>
      </c>
      <c r="C37" s="315">
        <v>1</v>
      </c>
      <c r="D37" s="315">
        <v>1000</v>
      </c>
      <c r="E37" s="315"/>
      <c r="F37" s="315"/>
      <c r="G37" s="315" t="s">
        <v>367</v>
      </c>
      <c r="H37" s="315"/>
      <c r="I37" s="315">
        <v>72</v>
      </c>
      <c r="J37" s="315" t="s">
        <v>255</v>
      </c>
      <c r="K37" s="315">
        <v>1</v>
      </c>
      <c r="L37" s="315">
        <v>1000</v>
      </c>
      <c r="M37" s="315"/>
      <c r="N37" s="315"/>
      <c r="O37" s="318" t="s">
        <v>367</v>
      </c>
      <c r="P37" s="315"/>
      <c r="Q37" s="315" t="b">
        <f t="shared" si="0"/>
        <v>1</v>
      </c>
      <c r="R37" s="315"/>
      <c r="S37" s="315"/>
    </row>
    <row r="38" spans="1:19" ht="12.75" customHeight="1" x14ac:dyDescent="0.2">
      <c r="A38" s="315">
        <v>90</v>
      </c>
      <c r="B38" s="315" t="s">
        <v>256</v>
      </c>
      <c r="C38" s="315">
        <v>1</v>
      </c>
      <c r="D38" s="315">
        <v>1000</v>
      </c>
      <c r="E38" s="315"/>
      <c r="F38" s="315"/>
      <c r="G38" s="315" t="s">
        <v>368</v>
      </c>
      <c r="H38" s="315"/>
      <c r="I38" s="315">
        <v>75</v>
      </c>
      <c r="J38" s="315" t="s">
        <v>256</v>
      </c>
      <c r="K38" s="315">
        <v>1</v>
      </c>
      <c r="L38" s="315">
        <v>1000</v>
      </c>
      <c r="M38" s="315"/>
      <c r="N38" s="315"/>
      <c r="O38" s="314" t="s">
        <v>368</v>
      </c>
      <c r="P38" s="315"/>
      <c r="Q38" s="315" t="b">
        <f t="shared" si="0"/>
        <v>1</v>
      </c>
      <c r="R38" s="315"/>
      <c r="S38" s="315"/>
    </row>
    <row r="39" spans="1:19" ht="12.75" customHeight="1" x14ac:dyDescent="0.2">
      <c r="A39" s="315">
        <v>92</v>
      </c>
      <c r="B39" s="315" t="s">
        <v>257</v>
      </c>
      <c r="C39" s="315">
        <v>1</v>
      </c>
      <c r="D39" s="315">
        <v>1000</v>
      </c>
      <c r="E39" s="315"/>
      <c r="F39" s="315"/>
      <c r="G39" s="315" t="s">
        <v>368</v>
      </c>
      <c r="H39" s="315"/>
      <c r="I39" s="315">
        <v>77</v>
      </c>
      <c r="J39" s="315" t="s">
        <v>257</v>
      </c>
      <c r="K39" s="315">
        <v>1</v>
      </c>
      <c r="L39" s="315">
        <v>1000</v>
      </c>
      <c r="M39" s="315"/>
      <c r="N39" s="315"/>
      <c r="O39" s="314" t="s">
        <v>368</v>
      </c>
      <c r="P39" s="315"/>
      <c r="Q39" s="315" t="b">
        <f t="shared" si="0"/>
        <v>1</v>
      </c>
      <c r="R39" s="315"/>
      <c r="S39" s="315"/>
    </row>
    <row r="40" spans="1:19" ht="12.75" customHeight="1" x14ac:dyDescent="0.2">
      <c r="A40" s="305">
        <v>94</v>
      </c>
      <c r="B40" s="306" t="s">
        <v>258</v>
      </c>
      <c r="G40" s="306" t="s">
        <v>368</v>
      </c>
      <c r="I40" s="305">
        <v>79</v>
      </c>
      <c r="J40" s="306" t="s">
        <v>258</v>
      </c>
      <c r="O40" s="314" t="s">
        <v>368</v>
      </c>
      <c r="Q40" s="306" t="b">
        <f t="shared" si="0"/>
        <v>1</v>
      </c>
    </row>
    <row r="41" spans="1:19" ht="12.75" customHeight="1" x14ac:dyDescent="0.2">
      <c r="A41" s="305">
        <v>96</v>
      </c>
      <c r="B41" s="306" t="s">
        <v>259</v>
      </c>
      <c r="G41" s="306" t="s">
        <v>368</v>
      </c>
      <c r="I41" s="305">
        <v>81</v>
      </c>
      <c r="J41" s="306" t="s">
        <v>259</v>
      </c>
      <c r="O41" s="314" t="s">
        <v>368</v>
      </c>
      <c r="Q41" s="306" t="b">
        <f t="shared" si="0"/>
        <v>1</v>
      </c>
    </row>
    <row r="42" spans="1:19" ht="12.75" customHeight="1" x14ac:dyDescent="0.2">
      <c r="A42" s="305">
        <v>98</v>
      </c>
      <c r="B42" s="306" t="s">
        <v>260</v>
      </c>
      <c r="G42" s="306" t="s">
        <v>368</v>
      </c>
      <c r="I42" s="305">
        <v>83</v>
      </c>
      <c r="J42" s="306" t="s">
        <v>260</v>
      </c>
      <c r="O42" s="314" t="s">
        <v>368</v>
      </c>
      <c r="Q42" s="306" t="b">
        <f t="shared" si="0"/>
        <v>1</v>
      </c>
    </row>
    <row r="43" spans="1:19" ht="12.75" customHeight="1" x14ac:dyDescent="0.2">
      <c r="A43" s="305">
        <v>100</v>
      </c>
      <c r="B43" s="306" t="s">
        <v>261</v>
      </c>
      <c r="G43" s="306" t="s">
        <v>368</v>
      </c>
      <c r="I43" s="305">
        <v>85</v>
      </c>
      <c r="J43" s="306" t="s">
        <v>261</v>
      </c>
      <c r="O43" s="314" t="s">
        <v>368</v>
      </c>
      <c r="Q43" s="306" t="b">
        <f t="shared" si="0"/>
        <v>1</v>
      </c>
    </row>
    <row r="44" spans="1:19" ht="12.75" customHeight="1" x14ac:dyDescent="0.2">
      <c r="A44" s="305">
        <v>102</v>
      </c>
      <c r="B44" s="306" t="s">
        <v>262</v>
      </c>
      <c r="G44" s="306" t="s">
        <v>368</v>
      </c>
      <c r="I44" s="305">
        <v>87</v>
      </c>
      <c r="J44" s="306" t="s">
        <v>262</v>
      </c>
      <c r="O44" s="314" t="s">
        <v>368</v>
      </c>
      <c r="Q44" s="306" t="b">
        <f t="shared" si="0"/>
        <v>1</v>
      </c>
    </row>
    <row r="45" spans="1:19" ht="12.75" customHeight="1" x14ac:dyDescent="0.2">
      <c r="A45" s="305">
        <v>104</v>
      </c>
      <c r="B45" s="306" t="s">
        <v>263</v>
      </c>
      <c r="G45" s="306" t="s">
        <v>368</v>
      </c>
      <c r="I45" s="305">
        <v>89</v>
      </c>
      <c r="J45" s="306" t="s">
        <v>263</v>
      </c>
      <c r="O45" s="314" t="s">
        <v>368</v>
      </c>
      <c r="Q45" s="306" t="b">
        <f t="shared" si="0"/>
        <v>1</v>
      </c>
    </row>
    <row r="46" spans="1:19" ht="12.75" customHeight="1" x14ac:dyDescent="0.2">
      <c r="A46" s="305">
        <v>106</v>
      </c>
      <c r="B46" s="306" t="s">
        <v>264</v>
      </c>
      <c r="G46" s="306" t="s">
        <v>368</v>
      </c>
      <c r="I46" s="305">
        <v>91</v>
      </c>
      <c r="J46" s="306" t="s">
        <v>264</v>
      </c>
      <c r="O46" s="314" t="s">
        <v>368</v>
      </c>
      <c r="Q46" s="306" t="b">
        <f t="shared" si="0"/>
        <v>1</v>
      </c>
    </row>
    <row r="47" spans="1:19" ht="12.75" customHeight="1" x14ac:dyDescent="0.2">
      <c r="A47" s="305">
        <v>108</v>
      </c>
      <c r="B47" s="306" t="s">
        <v>265</v>
      </c>
      <c r="G47" s="306" t="s">
        <v>368</v>
      </c>
      <c r="I47" s="305">
        <v>93</v>
      </c>
      <c r="J47" s="306" t="s">
        <v>265</v>
      </c>
      <c r="O47" s="314" t="s">
        <v>368</v>
      </c>
      <c r="Q47" s="306" t="b">
        <f t="shared" si="0"/>
        <v>1</v>
      </c>
    </row>
    <row r="48" spans="1:19" ht="12.75" customHeight="1" x14ac:dyDescent="0.2">
      <c r="A48" s="305">
        <v>110</v>
      </c>
      <c r="B48" s="306" t="s">
        <v>266</v>
      </c>
      <c r="G48" s="306" t="s">
        <v>368</v>
      </c>
      <c r="I48" s="305">
        <v>95</v>
      </c>
      <c r="J48" s="306" t="s">
        <v>266</v>
      </c>
      <c r="O48" s="314" t="s">
        <v>368</v>
      </c>
      <c r="Q48" s="306" t="b">
        <f t="shared" si="0"/>
        <v>1</v>
      </c>
    </row>
    <row r="49" spans="1:21" ht="12.75" customHeight="1" x14ac:dyDescent="0.2">
      <c r="A49" s="305">
        <v>112</v>
      </c>
      <c r="B49" s="306" t="s">
        <v>267</v>
      </c>
      <c r="G49" s="306" t="s">
        <v>368</v>
      </c>
      <c r="I49" s="305">
        <v>97</v>
      </c>
      <c r="J49" s="306" t="s">
        <v>267</v>
      </c>
      <c r="O49" s="314" t="s">
        <v>368</v>
      </c>
      <c r="Q49" s="306" t="b">
        <f t="shared" si="0"/>
        <v>1</v>
      </c>
    </row>
    <row r="50" spans="1:21" ht="12.75" customHeight="1" x14ac:dyDescent="0.2">
      <c r="A50" s="315">
        <v>114</v>
      </c>
      <c r="B50" s="315" t="s">
        <v>268</v>
      </c>
      <c r="C50" s="315">
        <v>1</v>
      </c>
      <c r="D50" s="315">
        <v>1000</v>
      </c>
      <c r="E50" s="315"/>
      <c r="F50" s="315"/>
      <c r="G50" s="315" t="s">
        <v>368</v>
      </c>
      <c r="H50" s="315"/>
      <c r="I50" s="315">
        <v>99</v>
      </c>
      <c r="J50" s="315" t="s">
        <v>268</v>
      </c>
      <c r="K50" s="315">
        <v>1</v>
      </c>
      <c r="L50" s="315">
        <v>1000</v>
      </c>
      <c r="M50" s="315"/>
      <c r="N50" s="315"/>
      <c r="O50" s="314" t="s">
        <v>368</v>
      </c>
      <c r="P50" s="315"/>
      <c r="Q50" s="315" t="b">
        <f t="shared" si="0"/>
        <v>1</v>
      </c>
      <c r="R50" s="315"/>
      <c r="S50" s="315"/>
    </row>
    <row r="51" spans="1:21" x14ac:dyDescent="0.2">
      <c r="A51" s="305">
        <v>116</v>
      </c>
      <c r="B51" s="306" t="s">
        <v>269</v>
      </c>
      <c r="I51" s="305">
        <v>101</v>
      </c>
      <c r="J51" s="306" t="s">
        <v>269</v>
      </c>
      <c r="Q51" s="306" t="b">
        <f t="shared" si="0"/>
        <v>1</v>
      </c>
    </row>
    <row r="52" spans="1:21" x14ac:dyDescent="0.2">
      <c r="A52" s="315">
        <v>118</v>
      </c>
      <c r="B52" s="315" t="s">
        <v>270</v>
      </c>
      <c r="C52" s="315">
        <v>1</v>
      </c>
      <c r="D52" s="315">
        <v>1000</v>
      </c>
      <c r="E52" s="315"/>
      <c r="F52" s="315"/>
      <c r="G52" s="315" t="s">
        <v>368</v>
      </c>
      <c r="H52" s="315"/>
      <c r="I52" s="315">
        <v>103</v>
      </c>
      <c r="J52" s="315" t="s">
        <v>270</v>
      </c>
      <c r="K52" s="315">
        <v>1</v>
      </c>
      <c r="L52" s="315">
        <v>1000</v>
      </c>
      <c r="M52" s="315"/>
      <c r="N52" s="315"/>
      <c r="O52" s="314" t="s">
        <v>368</v>
      </c>
      <c r="P52" s="315"/>
      <c r="Q52" s="315" t="b">
        <f t="shared" si="0"/>
        <v>1</v>
      </c>
      <c r="R52" s="315"/>
      <c r="S52" s="315"/>
    </row>
    <row r="53" spans="1:21" x14ac:dyDescent="0.2">
      <c r="A53" s="305">
        <v>120</v>
      </c>
      <c r="B53" s="306" t="s">
        <v>271</v>
      </c>
      <c r="I53" s="305">
        <v>105</v>
      </c>
      <c r="J53" s="306" t="s">
        <v>271</v>
      </c>
      <c r="Q53" s="306" t="b">
        <f t="shared" si="0"/>
        <v>1</v>
      </c>
    </row>
    <row r="54" spans="1:21" x14ac:dyDescent="0.2">
      <c r="A54" s="320">
        <v>122</v>
      </c>
      <c r="B54" s="320" t="s">
        <v>272</v>
      </c>
      <c r="C54" s="320"/>
      <c r="D54" s="320"/>
      <c r="E54" s="320">
        <v>1</v>
      </c>
      <c r="F54" s="320"/>
      <c r="G54" s="320"/>
      <c r="H54" s="320"/>
      <c r="I54" s="320">
        <v>107</v>
      </c>
      <c r="J54" s="320" t="s">
        <v>272</v>
      </c>
      <c r="K54" s="320"/>
      <c r="L54" s="320"/>
      <c r="M54" s="320">
        <v>1</v>
      </c>
      <c r="N54" s="320"/>
      <c r="O54" s="320"/>
      <c r="P54" s="320"/>
      <c r="Q54" s="320" t="b">
        <f t="shared" si="0"/>
        <v>1</v>
      </c>
      <c r="R54" s="320"/>
      <c r="S54" s="320"/>
      <c r="T54" s="320"/>
      <c r="U54" s="320"/>
    </row>
    <row r="55" spans="1:21" x14ac:dyDescent="0.2">
      <c r="A55" s="320">
        <v>124</v>
      </c>
      <c r="B55" s="320" t="s">
        <v>273</v>
      </c>
      <c r="C55" s="320"/>
      <c r="D55" s="320"/>
      <c r="E55" s="320">
        <v>1</v>
      </c>
      <c r="F55" s="320"/>
      <c r="G55" s="320"/>
      <c r="H55" s="320"/>
      <c r="I55" s="320">
        <v>109</v>
      </c>
      <c r="J55" s="320" t="s">
        <v>273</v>
      </c>
      <c r="K55" s="320"/>
      <c r="L55" s="320"/>
      <c r="M55" s="320">
        <v>1</v>
      </c>
      <c r="N55" s="320"/>
      <c r="O55" s="320"/>
      <c r="P55" s="320"/>
      <c r="Q55" s="320" t="b">
        <f t="shared" si="0"/>
        <v>1</v>
      </c>
      <c r="R55" s="320"/>
      <c r="S55" s="320"/>
      <c r="T55" s="320"/>
      <c r="U55" s="320"/>
    </row>
    <row r="56" spans="1:21" x14ac:dyDescent="0.2">
      <c r="A56" s="320">
        <v>126</v>
      </c>
      <c r="B56" s="320" t="s">
        <v>274</v>
      </c>
      <c r="C56" s="320">
        <v>1</v>
      </c>
      <c r="D56" s="320">
        <v>1000</v>
      </c>
      <c r="E56" s="320">
        <v>1</v>
      </c>
      <c r="F56" s="320"/>
      <c r="G56" s="320"/>
      <c r="H56" s="320"/>
      <c r="I56" s="320">
        <v>111</v>
      </c>
      <c r="J56" s="320" t="s">
        <v>274</v>
      </c>
      <c r="K56" s="320">
        <v>1</v>
      </c>
      <c r="L56" s="320">
        <v>1000</v>
      </c>
      <c r="M56" s="320">
        <v>1</v>
      </c>
      <c r="N56" s="320"/>
      <c r="O56" s="320"/>
      <c r="P56" s="320"/>
      <c r="Q56" s="320" t="b">
        <f t="shared" si="0"/>
        <v>1</v>
      </c>
      <c r="R56" s="320"/>
      <c r="S56" s="320"/>
      <c r="T56" s="320"/>
      <c r="U56" s="320"/>
    </row>
    <row r="57" spans="1:21" x14ac:dyDescent="0.2">
      <c r="A57" s="320">
        <v>128</v>
      </c>
      <c r="B57" s="320" t="s">
        <v>275</v>
      </c>
      <c r="C57" s="320"/>
      <c r="D57" s="320"/>
      <c r="E57" s="320">
        <v>1</v>
      </c>
      <c r="F57" s="320"/>
      <c r="G57" s="320"/>
      <c r="H57" s="320"/>
      <c r="I57" s="320">
        <v>113</v>
      </c>
      <c r="J57" s="320" t="s">
        <v>275</v>
      </c>
      <c r="K57" s="320"/>
      <c r="L57" s="320"/>
      <c r="M57" s="320">
        <v>1</v>
      </c>
      <c r="N57" s="320"/>
      <c r="O57" s="320"/>
      <c r="P57" s="320"/>
      <c r="Q57" s="320" t="b">
        <f t="shared" si="0"/>
        <v>1</v>
      </c>
      <c r="R57" s="320"/>
      <c r="S57" s="320"/>
      <c r="T57" s="320"/>
      <c r="U57" s="320"/>
    </row>
    <row r="58" spans="1:21" x14ac:dyDescent="0.2">
      <c r="A58" s="320">
        <v>130</v>
      </c>
      <c r="B58" s="320" t="s">
        <v>276</v>
      </c>
      <c r="C58" s="320"/>
      <c r="D58" s="320"/>
      <c r="E58" s="320">
        <v>1</v>
      </c>
      <c r="F58" s="320"/>
      <c r="G58" s="320"/>
      <c r="H58" s="320"/>
      <c r="I58" s="320">
        <v>115</v>
      </c>
      <c r="J58" s="320" t="s">
        <v>276</v>
      </c>
      <c r="K58" s="320"/>
      <c r="L58" s="320"/>
      <c r="M58" s="320">
        <v>1</v>
      </c>
      <c r="N58" s="320"/>
      <c r="O58" s="320"/>
      <c r="P58" s="320"/>
      <c r="Q58" s="320" t="b">
        <f t="shared" si="0"/>
        <v>1</v>
      </c>
      <c r="R58" s="320"/>
      <c r="S58" s="320"/>
      <c r="T58" s="320"/>
      <c r="U58" s="320"/>
    </row>
    <row r="59" spans="1:21" x14ac:dyDescent="0.2">
      <c r="A59" s="305">
        <v>132</v>
      </c>
      <c r="B59" s="306" t="s">
        <v>277</v>
      </c>
      <c r="I59" s="305">
        <v>117</v>
      </c>
      <c r="J59" s="306" t="s">
        <v>277</v>
      </c>
      <c r="Q59" s="306" t="b">
        <f t="shared" si="0"/>
        <v>1</v>
      </c>
    </row>
    <row r="60" spans="1:21" x14ac:dyDescent="0.2">
      <c r="A60" s="315">
        <v>134</v>
      </c>
      <c r="B60" s="315" t="s">
        <v>278</v>
      </c>
      <c r="C60" s="315">
        <v>1</v>
      </c>
      <c r="D60" s="315">
        <v>1000</v>
      </c>
      <c r="E60" s="315"/>
      <c r="F60" s="315"/>
      <c r="G60" s="315" t="s">
        <v>369</v>
      </c>
      <c r="H60" s="315"/>
      <c r="I60" s="315">
        <v>119</v>
      </c>
      <c r="J60" s="315" t="s">
        <v>278</v>
      </c>
      <c r="K60" s="315">
        <v>1</v>
      </c>
      <c r="L60" s="315">
        <v>1000</v>
      </c>
      <c r="M60" s="315"/>
      <c r="N60" s="315"/>
      <c r="O60" s="307" t="s">
        <v>369</v>
      </c>
      <c r="P60" s="315"/>
      <c r="Q60" s="315" t="b">
        <f t="shared" si="0"/>
        <v>1</v>
      </c>
      <c r="R60" s="315"/>
      <c r="S60" s="315"/>
    </row>
    <row r="61" spans="1:21" x14ac:dyDescent="0.2">
      <c r="A61" s="305">
        <v>136</v>
      </c>
      <c r="B61" s="306" t="s">
        <v>279</v>
      </c>
      <c r="I61" s="305">
        <v>121</v>
      </c>
      <c r="J61" s="306" t="s">
        <v>279</v>
      </c>
      <c r="Q61" s="306" t="b">
        <f t="shared" si="0"/>
        <v>1</v>
      </c>
    </row>
    <row r="62" spans="1:21" x14ac:dyDescent="0.2">
      <c r="A62" s="315">
        <v>138</v>
      </c>
      <c r="B62" s="315" t="s">
        <v>280</v>
      </c>
      <c r="C62" s="315">
        <v>1</v>
      </c>
      <c r="D62" s="315">
        <v>1000</v>
      </c>
      <c r="E62" s="315"/>
      <c r="F62" s="315"/>
      <c r="G62" s="315" t="s">
        <v>369</v>
      </c>
      <c r="H62" s="315"/>
      <c r="I62" s="315">
        <v>123</v>
      </c>
      <c r="J62" s="315" t="s">
        <v>280</v>
      </c>
      <c r="K62" s="315">
        <v>1</v>
      </c>
      <c r="L62" s="315">
        <v>1000</v>
      </c>
      <c r="M62" s="315"/>
      <c r="N62" s="315"/>
      <c r="O62" s="307" t="s">
        <v>369</v>
      </c>
      <c r="P62" s="315"/>
      <c r="Q62" s="315" t="b">
        <f t="shared" si="0"/>
        <v>1</v>
      </c>
      <c r="R62" s="315"/>
      <c r="S62" s="315"/>
    </row>
    <row r="63" spans="1:21" x14ac:dyDescent="0.2">
      <c r="A63" s="305">
        <v>140</v>
      </c>
      <c r="B63" s="306" t="s">
        <v>281</v>
      </c>
      <c r="G63" s="306" t="s">
        <v>369</v>
      </c>
      <c r="I63" s="305">
        <v>125</v>
      </c>
      <c r="J63" s="306" t="s">
        <v>281</v>
      </c>
      <c r="O63" s="307" t="s">
        <v>369</v>
      </c>
      <c r="Q63" s="306" t="b">
        <f t="shared" si="0"/>
        <v>1</v>
      </c>
    </row>
    <row r="64" spans="1:21" x14ac:dyDescent="0.2">
      <c r="A64" s="305">
        <v>142</v>
      </c>
      <c r="B64" s="306" t="s">
        <v>282</v>
      </c>
      <c r="G64" s="306" t="s">
        <v>369</v>
      </c>
      <c r="I64" s="305">
        <v>127</v>
      </c>
      <c r="J64" s="306" t="s">
        <v>282</v>
      </c>
      <c r="O64" s="307" t="s">
        <v>369</v>
      </c>
      <c r="Q64" s="306" t="b">
        <f t="shared" si="0"/>
        <v>1</v>
      </c>
    </row>
    <row r="65" spans="1:19" x14ac:dyDescent="0.2">
      <c r="A65" s="305">
        <v>144</v>
      </c>
      <c r="B65" s="306" t="s">
        <v>283</v>
      </c>
      <c r="G65" s="306" t="s">
        <v>369</v>
      </c>
      <c r="I65" s="305">
        <v>129</v>
      </c>
      <c r="J65" s="306" t="s">
        <v>283</v>
      </c>
      <c r="O65" s="307" t="s">
        <v>369</v>
      </c>
      <c r="Q65" s="306" t="b">
        <f t="shared" si="0"/>
        <v>1</v>
      </c>
    </row>
    <row r="66" spans="1:19" x14ac:dyDescent="0.2">
      <c r="A66" s="305">
        <v>146</v>
      </c>
      <c r="B66" s="306" t="s">
        <v>284</v>
      </c>
      <c r="G66" s="306" t="s">
        <v>369</v>
      </c>
      <c r="I66" s="305">
        <v>131</v>
      </c>
      <c r="J66" s="306" t="s">
        <v>284</v>
      </c>
      <c r="O66" s="307" t="s">
        <v>369</v>
      </c>
      <c r="Q66" s="306" t="b">
        <f t="shared" si="0"/>
        <v>1</v>
      </c>
    </row>
    <row r="67" spans="1:19" x14ac:dyDescent="0.2">
      <c r="A67" s="305">
        <v>148</v>
      </c>
      <c r="B67" s="306" t="s">
        <v>285</v>
      </c>
      <c r="G67" s="306" t="s">
        <v>369</v>
      </c>
      <c r="I67" s="305">
        <v>133</v>
      </c>
      <c r="J67" s="306" t="s">
        <v>285</v>
      </c>
      <c r="O67" s="307" t="s">
        <v>369</v>
      </c>
      <c r="Q67" s="306" t="b">
        <f t="shared" ref="Q67:Q130" si="1">EXACT(B67,J67)</f>
        <v>1</v>
      </c>
    </row>
    <row r="68" spans="1:19" x14ac:dyDescent="0.2">
      <c r="A68" s="305">
        <v>150</v>
      </c>
      <c r="B68" s="306" t="s">
        <v>286</v>
      </c>
      <c r="G68" s="306" t="s">
        <v>369</v>
      </c>
      <c r="I68" s="305">
        <v>135</v>
      </c>
      <c r="J68" s="306" t="s">
        <v>286</v>
      </c>
      <c r="O68" s="307" t="s">
        <v>369</v>
      </c>
      <c r="Q68" s="306" t="b">
        <f t="shared" si="1"/>
        <v>1</v>
      </c>
    </row>
    <row r="69" spans="1:19" x14ac:dyDescent="0.2">
      <c r="A69" s="305">
        <v>152</v>
      </c>
      <c r="B69" s="306" t="s">
        <v>287</v>
      </c>
      <c r="G69" s="306" t="s">
        <v>369</v>
      </c>
      <c r="I69" s="305">
        <v>137</v>
      </c>
      <c r="J69" s="306" t="s">
        <v>287</v>
      </c>
      <c r="O69" s="307" t="s">
        <v>369</v>
      </c>
      <c r="Q69" s="306" t="b">
        <f t="shared" si="1"/>
        <v>1</v>
      </c>
    </row>
    <row r="70" spans="1:19" x14ac:dyDescent="0.2">
      <c r="A70" s="305">
        <v>154</v>
      </c>
      <c r="B70" s="306" t="s">
        <v>288</v>
      </c>
      <c r="G70" s="306" t="s">
        <v>369</v>
      </c>
      <c r="I70" s="305">
        <v>139</v>
      </c>
      <c r="J70" s="306" t="s">
        <v>288</v>
      </c>
      <c r="O70" s="307" t="s">
        <v>369</v>
      </c>
      <c r="Q70" s="306" t="b">
        <f t="shared" si="1"/>
        <v>1</v>
      </c>
    </row>
    <row r="71" spans="1:19" x14ac:dyDescent="0.2">
      <c r="A71" s="305">
        <v>156</v>
      </c>
      <c r="B71" s="306" t="s">
        <v>289</v>
      </c>
      <c r="G71" s="306" t="s">
        <v>369</v>
      </c>
      <c r="I71" s="305">
        <v>141</v>
      </c>
      <c r="J71" s="306" t="s">
        <v>289</v>
      </c>
      <c r="O71" s="307" t="s">
        <v>369</v>
      </c>
      <c r="Q71" s="306" t="b">
        <f t="shared" si="1"/>
        <v>1</v>
      </c>
    </row>
    <row r="72" spans="1:19" x14ac:dyDescent="0.2">
      <c r="A72" s="315">
        <v>158</v>
      </c>
      <c r="B72" s="315" t="s">
        <v>290</v>
      </c>
      <c r="C72" s="315">
        <v>1</v>
      </c>
      <c r="D72" s="315">
        <v>1000</v>
      </c>
      <c r="E72" s="315"/>
      <c r="F72" s="315"/>
      <c r="G72" s="315" t="s">
        <v>369</v>
      </c>
      <c r="H72" s="315"/>
      <c r="I72" s="315">
        <v>143</v>
      </c>
      <c r="J72" s="315" t="s">
        <v>290</v>
      </c>
      <c r="K72" s="315">
        <v>1</v>
      </c>
      <c r="L72" s="315">
        <v>1000</v>
      </c>
      <c r="M72" s="315"/>
      <c r="N72" s="315"/>
      <c r="O72" s="307" t="s">
        <v>369</v>
      </c>
      <c r="P72" s="315"/>
      <c r="Q72" s="315" t="b">
        <f t="shared" si="1"/>
        <v>1</v>
      </c>
      <c r="R72" s="315"/>
      <c r="S72" s="315"/>
    </row>
    <row r="73" spans="1:19" x14ac:dyDescent="0.2">
      <c r="A73" s="315">
        <v>160</v>
      </c>
      <c r="B73" s="315" t="s">
        <v>291</v>
      </c>
      <c r="C73" s="315">
        <v>1</v>
      </c>
      <c r="D73" s="315">
        <v>1000</v>
      </c>
      <c r="E73" s="315"/>
      <c r="F73" s="315"/>
      <c r="G73" s="315" t="s">
        <v>369</v>
      </c>
      <c r="H73" s="315"/>
      <c r="I73" s="315">
        <v>145</v>
      </c>
      <c r="J73" s="315" t="s">
        <v>291</v>
      </c>
      <c r="K73" s="315">
        <v>1</v>
      </c>
      <c r="L73" s="315">
        <v>1000</v>
      </c>
      <c r="M73" s="315"/>
      <c r="N73" s="315"/>
      <c r="O73" s="307" t="s">
        <v>369</v>
      </c>
      <c r="P73" s="315"/>
      <c r="Q73" s="315" t="b">
        <f t="shared" si="1"/>
        <v>1</v>
      </c>
      <c r="R73" s="315"/>
      <c r="S73" s="315"/>
    </row>
    <row r="74" spans="1:19" x14ac:dyDescent="0.2">
      <c r="A74" s="315">
        <v>173</v>
      </c>
      <c r="B74" s="315" t="s">
        <v>292</v>
      </c>
      <c r="C74" s="315">
        <v>1</v>
      </c>
      <c r="D74" s="315">
        <v>1000</v>
      </c>
      <c r="E74" s="315"/>
      <c r="F74" s="315"/>
      <c r="G74" s="315" t="s">
        <v>370</v>
      </c>
      <c r="H74" s="315"/>
      <c r="I74" s="315">
        <v>148</v>
      </c>
      <c r="J74" s="315" t="s">
        <v>292</v>
      </c>
      <c r="K74" s="315">
        <v>1</v>
      </c>
      <c r="L74" s="315">
        <v>1000</v>
      </c>
      <c r="M74" s="315"/>
      <c r="N74" s="315"/>
      <c r="O74" s="319" t="s">
        <v>370</v>
      </c>
      <c r="P74" s="315"/>
      <c r="Q74" s="315" t="b">
        <f t="shared" si="1"/>
        <v>1</v>
      </c>
      <c r="R74" s="315"/>
      <c r="S74" s="315"/>
    </row>
    <row r="75" spans="1:19" x14ac:dyDescent="0.2">
      <c r="A75" s="315">
        <v>175</v>
      </c>
      <c r="B75" s="315" t="s">
        <v>293</v>
      </c>
      <c r="C75" s="315">
        <v>1</v>
      </c>
      <c r="D75" s="315">
        <v>1000</v>
      </c>
      <c r="E75" s="315"/>
      <c r="F75" s="315"/>
      <c r="G75" s="315" t="s">
        <v>370</v>
      </c>
      <c r="H75" s="315"/>
      <c r="I75" s="315">
        <v>150</v>
      </c>
      <c r="J75" s="315" t="s">
        <v>293</v>
      </c>
      <c r="K75" s="315">
        <v>1</v>
      </c>
      <c r="L75" s="315">
        <v>1000</v>
      </c>
      <c r="M75" s="315"/>
      <c r="N75" s="315"/>
      <c r="O75" s="319" t="s">
        <v>370</v>
      </c>
      <c r="P75" s="315"/>
      <c r="Q75" s="315" t="b">
        <f t="shared" si="1"/>
        <v>1</v>
      </c>
      <c r="R75" s="315"/>
      <c r="S75" s="315"/>
    </row>
    <row r="76" spans="1:19" x14ac:dyDescent="0.2">
      <c r="A76" s="305">
        <v>177</v>
      </c>
      <c r="B76" s="306" t="s">
        <v>294</v>
      </c>
      <c r="G76" s="306" t="s">
        <v>370</v>
      </c>
      <c r="I76" s="305">
        <v>152</v>
      </c>
      <c r="J76" s="306" t="s">
        <v>294</v>
      </c>
      <c r="O76" s="319" t="s">
        <v>370</v>
      </c>
      <c r="Q76" s="306" t="b">
        <f t="shared" si="1"/>
        <v>1</v>
      </c>
    </row>
    <row r="77" spans="1:19" x14ac:dyDescent="0.2">
      <c r="A77" s="305">
        <v>179</v>
      </c>
      <c r="B77" s="306" t="s">
        <v>295</v>
      </c>
      <c r="G77" s="306" t="s">
        <v>370</v>
      </c>
      <c r="I77" s="305">
        <v>154</v>
      </c>
      <c r="J77" s="306" t="s">
        <v>295</v>
      </c>
      <c r="O77" s="319" t="s">
        <v>370</v>
      </c>
      <c r="Q77" s="306" t="b">
        <f t="shared" si="1"/>
        <v>1</v>
      </c>
    </row>
    <row r="78" spans="1:19" x14ac:dyDescent="0.2">
      <c r="A78" s="305">
        <v>181</v>
      </c>
      <c r="B78" s="306" t="s">
        <v>296</v>
      </c>
      <c r="G78" s="306" t="s">
        <v>370</v>
      </c>
      <c r="I78" s="305">
        <v>156</v>
      </c>
      <c r="J78" s="306" t="s">
        <v>296</v>
      </c>
      <c r="O78" s="319" t="s">
        <v>370</v>
      </c>
      <c r="Q78" s="306" t="b">
        <f t="shared" si="1"/>
        <v>1</v>
      </c>
    </row>
    <row r="79" spans="1:19" x14ac:dyDescent="0.2">
      <c r="A79" s="305">
        <v>183</v>
      </c>
      <c r="B79" s="306" t="s">
        <v>297</v>
      </c>
      <c r="G79" s="306" t="s">
        <v>370</v>
      </c>
      <c r="I79" s="305">
        <v>158</v>
      </c>
      <c r="J79" s="306" t="s">
        <v>297</v>
      </c>
      <c r="O79" s="319" t="s">
        <v>370</v>
      </c>
      <c r="Q79" s="306" t="b">
        <f t="shared" si="1"/>
        <v>1</v>
      </c>
    </row>
    <row r="80" spans="1:19" x14ac:dyDescent="0.2">
      <c r="A80" s="305">
        <v>185</v>
      </c>
      <c r="B80" s="306" t="s">
        <v>298</v>
      </c>
      <c r="I80" s="305">
        <v>160</v>
      </c>
      <c r="J80" s="306" t="s">
        <v>298</v>
      </c>
      <c r="Q80" s="306" t="b">
        <f t="shared" si="1"/>
        <v>1</v>
      </c>
    </row>
    <row r="81" spans="1:19" x14ac:dyDescent="0.2">
      <c r="A81" s="315">
        <v>187</v>
      </c>
      <c r="B81" s="315" t="s">
        <v>299</v>
      </c>
      <c r="C81" s="315">
        <v>1</v>
      </c>
      <c r="D81" s="315">
        <v>1000</v>
      </c>
      <c r="E81" s="315"/>
      <c r="F81" s="315"/>
      <c r="G81" s="315" t="s">
        <v>370</v>
      </c>
      <c r="H81" s="315"/>
      <c r="I81" s="315">
        <v>162</v>
      </c>
      <c r="J81" s="315" t="s">
        <v>299</v>
      </c>
      <c r="K81" s="315">
        <v>1</v>
      </c>
      <c r="L81" s="315">
        <v>1000</v>
      </c>
      <c r="M81" s="315"/>
      <c r="N81" s="315"/>
      <c r="O81" s="319" t="s">
        <v>370</v>
      </c>
      <c r="P81" s="315"/>
      <c r="Q81" s="315" t="b">
        <f t="shared" si="1"/>
        <v>1</v>
      </c>
      <c r="R81" s="315"/>
      <c r="S81" s="315"/>
    </row>
    <row r="82" spans="1:19" x14ac:dyDescent="0.2">
      <c r="A82" s="305">
        <v>189</v>
      </c>
      <c r="B82" s="306" t="s">
        <v>300</v>
      </c>
      <c r="I82" s="305">
        <v>164</v>
      </c>
      <c r="J82" s="306" t="s">
        <v>300</v>
      </c>
      <c r="Q82" s="306" t="b">
        <f t="shared" si="1"/>
        <v>1</v>
      </c>
    </row>
    <row r="83" spans="1:19" x14ac:dyDescent="0.2">
      <c r="A83" s="315">
        <v>191</v>
      </c>
      <c r="B83" s="315" t="s">
        <v>301</v>
      </c>
      <c r="C83" s="315">
        <v>1</v>
      </c>
      <c r="D83" s="315">
        <v>1000</v>
      </c>
      <c r="E83" s="315"/>
      <c r="F83" s="315"/>
      <c r="G83" s="315" t="s">
        <v>370</v>
      </c>
      <c r="H83" s="315"/>
      <c r="I83" s="315">
        <v>166</v>
      </c>
      <c r="J83" s="315" t="s">
        <v>301</v>
      </c>
      <c r="K83" s="315">
        <v>1</v>
      </c>
      <c r="L83" s="315">
        <v>1000</v>
      </c>
      <c r="M83" s="315"/>
      <c r="N83" s="315"/>
      <c r="O83" s="319" t="s">
        <v>370</v>
      </c>
      <c r="P83" s="315"/>
      <c r="Q83" s="315" t="b">
        <f t="shared" si="1"/>
        <v>1</v>
      </c>
      <c r="R83" s="315"/>
      <c r="S83" s="315"/>
    </row>
    <row r="84" spans="1:19" x14ac:dyDescent="0.2">
      <c r="A84" s="305">
        <v>193</v>
      </c>
      <c r="B84" s="306" t="s">
        <v>302</v>
      </c>
      <c r="I84" s="305">
        <v>168</v>
      </c>
      <c r="J84" s="306" t="s">
        <v>302</v>
      </c>
      <c r="Q84" s="306" t="b">
        <f t="shared" si="1"/>
        <v>1</v>
      </c>
    </row>
    <row r="85" spans="1:19" x14ac:dyDescent="0.2">
      <c r="A85" s="305">
        <v>195</v>
      </c>
      <c r="B85" s="306" t="s">
        <v>303</v>
      </c>
      <c r="G85" s="306" t="s">
        <v>370</v>
      </c>
      <c r="I85" s="305">
        <v>170</v>
      </c>
      <c r="J85" s="306" t="s">
        <v>303</v>
      </c>
      <c r="O85" s="319" t="s">
        <v>370</v>
      </c>
      <c r="Q85" s="306" t="b">
        <f t="shared" si="1"/>
        <v>1</v>
      </c>
    </row>
    <row r="86" spans="1:19" x14ac:dyDescent="0.2">
      <c r="A86" s="305">
        <v>197</v>
      </c>
      <c r="B86" s="306" t="s">
        <v>304</v>
      </c>
      <c r="G86" s="306" t="s">
        <v>370</v>
      </c>
      <c r="I86" s="305">
        <v>172</v>
      </c>
      <c r="J86" s="306" t="s">
        <v>304</v>
      </c>
      <c r="O86" s="319" t="s">
        <v>370</v>
      </c>
      <c r="Q86" s="306" t="b">
        <f t="shared" si="1"/>
        <v>1</v>
      </c>
    </row>
    <row r="87" spans="1:19" x14ac:dyDescent="0.2">
      <c r="A87" s="305">
        <v>199</v>
      </c>
      <c r="B87" s="306" t="s">
        <v>305</v>
      </c>
      <c r="G87" s="306" t="s">
        <v>370</v>
      </c>
      <c r="I87" s="305">
        <v>174</v>
      </c>
      <c r="J87" s="306" t="s">
        <v>305</v>
      </c>
      <c r="O87" s="319" t="s">
        <v>370</v>
      </c>
      <c r="Q87" s="306" t="b">
        <f t="shared" si="1"/>
        <v>1</v>
      </c>
    </row>
    <row r="88" spans="1:19" x14ac:dyDescent="0.2">
      <c r="A88" s="305">
        <v>201</v>
      </c>
      <c r="B88" s="306" t="s">
        <v>306</v>
      </c>
      <c r="G88" s="306" t="s">
        <v>370</v>
      </c>
      <c r="I88" s="305">
        <v>176</v>
      </c>
      <c r="J88" s="306" t="s">
        <v>306</v>
      </c>
      <c r="O88" s="319" t="s">
        <v>370</v>
      </c>
      <c r="Q88" s="306" t="b">
        <f t="shared" si="1"/>
        <v>1</v>
      </c>
    </row>
    <row r="89" spans="1:19" x14ac:dyDescent="0.2">
      <c r="A89" s="305">
        <v>203</v>
      </c>
      <c r="B89" s="306" t="s">
        <v>307</v>
      </c>
      <c r="G89" s="306" t="s">
        <v>370</v>
      </c>
      <c r="I89" s="305">
        <v>178</v>
      </c>
      <c r="J89" s="306" t="s">
        <v>307</v>
      </c>
      <c r="O89" s="319" t="s">
        <v>370</v>
      </c>
      <c r="Q89" s="306" t="b">
        <f t="shared" si="1"/>
        <v>1</v>
      </c>
    </row>
    <row r="90" spans="1:19" x14ac:dyDescent="0.2">
      <c r="A90" s="305">
        <v>205</v>
      </c>
      <c r="B90" s="306" t="s">
        <v>308</v>
      </c>
      <c r="I90" s="305">
        <v>180</v>
      </c>
      <c r="J90" s="306" t="s">
        <v>308</v>
      </c>
      <c r="Q90" s="306" t="b">
        <f t="shared" si="1"/>
        <v>1</v>
      </c>
    </row>
    <row r="91" spans="1:19" x14ac:dyDescent="0.2">
      <c r="A91" s="313">
        <v>207</v>
      </c>
      <c r="B91" s="313" t="s">
        <v>309</v>
      </c>
      <c r="C91" s="313">
        <v>1</v>
      </c>
      <c r="D91" s="313">
        <v>2000</v>
      </c>
      <c r="E91" s="313"/>
      <c r="F91" s="313"/>
      <c r="G91" s="313"/>
      <c r="H91" s="313"/>
      <c r="I91" s="313">
        <v>182</v>
      </c>
      <c r="J91" s="313" t="s">
        <v>309</v>
      </c>
      <c r="K91" s="313">
        <v>1</v>
      </c>
      <c r="L91" s="313">
        <v>2000</v>
      </c>
      <c r="M91" s="313"/>
      <c r="N91" s="313"/>
      <c r="O91" s="313"/>
      <c r="P91" s="313"/>
      <c r="Q91" s="313" t="b">
        <f t="shared" si="1"/>
        <v>1</v>
      </c>
      <c r="R91" s="313"/>
    </row>
    <row r="92" spans="1:19" x14ac:dyDescent="0.2">
      <c r="A92" s="313">
        <v>209</v>
      </c>
      <c r="B92" s="313" t="s">
        <v>310</v>
      </c>
      <c r="C92" s="313">
        <v>1</v>
      </c>
      <c r="D92" s="313">
        <v>2000</v>
      </c>
      <c r="E92" s="313"/>
      <c r="F92" s="313"/>
      <c r="G92" s="313"/>
      <c r="H92" s="313"/>
      <c r="I92" s="313">
        <v>184</v>
      </c>
      <c r="J92" s="313" t="s">
        <v>310</v>
      </c>
      <c r="K92" s="313">
        <v>1</v>
      </c>
      <c r="L92" s="313">
        <v>2000</v>
      </c>
      <c r="M92" s="313"/>
      <c r="N92" s="313"/>
      <c r="O92" s="313"/>
      <c r="P92" s="313"/>
      <c r="Q92" s="313" t="b">
        <f t="shared" si="1"/>
        <v>1</v>
      </c>
      <c r="R92" s="313"/>
    </row>
    <row r="93" spans="1:19" x14ac:dyDescent="0.2">
      <c r="A93" s="305">
        <v>211</v>
      </c>
      <c r="B93" s="306" t="s">
        <v>311</v>
      </c>
      <c r="I93" s="305">
        <v>186</v>
      </c>
      <c r="J93" s="306" t="s">
        <v>311</v>
      </c>
      <c r="Q93" s="306" t="b">
        <f t="shared" si="1"/>
        <v>1</v>
      </c>
    </row>
    <row r="94" spans="1:19" x14ac:dyDescent="0.2">
      <c r="A94" s="305">
        <v>213</v>
      </c>
      <c r="B94" s="306" t="s">
        <v>312</v>
      </c>
      <c r="G94" s="306" t="s">
        <v>371</v>
      </c>
      <c r="I94" s="305">
        <v>188</v>
      </c>
      <c r="J94" s="306" t="s">
        <v>312</v>
      </c>
      <c r="O94" s="306" t="s">
        <v>371</v>
      </c>
      <c r="Q94" s="306" t="b">
        <f t="shared" si="1"/>
        <v>1</v>
      </c>
    </row>
    <row r="95" spans="1:19" x14ac:dyDescent="0.2">
      <c r="A95" s="305">
        <v>215</v>
      </c>
      <c r="B95" s="306" t="s">
        <v>313</v>
      </c>
      <c r="G95" s="306" t="s">
        <v>371</v>
      </c>
      <c r="I95" s="305">
        <v>190</v>
      </c>
      <c r="J95" s="306" t="s">
        <v>313</v>
      </c>
      <c r="O95" s="306" t="s">
        <v>371</v>
      </c>
      <c r="Q95" s="306" t="b">
        <f t="shared" si="1"/>
        <v>1</v>
      </c>
    </row>
    <row r="96" spans="1:19" x14ac:dyDescent="0.2">
      <c r="A96" s="305">
        <v>217</v>
      </c>
      <c r="B96" s="306" t="s">
        <v>314</v>
      </c>
      <c r="G96" s="306" t="s">
        <v>371</v>
      </c>
      <c r="I96" s="305">
        <v>192</v>
      </c>
      <c r="J96" s="306" t="s">
        <v>314</v>
      </c>
      <c r="O96" s="306" t="s">
        <v>371</v>
      </c>
      <c r="Q96" s="306" t="b">
        <f t="shared" si="1"/>
        <v>1</v>
      </c>
    </row>
    <row r="97" spans="1:19" x14ac:dyDescent="0.2">
      <c r="A97" s="305">
        <v>219</v>
      </c>
      <c r="B97" s="306" t="s">
        <v>315</v>
      </c>
      <c r="G97" s="306" t="s">
        <v>371</v>
      </c>
      <c r="I97" s="305">
        <v>194</v>
      </c>
      <c r="J97" s="306" t="s">
        <v>315</v>
      </c>
      <c r="O97" s="306" t="s">
        <v>371</v>
      </c>
      <c r="Q97" s="306" t="b">
        <f t="shared" si="1"/>
        <v>1</v>
      </c>
    </row>
    <row r="98" spans="1:19" x14ac:dyDescent="0.2">
      <c r="A98" s="305">
        <v>221</v>
      </c>
      <c r="B98" s="306" t="s">
        <v>316</v>
      </c>
      <c r="I98" s="305">
        <v>196</v>
      </c>
      <c r="J98" s="306" t="s">
        <v>316</v>
      </c>
      <c r="Q98" s="306" t="b">
        <f t="shared" si="1"/>
        <v>1</v>
      </c>
    </row>
    <row r="99" spans="1:19" x14ac:dyDescent="0.2">
      <c r="A99" s="315">
        <v>223</v>
      </c>
      <c r="B99" s="315" t="s">
        <v>317</v>
      </c>
      <c r="C99" s="315">
        <v>1</v>
      </c>
      <c r="D99" s="315">
        <v>1000</v>
      </c>
      <c r="E99" s="315"/>
      <c r="F99" s="315"/>
      <c r="G99" s="315" t="s">
        <v>371</v>
      </c>
      <c r="H99" s="315"/>
      <c r="I99" s="315">
        <v>198</v>
      </c>
      <c r="J99" s="315" t="s">
        <v>317</v>
      </c>
      <c r="K99" s="315">
        <v>1</v>
      </c>
      <c r="L99" s="315">
        <v>1000</v>
      </c>
      <c r="M99" s="315"/>
      <c r="N99" s="315"/>
      <c r="O99" s="317" t="s">
        <v>371</v>
      </c>
      <c r="P99" s="315"/>
      <c r="Q99" s="315" t="b">
        <f t="shared" si="1"/>
        <v>1</v>
      </c>
      <c r="R99" s="315"/>
      <c r="S99" s="315"/>
    </row>
    <row r="100" spans="1:19" x14ac:dyDescent="0.2">
      <c r="A100" s="305">
        <v>225</v>
      </c>
      <c r="B100" s="306" t="s">
        <v>318</v>
      </c>
      <c r="I100" s="305">
        <v>200</v>
      </c>
      <c r="J100" s="306" t="s">
        <v>318</v>
      </c>
      <c r="Q100" s="306" t="b">
        <f t="shared" si="1"/>
        <v>1</v>
      </c>
    </row>
    <row r="101" spans="1:19" x14ac:dyDescent="0.2">
      <c r="A101" s="315">
        <v>227</v>
      </c>
      <c r="B101" s="315" t="s">
        <v>319</v>
      </c>
      <c r="C101" s="315">
        <v>1</v>
      </c>
      <c r="D101" s="315">
        <v>1000</v>
      </c>
      <c r="E101" s="315"/>
      <c r="F101" s="315"/>
      <c r="G101" s="315" t="s">
        <v>371</v>
      </c>
      <c r="H101" s="315"/>
      <c r="I101" s="315">
        <v>202</v>
      </c>
      <c r="J101" s="315" t="s">
        <v>319</v>
      </c>
      <c r="K101" s="315">
        <v>1</v>
      </c>
      <c r="L101" s="315">
        <v>1000</v>
      </c>
      <c r="M101" s="315"/>
      <c r="N101" s="315"/>
      <c r="O101" s="317" t="s">
        <v>371</v>
      </c>
      <c r="P101" s="315"/>
      <c r="Q101" s="315" t="b">
        <f t="shared" si="1"/>
        <v>1</v>
      </c>
      <c r="R101" s="315"/>
      <c r="S101" s="315"/>
    </row>
    <row r="102" spans="1:19" x14ac:dyDescent="0.2">
      <c r="A102" s="305">
        <v>229</v>
      </c>
      <c r="B102" s="306" t="s">
        <v>320</v>
      </c>
      <c r="I102" s="305">
        <v>204</v>
      </c>
      <c r="J102" s="306" t="s">
        <v>320</v>
      </c>
      <c r="Q102" s="306" t="b">
        <f t="shared" si="1"/>
        <v>1</v>
      </c>
    </row>
    <row r="103" spans="1:19" x14ac:dyDescent="0.2">
      <c r="A103" s="305">
        <v>231</v>
      </c>
      <c r="B103" s="306" t="s">
        <v>321</v>
      </c>
      <c r="G103" s="306" t="s">
        <v>371</v>
      </c>
      <c r="I103" s="305">
        <v>206</v>
      </c>
      <c r="J103" s="306" t="s">
        <v>321</v>
      </c>
      <c r="O103" s="317" t="s">
        <v>371</v>
      </c>
      <c r="Q103" s="306" t="b">
        <f t="shared" si="1"/>
        <v>1</v>
      </c>
    </row>
    <row r="104" spans="1:19" x14ac:dyDescent="0.2">
      <c r="A104" s="305">
        <v>233</v>
      </c>
      <c r="B104" s="306" t="s">
        <v>322</v>
      </c>
      <c r="G104" s="306" t="s">
        <v>371</v>
      </c>
      <c r="I104" s="305">
        <v>208</v>
      </c>
      <c r="J104" s="306" t="s">
        <v>322</v>
      </c>
      <c r="O104" s="317" t="s">
        <v>371</v>
      </c>
      <c r="Q104" s="306" t="b">
        <f t="shared" si="1"/>
        <v>1</v>
      </c>
    </row>
    <row r="105" spans="1:19" x14ac:dyDescent="0.2">
      <c r="A105" s="305">
        <v>235</v>
      </c>
      <c r="B105" s="306" t="s">
        <v>323</v>
      </c>
      <c r="G105" s="306" t="s">
        <v>371</v>
      </c>
      <c r="I105" s="305">
        <v>210</v>
      </c>
      <c r="J105" s="306" t="s">
        <v>323</v>
      </c>
      <c r="O105" s="317" t="s">
        <v>371</v>
      </c>
      <c r="Q105" s="306" t="b">
        <f t="shared" si="1"/>
        <v>1</v>
      </c>
    </row>
    <row r="106" spans="1:19" x14ac:dyDescent="0.2">
      <c r="A106" s="305">
        <v>237</v>
      </c>
      <c r="B106" s="306" t="s">
        <v>324</v>
      </c>
      <c r="G106" s="306" t="s">
        <v>371</v>
      </c>
      <c r="I106" s="305">
        <v>212</v>
      </c>
      <c r="J106" s="306" t="s">
        <v>324</v>
      </c>
      <c r="O106" s="317" t="s">
        <v>371</v>
      </c>
      <c r="Q106" s="306" t="b">
        <f t="shared" si="1"/>
        <v>1</v>
      </c>
    </row>
    <row r="107" spans="1:19" x14ac:dyDescent="0.2">
      <c r="A107" s="305">
        <v>239</v>
      </c>
      <c r="B107" s="306" t="s">
        <v>325</v>
      </c>
      <c r="G107" s="306" t="s">
        <v>371</v>
      </c>
      <c r="I107" s="305">
        <v>214</v>
      </c>
      <c r="J107" s="306" t="s">
        <v>325</v>
      </c>
      <c r="O107" s="317" t="s">
        <v>371</v>
      </c>
      <c r="Q107" s="306" t="b">
        <f t="shared" si="1"/>
        <v>1</v>
      </c>
    </row>
    <row r="108" spans="1:19" x14ac:dyDescent="0.2">
      <c r="A108" s="315">
        <v>241</v>
      </c>
      <c r="B108" s="315" t="s">
        <v>326</v>
      </c>
      <c r="C108" s="315">
        <v>1</v>
      </c>
      <c r="D108" s="315">
        <v>1000</v>
      </c>
      <c r="E108" s="315"/>
      <c r="F108" s="315"/>
      <c r="G108" s="315" t="s">
        <v>371</v>
      </c>
      <c r="H108" s="315"/>
      <c r="I108" s="315">
        <v>216</v>
      </c>
      <c r="J108" s="315" t="s">
        <v>326</v>
      </c>
      <c r="K108" s="315">
        <v>1</v>
      </c>
      <c r="L108" s="315">
        <v>1000</v>
      </c>
      <c r="M108" s="315"/>
      <c r="N108" s="315"/>
      <c r="O108" s="317" t="s">
        <v>371</v>
      </c>
      <c r="P108" s="315"/>
      <c r="Q108" s="315" t="b">
        <f t="shared" si="1"/>
        <v>1</v>
      </c>
      <c r="R108" s="315"/>
      <c r="S108" s="315"/>
    </row>
    <row r="109" spans="1:19" x14ac:dyDescent="0.2">
      <c r="A109" s="315">
        <v>243</v>
      </c>
      <c r="B109" s="315" t="s">
        <v>327</v>
      </c>
      <c r="C109" s="315">
        <v>1</v>
      </c>
      <c r="D109" s="315">
        <v>1000</v>
      </c>
      <c r="E109" s="315"/>
      <c r="F109" s="315"/>
      <c r="G109" s="315" t="s">
        <v>371</v>
      </c>
      <c r="H109" s="315"/>
      <c r="I109" s="315">
        <v>218</v>
      </c>
      <c r="J109" s="315" t="s">
        <v>327</v>
      </c>
      <c r="K109" s="315">
        <v>1</v>
      </c>
      <c r="L109" s="315">
        <v>1000</v>
      </c>
      <c r="M109" s="315"/>
      <c r="N109" s="315"/>
      <c r="O109" s="317" t="s">
        <v>371</v>
      </c>
      <c r="P109" s="315"/>
      <c r="Q109" s="315" t="b">
        <f t="shared" si="1"/>
        <v>1</v>
      </c>
      <c r="R109" s="315"/>
      <c r="S109" s="315"/>
    </row>
    <row r="110" spans="1:19" x14ac:dyDescent="0.2">
      <c r="A110" s="315">
        <v>256</v>
      </c>
      <c r="B110" s="315" t="s">
        <v>328</v>
      </c>
      <c r="C110" s="315">
        <v>1</v>
      </c>
      <c r="D110" s="315">
        <v>1000</v>
      </c>
      <c r="E110" s="315"/>
      <c r="F110" s="315"/>
      <c r="G110" s="315" t="s">
        <v>372</v>
      </c>
      <c r="H110" s="315"/>
      <c r="I110" s="315">
        <v>221</v>
      </c>
      <c r="J110" s="315" t="s">
        <v>328</v>
      </c>
      <c r="K110" s="315">
        <v>1</v>
      </c>
      <c r="L110" s="315">
        <v>1000</v>
      </c>
      <c r="M110" s="315"/>
      <c r="N110" s="315"/>
      <c r="O110" s="312" t="s">
        <v>372</v>
      </c>
      <c r="P110" s="315"/>
      <c r="Q110" s="315" t="b">
        <f t="shared" si="1"/>
        <v>1</v>
      </c>
      <c r="R110" s="315"/>
      <c r="S110" s="315"/>
    </row>
    <row r="111" spans="1:19" x14ac:dyDescent="0.2">
      <c r="A111" s="315">
        <v>258</v>
      </c>
      <c r="B111" s="315" t="s">
        <v>329</v>
      </c>
      <c r="C111" s="315">
        <v>1</v>
      </c>
      <c r="D111" s="315">
        <v>1000</v>
      </c>
      <c r="E111" s="315"/>
      <c r="F111" s="315"/>
      <c r="G111" s="315" t="s">
        <v>372</v>
      </c>
      <c r="H111" s="315"/>
      <c r="I111" s="315">
        <v>223</v>
      </c>
      <c r="J111" s="315" t="s">
        <v>329</v>
      </c>
      <c r="K111" s="315">
        <v>1</v>
      </c>
      <c r="L111" s="315">
        <v>1000</v>
      </c>
      <c r="M111" s="315"/>
      <c r="N111" s="315"/>
      <c r="O111" s="312" t="s">
        <v>372</v>
      </c>
      <c r="P111" s="315"/>
      <c r="Q111" s="315" t="b">
        <f t="shared" si="1"/>
        <v>1</v>
      </c>
      <c r="R111" s="315"/>
      <c r="S111" s="315"/>
    </row>
    <row r="112" spans="1:19" x14ac:dyDescent="0.2">
      <c r="A112" s="305">
        <v>260</v>
      </c>
      <c r="B112" s="306" t="s">
        <v>330</v>
      </c>
      <c r="G112" s="306" t="s">
        <v>372</v>
      </c>
      <c r="I112" s="305">
        <v>225</v>
      </c>
      <c r="J112" s="306" t="s">
        <v>330</v>
      </c>
      <c r="O112" s="312" t="s">
        <v>372</v>
      </c>
      <c r="Q112" s="306" t="b">
        <f t="shared" si="1"/>
        <v>1</v>
      </c>
    </row>
    <row r="113" spans="1:19" x14ac:dyDescent="0.2">
      <c r="A113" s="305">
        <v>262</v>
      </c>
      <c r="B113" s="306" t="s">
        <v>331</v>
      </c>
      <c r="G113" s="306" t="s">
        <v>372</v>
      </c>
      <c r="I113" s="305">
        <v>227</v>
      </c>
      <c r="J113" s="306" t="s">
        <v>331</v>
      </c>
      <c r="O113" s="312" t="s">
        <v>372</v>
      </c>
      <c r="Q113" s="306" t="b">
        <f t="shared" si="1"/>
        <v>1</v>
      </c>
    </row>
    <row r="114" spans="1:19" x14ac:dyDescent="0.2">
      <c r="A114" s="305">
        <v>264</v>
      </c>
      <c r="B114" s="306" t="s">
        <v>332</v>
      </c>
      <c r="G114" s="306" t="s">
        <v>372</v>
      </c>
      <c r="I114" s="305">
        <v>229</v>
      </c>
      <c r="J114" s="306" t="s">
        <v>332</v>
      </c>
      <c r="O114" s="312" t="s">
        <v>372</v>
      </c>
      <c r="Q114" s="306" t="b">
        <f t="shared" si="1"/>
        <v>1</v>
      </c>
    </row>
    <row r="115" spans="1:19" x14ac:dyDescent="0.2">
      <c r="A115" s="305">
        <v>266</v>
      </c>
      <c r="B115" s="306" t="s">
        <v>333</v>
      </c>
      <c r="G115" s="306" t="s">
        <v>372</v>
      </c>
      <c r="I115" s="305">
        <v>231</v>
      </c>
      <c r="J115" s="306" t="s">
        <v>333</v>
      </c>
      <c r="O115" s="312" t="s">
        <v>372</v>
      </c>
      <c r="Q115" s="306" t="b">
        <f t="shared" si="1"/>
        <v>1</v>
      </c>
    </row>
    <row r="116" spans="1:19" x14ac:dyDescent="0.2">
      <c r="A116" s="305">
        <v>268</v>
      </c>
      <c r="B116" s="306" t="s">
        <v>334</v>
      </c>
      <c r="G116" s="306" t="s">
        <v>372</v>
      </c>
      <c r="I116" s="305">
        <v>233</v>
      </c>
      <c r="J116" s="306" t="s">
        <v>334</v>
      </c>
      <c r="O116" s="312" t="s">
        <v>372</v>
      </c>
      <c r="Q116" s="306" t="b">
        <f t="shared" si="1"/>
        <v>1</v>
      </c>
    </row>
    <row r="117" spans="1:19" x14ac:dyDescent="0.2">
      <c r="A117" s="305">
        <v>270</v>
      </c>
      <c r="B117" s="306" t="s">
        <v>335</v>
      </c>
      <c r="G117" s="306" t="s">
        <v>372</v>
      </c>
      <c r="I117" s="305">
        <v>235</v>
      </c>
      <c r="J117" s="306" t="s">
        <v>335</v>
      </c>
      <c r="O117" s="312" t="s">
        <v>372</v>
      </c>
      <c r="Q117" s="306" t="b">
        <f t="shared" si="1"/>
        <v>1</v>
      </c>
    </row>
    <row r="118" spans="1:19" x14ac:dyDescent="0.2">
      <c r="A118" s="305">
        <v>272</v>
      </c>
      <c r="B118" s="306" t="s">
        <v>336</v>
      </c>
      <c r="G118" s="306" t="s">
        <v>372</v>
      </c>
      <c r="I118" s="305">
        <v>237</v>
      </c>
      <c r="J118" s="306" t="s">
        <v>336</v>
      </c>
      <c r="O118" s="312" t="s">
        <v>372</v>
      </c>
      <c r="Q118" s="306" t="b">
        <f t="shared" si="1"/>
        <v>1</v>
      </c>
    </row>
    <row r="119" spans="1:19" x14ac:dyDescent="0.2">
      <c r="A119" s="305">
        <v>274</v>
      </c>
      <c r="B119" s="306" t="s">
        <v>337</v>
      </c>
      <c r="G119" s="306" t="s">
        <v>372</v>
      </c>
      <c r="I119" s="305">
        <v>239</v>
      </c>
      <c r="J119" s="306" t="s">
        <v>337</v>
      </c>
      <c r="O119" s="312" t="s">
        <v>372</v>
      </c>
      <c r="Q119" s="306" t="b">
        <f t="shared" si="1"/>
        <v>1</v>
      </c>
    </row>
    <row r="120" spans="1:19" x14ac:dyDescent="0.2">
      <c r="A120" s="305">
        <v>276</v>
      </c>
      <c r="B120" s="306" t="s">
        <v>338</v>
      </c>
      <c r="G120" s="306" t="s">
        <v>372</v>
      </c>
      <c r="I120" s="305">
        <v>241</v>
      </c>
      <c r="J120" s="306" t="s">
        <v>338</v>
      </c>
      <c r="O120" s="312" t="s">
        <v>372</v>
      </c>
      <c r="Q120" s="306" t="b">
        <f t="shared" si="1"/>
        <v>1</v>
      </c>
    </row>
    <row r="121" spans="1:19" x14ac:dyDescent="0.2">
      <c r="A121" s="315">
        <v>278</v>
      </c>
      <c r="B121" s="315" t="s">
        <v>339</v>
      </c>
      <c r="C121" s="315">
        <v>1</v>
      </c>
      <c r="D121" s="315">
        <v>1000</v>
      </c>
      <c r="E121" s="315"/>
      <c r="F121" s="315"/>
      <c r="G121" s="315" t="s">
        <v>372</v>
      </c>
      <c r="H121" s="315"/>
      <c r="I121" s="315">
        <v>243</v>
      </c>
      <c r="J121" s="315" t="s">
        <v>339</v>
      </c>
      <c r="K121" s="315">
        <v>1</v>
      </c>
      <c r="L121" s="315">
        <v>1000</v>
      </c>
      <c r="M121" s="315"/>
      <c r="N121" s="315"/>
      <c r="O121" s="312" t="s">
        <v>372</v>
      </c>
      <c r="P121" s="315"/>
      <c r="Q121" s="315" t="b">
        <f t="shared" si="1"/>
        <v>1</v>
      </c>
      <c r="R121" s="315"/>
      <c r="S121" s="315"/>
    </row>
    <row r="122" spans="1:19" x14ac:dyDescent="0.2">
      <c r="A122" s="305">
        <v>280</v>
      </c>
      <c r="B122" s="306" t="s">
        <v>340</v>
      </c>
      <c r="I122" s="305">
        <v>245</v>
      </c>
      <c r="J122" s="306" t="s">
        <v>340</v>
      </c>
      <c r="Q122" s="306" t="b">
        <f t="shared" si="1"/>
        <v>1</v>
      </c>
    </row>
    <row r="123" spans="1:19" x14ac:dyDescent="0.2">
      <c r="A123" s="315">
        <v>282</v>
      </c>
      <c r="B123" s="315" t="s">
        <v>341</v>
      </c>
      <c r="C123" s="315">
        <v>1</v>
      </c>
      <c r="D123" s="315">
        <v>1000</v>
      </c>
      <c r="E123" s="315"/>
      <c r="F123" s="315"/>
      <c r="G123" s="315" t="s">
        <v>372</v>
      </c>
      <c r="H123" s="315"/>
      <c r="I123" s="315">
        <v>247</v>
      </c>
      <c r="J123" s="315" t="s">
        <v>341</v>
      </c>
      <c r="K123" s="315">
        <v>1</v>
      </c>
      <c r="L123" s="315">
        <v>1000</v>
      </c>
      <c r="M123" s="315"/>
      <c r="N123" s="315"/>
      <c r="O123" s="312" t="s">
        <v>372</v>
      </c>
      <c r="P123" s="315"/>
      <c r="Q123" s="315" t="b">
        <f t="shared" si="1"/>
        <v>1</v>
      </c>
      <c r="R123" s="315"/>
      <c r="S123" s="315"/>
    </row>
    <row r="124" spans="1:19" x14ac:dyDescent="0.2">
      <c r="A124" s="313">
        <v>284</v>
      </c>
      <c r="B124" s="313" t="s">
        <v>342</v>
      </c>
      <c r="C124" s="313"/>
      <c r="D124" s="313">
        <v>4000</v>
      </c>
      <c r="E124" s="313"/>
      <c r="F124" s="313">
        <v>1</v>
      </c>
      <c r="G124" s="313" t="s">
        <v>373</v>
      </c>
      <c r="H124" s="313"/>
      <c r="I124" s="313">
        <v>249</v>
      </c>
      <c r="J124" s="313" t="s">
        <v>342</v>
      </c>
      <c r="K124" s="313"/>
      <c r="L124" s="313">
        <v>4000</v>
      </c>
      <c r="M124" s="313"/>
      <c r="N124" s="313">
        <v>1</v>
      </c>
      <c r="O124" s="313" t="s">
        <v>373</v>
      </c>
      <c r="P124" s="313"/>
      <c r="Q124" s="313" t="b">
        <f t="shared" si="1"/>
        <v>1</v>
      </c>
      <c r="R124" s="313"/>
    </row>
    <row r="125" spans="1:19" x14ac:dyDescent="0.2">
      <c r="A125" s="313">
        <v>286</v>
      </c>
      <c r="B125" s="313" t="s">
        <v>343</v>
      </c>
      <c r="C125" s="313"/>
      <c r="D125" s="313">
        <v>4000</v>
      </c>
      <c r="E125" s="313"/>
      <c r="F125" s="313">
        <v>1</v>
      </c>
      <c r="G125" s="313" t="s">
        <v>373</v>
      </c>
      <c r="H125" s="313"/>
      <c r="I125" s="313">
        <v>251</v>
      </c>
      <c r="J125" s="313" t="s">
        <v>343</v>
      </c>
      <c r="K125" s="313"/>
      <c r="L125" s="313">
        <v>4000</v>
      </c>
      <c r="M125" s="313"/>
      <c r="N125" s="313">
        <v>1</v>
      </c>
      <c r="O125" s="313" t="s">
        <v>373</v>
      </c>
      <c r="P125" s="313"/>
      <c r="Q125" s="313" t="b">
        <f t="shared" si="1"/>
        <v>1</v>
      </c>
      <c r="R125" s="313"/>
    </row>
    <row r="126" spans="1:19" x14ac:dyDescent="0.2">
      <c r="A126" s="305">
        <v>288</v>
      </c>
      <c r="B126" s="306" t="s">
        <v>344</v>
      </c>
      <c r="I126" s="305">
        <v>253</v>
      </c>
      <c r="J126" s="306" t="s">
        <v>344</v>
      </c>
      <c r="Q126" s="306" t="b">
        <f t="shared" si="1"/>
        <v>1</v>
      </c>
    </row>
    <row r="127" spans="1:19" x14ac:dyDescent="0.2">
      <c r="A127" s="305">
        <v>290</v>
      </c>
      <c r="B127" s="306" t="s">
        <v>345</v>
      </c>
      <c r="I127" s="305">
        <v>255</v>
      </c>
      <c r="J127" s="306" t="s">
        <v>345</v>
      </c>
      <c r="Q127" s="306" t="b">
        <f t="shared" si="1"/>
        <v>1</v>
      </c>
    </row>
    <row r="128" spans="1:19" x14ac:dyDescent="0.2">
      <c r="A128" s="313">
        <v>292</v>
      </c>
      <c r="B128" s="313" t="s">
        <v>346</v>
      </c>
      <c r="C128" s="313"/>
      <c r="D128" s="313">
        <v>4000</v>
      </c>
      <c r="E128" s="313"/>
      <c r="F128" s="313">
        <v>1</v>
      </c>
      <c r="G128" s="313" t="s">
        <v>374</v>
      </c>
      <c r="H128" s="313"/>
      <c r="I128" s="313">
        <v>257</v>
      </c>
      <c r="J128" s="313" t="s">
        <v>346</v>
      </c>
      <c r="K128" s="313"/>
      <c r="L128" s="313">
        <v>4000</v>
      </c>
      <c r="M128" s="313"/>
      <c r="N128" s="313">
        <v>1</v>
      </c>
      <c r="O128" s="313" t="s">
        <v>374</v>
      </c>
      <c r="P128" s="313"/>
      <c r="Q128" s="313" t="b">
        <f t="shared" si="1"/>
        <v>1</v>
      </c>
      <c r="R128" s="313"/>
    </row>
    <row r="129" spans="1:19" x14ac:dyDescent="0.2">
      <c r="A129" s="313">
        <v>294</v>
      </c>
      <c r="B129" s="313" t="s">
        <v>347</v>
      </c>
      <c r="C129" s="313"/>
      <c r="D129" s="313">
        <v>4000</v>
      </c>
      <c r="E129" s="313"/>
      <c r="F129" s="313">
        <v>1</v>
      </c>
      <c r="G129" s="313" t="s">
        <v>374</v>
      </c>
      <c r="H129" s="313"/>
      <c r="I129" s="313">
        <v>259</v>
      </c>
      <c r="J129" s="313" t="s">
        <v>347</v>
      </c>
      <c r="K129" s="313"/>
      <c r="L129" s="313">
        <v>4000</v>
      </c>
      <c r="M129" s="313"/>
      <c r="N129" s="313">
        <v>1</v>
      </c>
      <c r="O129" s="313" t="s">
        <v>374</v>
      </c>
      <c r="P129" s="313"/>
      <c r="Q129" s="313" t="b">
        <f t="shared" si="1"/>
        <v>1</v>
      </c>
      <c r="R129" s="313"/>
    </row>
    <row r="130" spans="1:19" x14ac:dyDescent="0.2">
      <c r="A130" s="305">
        <v>296</v>
      </c>
      <c r="B130" s="306" t="s">
        <v>348</v>
      </c>
      <c r="I130" s="305">
        <v>261</v>
      </c>
      <c r="J130" s="306" t="s">
        <v>348</v>
      </c>
      <c r="Q130" s="306" t="b">
        <f t="shared" si="1"/>
        <v>1</v>
      </c>
    </row>
    <row r="131" spans="1:19" x14ac:dyDescent="0.2">
      <c r="A131" s="315">
        <v>298</v>
      </c>
      <c r="B131" s="315" t="s">
        <v>349</v>
      </c>
      <c r="C131" s="315">
        <v>1</v>
      </c>
      <c r="D131" s="315">
        <v>1000</v>
      </c>
      <c r="E131" s="315"/>
      <c r="F131" s="315"/>
      <c r="G131" s="315" t="s">
        <v>375</v>
      </c>
      <c r="H131" s="315"/>
      <c r="I131" s="315">
        <v>263</v>
      </c>
      <c r="J131" s="315" t="s">
        <v>349</v>
      </c>
      <c r="K131" s="315">
        <v>1</v>
      </c>
      <c r="L131" s="315">
        <v>1000</v>
      </c>
      <c r="M131" s="315"/>
      <c r="N131" s="315"/>
      <c r="O131" s="316" t="s">
        <v>375</v>
      </c>
      <c r="P131" s="315"/>
      <c r="Q131" s="315" t="b">
        <f t="shared" ref="Q131:Q145" si="2">EXACT(B131,J131)</f>
        <v>1</v>
      </c>
      <c r="R131" s="315"/>
      <c r="S131" s="315"/>
    </row>
    <row r="132" spans="1:19" x14ac:dyDescent="0.2">
      <c r="A132" s="305">
        <v>300</v>
      </c>
      <c r="B132" s="306" t="s">
        <v>350</v>
      </c>
      <c r="I132" s="305">
        <v>265</v>
      </c>
      <c r="J132" s="306" t="s">
        <v>350</v>
      </c>
      <c r="Q132" s="306" t="b">
        <f t="shared" si="2"/>
        <v>1</v>
      </c>
    </row>
    <row r="133" spans="1:19" x14ac:dyDescent="0.2">
      <c r="A133" s="315">
        <v>302</v>
      </c>
      <c r="B133" s="315" t="s">
        <v>351</v>
      </c>
      <c r="C133" s="315">
        <v>1</v>
      </c>
      <c r="D133" s="315">
        <v>1000</v>
      </c>
      <c r="E133" s="315"/>
      <c r="F133" s="315"/>
      <c r="G133" s="315" t="s">
        <v>375</v>
      </c>
      <c r="H133" s="315"/>
      <c r="I133" s="315">
        <v>267</v>
      </c>
      <c r="J133" s="315" t="s">
        <v>351</v>
      </c>
      <c r="K133" s="315">
        <v>1</v>
      </c>
      <c r="L133" s="315">
        <v>1000</v>
      </c>
      <c r="M133" s="315"/>
      <c r="N133" s="315"/>
      <c r="O133" s="316" t="s">
        <v>375</v>
      </c>
      <c r="P133" s="315"/>
      <c r="Q133" s="315" t="b">
        <f t="shared" si="2"/>
        <v>1</v>
      </c>
      <c r="R133" s="315"/>
      <c r="S133" s="315"/>
    </row>
    <row r="134" spans="1:19" x14ac:dyDescent="0.2">
      <c r="A134" s="305">
        <v>304</v>
      </c>
      <c r="B134" s="306" t="s">
        <v>352</v>
      </c>
      <c r="G134" s="306" t="s">
        <v>375</v>
      </c>
      <c r="I134" s="305">
        <v>269</v>
      </c>
      <c r="J134" s="306" t="s">
        <v>352</v>
      </c>
      <c r="O134" s="316" t="s">
        <v>375</v>
      </c>
      <c r="Q134" s="306" t="b">
        <f t="shared" si="2"/>
        <v>1</v>
      </c>
    </row>
    <row r="135" spans="1:19" x14ac:dyDescent="0.2">
      <c r="A135" s="305">
        <v>306</v>
      </c>
      <c r="B135" s="306" t="s">
        <v>353</v>
      </c>
      <c r="G135" s="306" t="s">
        <v>375</v>
      </c>
      <c r="I135" s="305">
        <v>271</v>
      </c>
      <c r="J135" s="306" t="s">
        <v>353</v>
      </c>
      <c r="O135" s="316" t="s">
        <v>375</v>
      </c>
      <c r="Q135" s="306" t="b">
        <f t="shared" si="2"/>
        <v>1</v>
      </c>
    </row>
    <row r="136" spans="1:19" x14ac:dyDescent="0.2">
      <c r="A136" s="305">
        <v>308</v>
      </c>
      <c r="B136" s="306" t="s">
        <v>354</v>
      </c>
      <c r="G136" s="306" t="s">
        <v>375</v>
      </c>
      <c r="I136" s="305">
        <v>273</v>
      </c>
      <c r="J136" s="306" t="s">
        <v>354</v>
      </c>
      <c r="O136" s="316" t="s">
        <v>375</v>
      </c>
      <c r="Q136" s="306" t="b">
        <f t="shared" si="2"/>
        <v>1</v>
      </c>
    </row>
    <row r="137" spans="1:19" x14ac:dyDescent="0.2">
      <c r="A137" s="305">
        <v>310</v>
      </c>
      <c r="B137" s="306" t="s">
        <v>355</v>
      </c>
      <c r="G137" s="306" t="s">
        <v>375</v>
      </c>
      <c r="I137" s="305">
        <v>275</v>
      </c>
      <c r="J137" s="306" t="s">
        <v>355</v>
      </c>
      <c r="O137" s="316" t="s">
        <v>375</v>
      </c>
      <c r="Q137" s="306" t="b">
        <f t="shared" si="2"/>
        <v>1</v>
      </c>
    </row>
    <row r="138" spans="1:19" x14ac:dyDescent="0.2">
      <c r="A138" s="305">
        <v>312</v>
      </c>
      <c r="B138" s="306" t="s">
        <v>356</v>
      </c>
      <c r="G138" s="306" t="s">
        <v>375</v>
      </c>
      <c r="I138" s="305">
        <v>277</v>
      </c>
      <c r="J138" s="306" t="s">
        <v>356</v>
      </c>
      <c r="O138" s="316" t="s">
        <v>375</v>
      </c>
      <c r="Q138" s="306" t="b">
        <f t="shared" si="2"/>
        <v>1</v>
      </c>
    </row>
    <row r="139" spans="1:19" x14ac:dyDescent="0.2">
      <c r="A139" s="305">
        <v>314</v>
      </c>
      <c r="B139" s="306" t="s">
        <v>357</v>
      </c>
      <c r="G139" s="306" t="s">
        <v>375</v>
      </c>
      <c r="I139" s="305">
        <v>279</v>
      </c>
      <c r="J139" s="306" t="s">
        <v>357</v>
      </c>
      <c r="O139" s="316" t="s">
        <v>375</v>
      </c>
      <c r="Q139" s="306" t="b">
        <f t="shared" si="2"/>
        <v>1</v>
      </c>
    </row>
    <row r="140" spans="1:19" x14ac:dyDescent="0.2">
      <c r="A140" s="305">
        <v>316</v>
      </c>
      <c r="B140" s="306" t="s">
        <v>358</v>
      </c>
      <c r="G140" s="306" t="s">
        <v>375</v>
      </c>
      <c r="I140" s="305">
        <v>281</v>
      </c>
      <c r="J140" s="306" t="s">
        <v>358</v>
      </c>
      <c r="O140" s="316" t="s">
        <v>375</v>
      </c>
      <c r="Q140" s="306" t="b">
        <f t="shared" si="2"/>
        <v>1</v>
      </c>
    </row>
    <row r="141" spans="1:19" x14ac:dyDescent="0.2">
      <c r="A141" s="305">
        <v>318</v>
      </c>
      <c r="B141" s="306" t="s">
        <v>359</v>
      </c>
      <c r="G141" s="306" t="s">
        <v>375</v>
      </c>
      <c r="I141" s="305">
        <v>283</v>
      </c>
      <c r="J141" s="306" t="s">
        <v>359</v>
      </c>
      <c r="O141" s="316" t="s">
        <v>375</v>
      </c>
      <c r="Q141" s="306" t="b">
        <f t="shared" si="2"/>
        <v>1</v>
      </c>
    </row>
    <row r="142" spans="1:19" x14ac:dyDescent="0.2">
      <c r="A142" s="305">
        <v>320</v>
      </c>
      <c r="B142" s="306" t="s">
        <v>360</v>
      </c>
      <c r="G142" s="306" t="s">
        <v>375</v>
      </c>
      <c r="I142" s="305">
        <v>285</v>
      </c>
      <c r="J142" s="306" t="s">
        <v>360</v>
      </c>
      <c r="O142" s="316" t="s">
        <v>375</v>
      </c>
      <c r="Q142" s="306" t="b">
        <f t="shared" si="2"/>
        <v>1</v>
      </c>
    </row>
    <row r="143" spans="1:19" x14ac:dyDescent="0.2">
      <c r="A143" s="305">
        <v>322</v>
      </c>
      <c r="B143" s="306" t="s">
        <v>361</v>
      </c>
      <c r="G143" s="306" t="s">
        <v>375</v>
      </c>
      <c r="I143" s="305">
        <v>287</v>
      </c>
      <c r="J143" s="306" t="s">
        <v>361</v>
      </c>
      <c r="O143" s="316" t="s">
        <v>375</v>
      </c>
      <c r="Q143" s="306" t="b">
        <f t="shared" si="2"/>
        <v>1</v>
      </c>
    </row>
    <row r="144" spans="1:19" x14ac:dyDescent="0.2">
      <c r="A144" s="315">
        <v>324</v>
      </c>
      <c r="B144" s="315" t="s">
        <v>362</v>
      </c>
      <c r="C144" s="315">
        <v>1</v>
      </c>
      <c r="D144" s="315">
        <v>1000</v>
      </c>
      <c r="E144" s="315"/>
      <c r="F144" s="315"/>
      <c r="G144" s="315" t="s">
        <v>375</v>
      </c>
      <c r="H144" s="315"/>
      <c r="I144" s="315">
        <v>289</v>
      </c>
      <c r="J144" s="315" t="s">
        <v>362</v>
      </c>
      <c r="K144" s="315">
        <v>1</v>
      </c>
      <c r="L144" s="315">
        <v>1000</v>
      </c>
      <c r="M144" s="315"/>
      <c r="N144" s="315"/>
      <c r="O144" s="316" t="s">
        <v>375</v>
      </c>
      <c r="P144" s="315"/>
      <c r="Q144" s="315" t="b">
        <f t="shared" si="2"/>
        <v>1</v>
      </c>
      <c r="R144" s="315"/>
      <c r="S144" s="315"/>
    </row>
    <row r="145" spans="1:19" x14ac:dyDescent="0.2">
      <c r="A145" s="315">
        <v>326</v>
      </c>
      <c r="B145" s="315" t="s">
        <v>363</v>
      </c>
      <c r="C145" s="315">
        <v>1</v>
      </c>
      <c r="D145" s="315">
        <v>1000</v>
      </c>
      <c r="E145" s="315"/>
      <c r="F145" s="315"/>
      <c r="G145" s="315" t="s">
        <v>375</v>
      </c>
      <c r="H145" s="315"/>
      <c r="I145" s="315">
        <v>291</v>
      </c>
      <c r="J145" s="315" t="s">
        <v>363</v>
      </c>
      <c r="K145" s="315">
        <v>1</v>
      </c>
      <c r="L145" s="315">
        <v>1000</v>
      </c>
      <c r="M145" s="315"/>
      <c r="N145" s="315"/>
      <c r="O145" s="316" t="s">
        <v>375</v>
      </c>
      <c r="P145" s="315"/>
      <c r="Q145" s="315" t="b">
        <f t="shared" si="2"/>
        <v>1</v>
      </c>
      <c r="R145" s="315"/>
      <c r="S145" s="315"/>
    </row>
    <row r="146" spans="1:19" x14ac:dyDescent="0.2">
      <c r="A146" s="305">
        <v>2</v>
      </c>
      <c r="B146" s="306" t="s">
        <v>219</v>
      </c>
      <c r="I146" s="305">
        <v>1</v>
      </c>
      <c r="J146" s="306" t="s">
        <v>219</v>
      </c>
    </row>
    <row r="147" spans="1:19" x14ac:dyDescent="0.2">
      <c r="A147" s="305">
        <v>6</v>
      </c>
      <c r="B147" s="306" t="s">
        <v>219</v>
      </c>
      <c r="I147" s="305">
        <v>17</v>
      </c>
      <c r="J147" s="306" t="s">
        <v>219</v>
      </c>
    </row>
    <row r="148" spans="1:19" x14ac:dyDescent="0.2">
      <c r="A148" s="305">
        <v>22</v>
      </c>
      <c r="B148" s="306" t="s">
        <v>219</v>
      </c>
      <c r="I148" s="305">
        <v>33</v>
      </c>
      <c r="J148" s="306" t="s">
        <v>219</v>
      </c>
    </row>
    <row r="149" spans="1:19" x14ac:dyDescent="0.2">
      <c r="A149" s="305">
        <v>38</v>
      </c>
      <c r="B149" s="306" t="s">
        <v>219</v>
      </c>
      <c r="I149" s="305">
        <v>53</v>
      </c>
      <c r="J149" s="306" t="s">
        <v>219</v>
      </c>
    </row>
    <row r="150" spans="1:19" x14ac:dyDescent="0.2">
      <c r="A150" s="305">
        <v>58</v>
      </c>
      <c r="B150" s="306" t="s">
        <v>219</v>
      </c>
      <c r="I150" s="305">
        <v>69</v>
      </c>
      <c r="J150" s="306" t="s">
        <v>219</v>
      </c>
    </row>
    <row r="151" spans="1:19" x14ac:dyDescent="0.2">
      <c r="A151" s="305">
        <v>74</v>
      </c>
      <c r="B151" s="306" t="s">
        <v>219</v>
      </c>
      <c r="I151" s="305">
        <v>80</v>
      </c>
      <c r="J151" s="306" t="s">
        <v>219</v>
      </c>
    </row>
    <row r="152" spans="1:19" x14ac:dyDescent="0.2">
      <c r="A152" s="305">
        <v>82</v>
      </c>
      <c r="B152" s="306" t="s">
        <v>219</v>
      </c>
      <c r="G152" s="306" t="s">
        <v>367</v>
      </c>
      <c r="I152" s="305">
        <v>88</v>
      </c>
      <c r="J152" s="306" t="s">
        <v>219</v>
      </c>
    </row>
    <row r="153" spans="1:19" x14ac:dyDescent="0.2">
      <c r="A153" s="305">
        <v>85</v>
      </c>
      <c r="B153" s="306" t="s">
        <v>219</v>
      </c>
      <c r="G153" s="306" t="s">
        <v>368</v>
      </c>
      <c r="I153" s="305">
        <v>96</v>
      </c>
      <c r="J153" s="306" t="s">
        <v>219</v>
      </c>
    </row>
    <row r="154" spans="1:19" x14ac:dyDescent="0.2">
      <c r="A154" s="305">
        <v>88</v>
      </c>
      <c r="B154" s="306" t="s">
        <v>219</v>
      </c>
      <c r="I154" s="305">
        <v>108</v>
      </c>
      <c r="J154" s="306" t="s">
        <v>219</v>
      </c>
    </row>
    <row r="155" spans="1:19" x14ac:dyDescent="0.2">
      <c r="A155" s="305">
        <v>95</v>
      </c>
      <c r="B155" s="306" t="s">
        <v>219</v>
      </c>
      <c r="I155" s="305">
        <v>120</v>
      </c>
      <c r="J155" s="306" t="s">
        <v>219</v>
      </c>
    </row>
    <row r="156" spans="1:19" x14ac:dyDescent="0.2">
      <c r="A156" s="305">
        <v>103</v>
      </c>
      <c r="B156" s="306" t="s">
        <v>219</v>
      </c>
      <c r="I156" s="305">
        <v>128</v>
      </c>
      <c r="J156" s="306" t="s">
        <v>219</v>
      </c>
    </row>
    <row r="157" spans="1:19" x14ac:dyDescent="0.2">
      <c r="A157" s="305">
        <v>111</v>
      </c>
      <c r="B157" s="306" t="s">
        <v>219</v>
      </c>
      <c r="I157" s="305">
        <v>136</v>
      </c>
      <c r="J157" s="306" t="s">
        <v>219</v>
      </c>
    </row>
    <row r="158" spans="1:19" x14ac:dyDescent="0.2">
      <c r="A158" s="305">
        <v>123</v>
      </c>
      <c r="B158" s="306" t="s">
        <v>219</v>
      </c>
      <c r="I158" s="305">
        <v>144</v>
      </c>
      <c r="J158" s="306" t="s">
        <v>219</v>
      </c>
    </row>
    <row r="159" spans="1:19" x14ac:dyDescent="0.2">
      <c r="A159" s="305">
        <v>135</v>
      </c>
      <c r="B159" s="306" t="s">
        <v>219</v>
      </c>
      <c r="I159" s="305">
        <v>151</v>
      </c>
      <c r="J159" s="306" t="s">
        <v>219</v>
      </c>
    </row>
    <row r="160" spans="1:19" x14ac:dyDescent="0.2">
      <c r="A160" s="305">
        <v>143</v>
      </c>
      <c r="B160" s="306" t="s">
        <v>219</v>
      </c>
      <c r="I160" s="305">
        <v>167</v>
      </c>
      <c r="J160" s="306" t="s">
        <v>219</v>
      </c>
    </row>
    <row r="161" spans="1:10" x14ac:dyDescent="0.2">
      <c r="A161" s="305">
        <v>151</v>
      </c>
      <c r="B161" s="306" t="s">
        <v>219</v>
      </c>
      <c r="I161" s="305">
        <v>187</v>
      </c>
      <c r="J161" s="306" t="s">
        <v>219</v>
      </c>
    </row>
    <row r="162" spans="1:10" x14ac:dyDescent="0.2">
      <c r="A162" s="305">
        <v>159</v>
      </c>
      <c r="B162" s="306" t="s">
        <v>219</v>
      </c>
      <c r="I162" s="305">
        <v>203</v>
      </c>
      <c r="J162" s="306" t="s">
        <v>219</v>
      </c>
    </row>
    <row r="163" spans="1:10" x14ac:dyDescent="0.2">
      <c r="A163" s="305">
        <v>164</v>
      </c>
      <c r="B163" s="306" t="s">
        <v>219</v>
      </c>
      <c r="I163" s="305">
        <v>219</v>
      </c>
      <c r="J163" s="306" t="s">
        <v>219</v>
      </c>
    </row>
    <row r="164" spans="1:10" x14ac:dyDescent="0.2">
      <c r="A164" s="305">
        <v>168</v>
      </c>
      <c r="B164" s="306" t="s">
        <v>219</v>
      </c>
      <c r="G164" s="306" t="s">
        <v>370</v>
      </c>
      <c r="I164" s="305">
        <v>222</v>
      </c>
      <c r="J164" s="306" t="s">
        <v>219</v>
      </c>
    </row>
    <row r="165" spans="1:10" x14ac:dyDescent="0.2">
      <c r="A165" s="305">
        <v>176</v>
      </c>
      <c r="B165" s="306" t="s">
        <v>219</v>
      </c>
      <c r="I165" s="305">
        <v>230</v>
      </c>
      <c r="J165" s="306" t="s">
        <v>219</v>
      </c>
    </row>
    <row r="166" spans="1:10" x14ac:dyDescent="0.2">
      <c r="A166" s="305">
        <v>192</v>
      </c>
      <c r="B166" s="306" t="s">
        <v>219</v>
      </c>
      <c r="I166" s="305">
        <v>238</v>
      </c>
      <c r="J166" s="306" t="s">
        <v>219</v>
      </c>
    </row>
    <row r="167" spans="1:10" x14ac:dyDescent="0.2">
      <c r="A167" s="305">
        <v>212</v>
      </c>
      <c r="B167" s="306" t="s">
        <v>219</v>
      </c>
      <c r="I167" s="305">
        <v>246</v>
      </c>
      <c r="J167" s="306" t="s">
        <v>219</v>
      </c>
    </row>
    <row r="168" spans="1:10" x14ac:dyDescent="0.2">
      <c r="A168" s="305">
        <v>228</v>
      </c>
      <c r="B168" s="306" t="s">
        <v>219</v>
      </c>
      <c r="I168" s="305">
        <v>258</v>
      </c>
      <c r="J168" s="306" t="s">
        <v>219</v>
      </c>
    </row>
    <row r="169" spans="1:10" x14ac:dyDescent="0.2">
      <c r="A169" s="305">
        <v>244</v>
      </c>
      <c r="B169" s="306" t="s">
        <v>219</v>
      </c>
      <c r="I169" s="305">
        <v>270</v>
      </c>
      <c r="J169" s="306" t="s">
        <v>219</v>
      </c>
    </row>
    <row r="170" spans="1:10" x14ac:dyDescent="0.2">
      <c r="A170" s="305">
        <v>248</v>
      </c>
      <c r="B170" s="306" t="s">
        <v>219</v>
      </c>
      <c r="G170" s="306" t="s">
        <v>371</v>
      </c>
      <c r="I170" s="305">
        <v>278</v>
      </c>
      <c r="J170" s="306" t="s">
        <v>219</v>
      </c>
    </row>
    <row r="171" spans="1:10" x14ac:dyDescent="0.2">
      <c r="A171" s="305">
        <v>252</v>
      </c>
      <c r="B171" s="306" t="s">
        <v>219</v>
      </c>
      <c r="I171" s="305">
        <v>286</v>
      </c>
      <c r="J171" s="306" t="s">
        <v>219</v>
      </c>
    </row>
    <row r="172" spans="1:10" x14ac:dyDescent="0.2">
      <c r="A172" s="305">
        <v>257</v>
      </c>
      <c r="B172" s="306" t="s">
        <v>219</v>
      </c>
      <c r="I172" s="305">
        <v>5</v>
      </c>
      <c r="J172" s="306" t="s">
        <v>74</v>
      </c>
    </row>
    <row r="173" spans="1:10" x14ac:dyDescent="0.2">
      <c r="A173" s="305">
        <v>265</v>
      </c>
      <c r="B173" s="306" t="s">
        <v>219</v>
      </c>
      <c r="I173" s="305">
        <v>9</v>
      </c>
      <c r="J173" s="306" t="s">
        <v>74</v>
      </c>
    </row>
    <row r="174" spans="1:10" x14ac:dyDescent="0.2">
      <c r="A174" s="305">
        <v>273</v>
      </c>
      <c r="B174" s="306" t="s">
        <v>219</v>
      </c>
      <c r="I174" s="305">
        <v>13</v>
      </c>
      <c r="J174" s="306" t="s">
        <v>74</v>
      </c>
    </row>
    <row r="175" spans="1:10" x14ac:dyDescent="0.2">
      <c r="A175" s="305">
        <v>281</v>
      </c>
      <c r="B175" s="306" t="s">
        <v>219</v>
      </c>
      <c r="I175" s="305">
        <v>21</v>
      </c>
      <c r="J175" s="306" t="s">
        <v>74</v>
      </c>
    </row>
    <row r="176" spans="1:10" x14ac:dyDescent="0.2">
      <c r="A176" s="305">
        <v>293</v>
      </c>
      <c r="B176" s="306" t="s">
        <v>219</v>
      </c>
      <c r="I176" s="305">
        <v>25</v>
      </c>
      <c r="J176" s="306" t="s">
        <v>74</v>
      </c>
    </row>
    <row r="177" spans="1:10" x14ac:dyDescent="0.2">
      <c r="A177" s="305">
        <v>305</v>
      </c>
      <c r="B177" s="306" t="s">
        <v>219</v>
      </c>
      <c r="I177" s="305">
        <v>29</v>
      </c>
      <c r="J177" s="306" t="s">
        <v>74</v>
      </c>
    </row>
    <row r="178" spans="1:10" x14ac:dyDescent="0.2">
      <c r="A178" s="305">
        <v>313</v>
      </c>
      <c r="B178" s="306" t="s">
        <v>219</v>
      </c>
      <c r="I178" s="305">
        <v>37</v>
      </c>
      <c r="J178" s="306" t="s">
        <v>74</v>
      </c>
    </row>
    <row r="179" spans="1:10" x14ac:dyDescent="0.2">
      <c r="A179" s="305">
        <v>321</v>
      </c>
      <c r="B179" s="306" t="s">
        <v>219</v>
      </c>
      <c r="I179" s="305">
        <v>41</v>
      </c>
      <c r="J179" s="306" t="s">
        <v>74</v>
      </c>
    </row>
    <row r="180" spans="1:10" x14ac:dyDescent="0.2">
      <c r="A180" s="305">
        <v>328</v>
      </c>
      <c r="B180" s="306" t="s">
        <v>219</v>
      </c>
      <c r="I180" s="305">
        <v>45</v>
      </c>
      <c r="J180" s="306" t="s">
        <v>74</v>
      </c>
    </row>
    <row r="181" spans="1:10" x14ac:dyDescent="0.2">
      <c r="A181" s="305">
        <v>332</v>
      </c>
      <c r="B181" s="306" t="s">
        <v>219</v>
      </c>
      <c r="I181" s="305">
        <v>49</v>
      </c>
      <c r="J181" s="306" t="s">
        <v>74</v>
      </c>
    </row>
    <row r="182" spans="1:10" x14ac:dyDescent="0.2">
      <c r="A182" s="305">
        <v>4</v>
      </c>
      <c r="B182" s="306" t="s">
        <v>74</v>
      </c>
      <c r="I182" s="305">
        <v>57</v>
      </c>
      <c r="J182" s="306" t="s">
        <v>74</v>
      </c>
    </row>
    <row r="183" spans="1:10" x14ac:dyDescent="0.2">
      <c r="A183" s="305">
        <v>10</v>
      </c>
      <c r="B183" s="306" t="s">
        <v>74</v>
      </c>
      <c r="I183" s="305">
        <v>61</v>
      </c>
      <c r="J183" s="306" t="s">
        <v>74</v>
      </c>
    </row>
    <row r="184" spans="1:10" x14ac:dyDescent="0.2">
      <c r="A184" s="305">
        <v>14</v>
      </c>
      <c r="B184" s="306" t="s">
        <v>74</v>
      </c>
      <c r="I184" s="305">
        <v>65</v>
      </c>
      <c r="J184" s="306" t="s">
        <v>74</v>
      </c>
    </row>
    <row r="185" spans="1:10" x14ac:dyDescent="0.2">
      <c r="A185" s="305">
        <v>18</v>
      </c>
      <c r="B185" s="306" t="s">
        <v>74</v>
      </c>
      <c r="I185" s="305">
        <v>73</v>
      </c>
      <c r="J185" s="306" t="s">
        <v>74</v>
      </c>
    </row>
    <row r="186" spans="1:10" x14ac:dyDescent="0.2">
      <c r="A186" s="305">
        <v>26</v>
      </c>
      <c r="B186" s="306" t="s">
        <v>74</v>
      </c>
      <c r="I186" s="305">
        <v>76</v>
      </c>
      <c r="J186" s="306" t="s">
        <v>74</v>
      </c>
    </row>
    <row r="187" spans="1:10" x14ac:dyDescent="0.2">
      <c r="A187" s="305">
        <v>30</v>
      </c>
      <c r="B187" s="306" t="s">
        <v>74</v>
      </c>
      <c r="I187" s="305">
        <v>84</v>
      </c>
      <c r="J187" s="306" t="s">
        <v>74</v>
      </c>
    </row>
    <row r="188" spans="1:10" x14ac:dyDescent="0.2">
      <c r="A188" s="305">
        <v>34</v>
      </c>
      <c r="B188" s="306" t="s">
        <v>74</v>
      </c>
      <c r="I188" s="305">
        <v>92</v>
      </c>
      <c r="J188" s="306" t="s">
        <v>74</v>
      </c>
    </row>
    <row r="189" spans="1:10" x14ac:dyDescent="0.2">
      <c r="A189" s="305">
        <v>42</v>
      </c>
      <c r="B189" s="306" t="s">
        <v>74</v>
      </c>
      <c r="I189" s="305">
        <v>100</v>
      </c>
      <c r="J189" s="306" t="s">
        <v>74</v>
      </c>
    </row>
    <row r="190" spans="1:10" x14ac:dyDescent="0.2">
      <c r="A190" s="305">
        <v>46</v>
      </c>
      <c r="B190" s="306" t="s">
        <v>74</v>
      </c>
      <c r="I190" s="305">
        <v>104</v>
      </c>
      <c r="J190" s="306" t="s">
        <v>74</v>
      </c>
    </row>
    <row r="191" spans="1:10" x14ac:dyDescent="0.2">
      <c r="A191" s="305">
        <v>50</v>
      </c>
      <c r="B191" s="306" t="s">
        <v>74</v>
      </c>
      <c r="I191" s="305">
        <v>112</v>
      </c>
      <c r="J191" s="306" t="s">
        <v>74</v>
      </c>
    </row>
    <row r="192" spans="1:10" x14ac:dyDescent="0.2">
      <c r="A192" s="305">
        <v>54</v>
      </c>
      <c r="B192" s="306" t="s">
        <v>74</v>
      </c>
      <c r="I192" s="305">
        <v>116</v>
      </c>
      <c r="J192" s="306" t="s">
        <v>74</v>
      </c>
    </row>
    <row r="193" spans="1:10" x14ac:dyDescent="0.2">
      <c r="A193" s="305">
        <v>62</v>
      </c>
      <c r="B193" s="306" t="s">
        <v>74</v>
      </c>
      <c r="I193" s="305">
        <v>124</v>
      </c>
      <c r="J193" s="306" t="s">
        <v>74</v>
      </c>
    </row>
    <row r="194" spans="1:10" x14ac:dyDescent="0.2">
      <c r="A194" s="305">
        <v>66</v>
      </c>
      <c r="B194" s="306" t="s">
        <v>74</v>
      </c>
      <c r="I194" s="305">
        <v>132</v>
      </c>
      <c r="J194" s="306" t="s">
        <v>74</v>
      </c>
    </row>
    <row r="195" spans="1:10" x14ac:dyDescent="0.2">
      <c r="A195" s="305">
        <v>70</v>
      </c>
      <c r="B195" s="306" t="s">
        <v>74</v>
      </c>
      <c r="I195" s="305">
        <v>140</v>
      </c>
      <c r="J195" s="306" t="s">
        <v>74</v>
      </c>
    </row>
    <row r="196" spans="1:10" x14ac:dyDescent="0.2">
      <c r="A196" s="305">
        <v>78</v>
      </c>
      <c r="B196" s="306" t="s">
        <v>74</v>
      </c>
      <c r="I196" s="305">
        <v>147</v>
      </c>
      <c r="J196" s="306" t="s">
        <v>74</v>
      </c>
    </row>
    <row r="197" spans="1:10" x14ac:dyDescent="0.2">
      <c r="A197" s="305">
        <v>80</v>
      </c>
      <c r="B197" s="306" t="s">
        <v>74</v>
      </c>
      <c r="I197" s="305">
        <v>155</v>
      </c>
      <c r="J197" s="306" t="s">
        <v>74</v>
      </c>
    </row>
    <row r="198" spans="1:10" x14ac:dyDescent="0.2">
      <c r="A198" s="305">
        <v>86</v>
      </c>
      <c r="B198" s="306" t="s">
        <v>74</v>
      </c>
      <c r="I198" s="305">
        <v>159</v>
      </c>
      <c r="J198" s="306" t="s">
        <v>74</v>
      </c>
    </row>
    <row r="199" spans="1:10" x14ac:dyDescent="0.2">
      <c r="A199" s="305">
        <v>91</v>
      </c>
      <c r="B199" s="306" t="s">
        <v>74</v>
      </c>
      <c r="I199" s="305">
        <v>163</v>
      </c>
      <c r="J199" s="306" t="s">
        <v>74</v>
      </c>
    </row>
    <row r="200" spans="1:10" x14ac:dyDescent="0.2">
      <c r="A200" s="305">
        <v>99</v>
      </c>
      <c r="B200" s="306" t="s">
        <v>74</v>
      </c>
      <c r="I200" s="305">
        <v>171</v>
      </c>
      <c r="J200" s="306" t="s">
        <v>74</v>
      </c>
    </row>
    <row r="201" spans="1:10" x14ac:dyDescent="0.2">
      <c r="A201" s="305">
        <v>107</v>
      </c>
      <c r="B201" s="306" t="s">
        <v>74</v>
      </c>
      <c r="I201" s="305">
        <v>175</v>
      </c>
      <c r="J201" s="306" t="s">
        <v>74</v>
      </c>
    </row>
    <row r="202" spans="1:10" x14ac:dyDescent="0.2">
      <c r="A202" s="305">
        <v>115</v>
      </c>
      <c r="B202" s="306" t="s">
        <v>74</v>
      </c>
      <c r="I202" s="305">
        <v>179</v>
      </c>
      <c r="J202" s="306" t="s">
        <v>74</v>
      </c>
    </row>
    <row r="203" spans="1:10" x14ac:dyDescent="0.2">
      <c r="A203" s="305">
        <v>119</v>
      </c>
      <c r="B203" s="306" t="s">
        <v>74</v>
      </c>
      <c r="I203" s="305">
        <v>183</v>
      </c>
      <c r="J203" s="306" t="s">
        <v>74</v>
      </c>
    </row>
    <row r="204" spans="1:10" x14ac:dyDescent="0.2">
      <c r="A204" s="305">
        <v>127</v>
      </c>
      <c r="B204" s="306" t="s">
        <v>74</v>
      </c>
      <c r="I204" s="305">
        <v>191</v>
      </c>
      <c r="J204" s="306" t="s">
        <v>74</v>
      </c>
    </row>
    <row r="205" spans="1:10" x14ac:dyDescent="0.2">
      <c r="A205" s="305">
        <v>131</v>
      </c>
      <c r="B205" s="306" t="s">
        <v>74</v>
      </c>
      <c r="I205" s="305">
        <v>195</v>
      </c>
      <c r="J205" s="306" t="s">
        <v>74</v>
      </c>
    </row>
    <row r="206" spans="1:10" x14ac:dyDescent="0.2">
      <c r="A206" s="305">
        <v>139</v>
      </c>
      <c r="B206" s="306" t="s">
        <v>74</v>
      </c>
      <c r="I206" s="305">
        <v>199</v>
      </c>
      <c r="J206" s="306" t="s">
        <v>74</v>
      </c>
    </row>
    <row r="207" spans="1:10" x14ac:dyDescent="0.2">
      <c r="A207" s="305">
        <v>147</v>
      </c>
      <c r="B207" s="306" t="s">
        <v>74</v>
      </c>
      <c r="I207" s="305">
        <v>207</v>
      </c>
      <c r="J207" s="306" t="s">
        <v>74</v>
      </c>
    </row>
    <row r="208" spans="1:10" x14ac:dyDescent="0.2">
      <c r="A208" s="305">
        <v>155</v>
      </c>
      <c r="B208" s="306" t="s">
        <v>74</v>
      </c>
      <c r="I208" s="305">
        <v>211</v>
      </c>
      <c r="J208" s="306" t="s">
        <v>74</v>
      </c>
    </row>
    <row r="209" spans="1:10" x14ac:dyDescent="0.2">
      <c r="A209" s="305">
        <v>162</v>
      </c>
      <c r="B209" s="306" t="s">
        <v>74</v>
      </c>
      <c r="I209" s="305">
        <v>215</v>
      </c>
      <c r="J209" s="306" t="s">
        <v>74</v>
      </c>
    </row>
    <row r="210" spans="1:10" x14ac:dyDescent="0.2">
      <c r="A210" s="305">
        <v>166</v>
      </c>
      <c r="B210" s="306" t="s">
        <v>74</v>
      </c>
      <c r="G210" s="306" t="s">
        <v>369</v>
      </c>
      <c r="I210" s="305">
        <v>226</v>
      </c>
      <c r="J210" s="306" t="s">
        <v>74</v>
      </c>
    </row>
    <row r="211" spans="1:10" x14ac:dyDescent="0.2">
      <c r="A211" s="305">
        <v>170</v>
      </c>
      <c r="B211" s="306" t="s">
        <v>74</v>
      </c>
      <c r="I211" s="305">
        <v>234</v>
      </c>
      <c r="J211" s="306" t="s">
        <v>74</v>
      </c>
    </row>
    <row r="212" spans="1:10" x14ac:dyDescent="0.2">
      <c r="A212" s="305">
        <v>172</v>
      </c>
      <c r="B212" s="306" t="s">
        <v>74</v>
      </c>
      <c r="I212" s="305">
        <v>242</v>
      </c>
      <c r="J212" s="306" t="s">
        <v>74</v>
      </c>
    </row>
    <row r="213" spans="1:10" x14ac:dyDescent="0.2">
      <c r="A213" s="305">
        <v>180</v>
      </c>
      <c r="B213" s="306" t="s">
        <v>74</v>
      </c>
      <c r="I213" s="305">
        <v>250</v>
      </c>
      <c r="J213" s="306" t="s">
        <v>74</v>
      </c>
    </row>
    <row r="214" spans="1:10" x14ac:dyDescent="0.2">
      <c r="A214" s="305">
        <v>184</v>
      </c>
      <c r="B214" s="306" t="s">
        <v>74</v>
      </c>
      <c r="I214" s="305">
        <v>254</v>
      </c>
      <c r="J214" s="306" t="s">
        <v>74</v>
      </c>
    </row>
    <row r="215" spans="1:10" x14ac:dyDescent="0.2">
      <c r="A215" s="305">
        <v>188</v>
      </c>
      <c r="B215" s="306" t="s">
        <v>74</v>
      </c>
      <c r="I215" s="305">
        <v>262</v>
      </c>
      <c r="J215" s="306" t="s">
        <v>74</v>
      </c>
    </row>
    <row r="216" spans="1:10" x14ac:dyDescent="0.2">
      <c r="A216" s="305">
        <v>196</v>
      </c>
      <c r="B216" s="306" t="s">
        <v>74</v>
      </c>
      <c r="I216" s="305">
        <v>266</v>
      </c>
      <c r="J216" s="306" t="s">
        <v>74</v>
      </c>
    </row>
    <row r="217" spans="1:10" x14ac:dyDescent="0.2">
      <c r="A217" s="305">
        <v>200</v>
      </c>
      <c r="B217" s="306" t="s">
        <v>74</v>
      </c>
      <c r="I217" s="305">
        <v>274</v>
      </c>
      <c r="J217" s="306" t="s">
        <v>74</v>
      </c>
    </row>
    <row r="218" spans="1:10" x14ac:dyDescent="0.2">
      <c r="A218" s="305">
        <v>204</v>
      </c>
      <c r="B218" s="306" t="s">
        <v>74</v>
      </c>
      <c r="I218" s="305">
        <v>282</v>
      </c>
      <c r="J218" s="306" t="s">
        <v>74</v>
      </c>
    </row>
    <row r="219" spans="1:10" x14ac:dyDescent="0.2">
      <c r="A219" s="305">
        <v>208</v>
      </c>
      <c r="B219" s="306" t="s">
        <v>74</v>
      </c>
      <c r="I219" s="305">
        <v>290</v>
      </c>
      <c r="J219" s="306" t="s">
        <v>74</v>
      </c>
    </row>
    <row r="220" spans="1:10" x14ac:dyDescent="0.2">
      <c r="A220" s="305">
        <v>216</v>
      </c>
      <c r="B220" s="306" t="s">
        <v>74</v>
      </c>
      <c r="I220" s="305">
        <v>3</v>
      </c>
      <c r="J220" s="306" t="s">
        <v>218</v>
      </c>
    </row>
    <row r="221" spans="1:10" x14ac:dyDescent="0.2">
      <c r="A221" s="305">
        <v>220</v>
      </c>
      <c r="B221" s="306" t="s">
        <v>74</v>
      </c>
      <c r="I221" s="305">
        <v>7</v>
      </c>
      <c r="J221" s="306" t="s">
        <v>218</v>
      </c>
    </row>
    <row r="222" spans="1:10" x14ac:dyDescent="0.2">
      <c r="A222" s="305">
        <v>224</v>
      </c>
      <c r="B222" s="306" t="s">
        <v>74</v>
      </c>
      <c r="I222" s="305">
        <v>11</v>
      </c>
      <c r="J222" s="306" t="s">
        <v>218</v>
      </c>
    </row>
    <row r="223" spans="1:10" x14ac:dyDescent="0.2">
      <c r="A223" s="305">
        <v>232</v>
      </c>
      <c r="B223" s="306" t="s">
        <v>74</v>
      </c>
      <c r="I223" s="305">
        <v>15</v>
      </c>
      <c r="J223" s="306" t="s">
        <v>218</v>
      </c>
    </row>
    <row r="224" spans="1:10" x14ac:dyDescent="0.2">
      <c r="A224" s="305">
        <v>236</v>
      </c>
      <c r="B224" s="306" t="s">
        <v>74</v>
      </c>
      <c r="I224" s="305">
        <v>19</v>
      </c>
      <c r="J224" s="306" t="s">
        <v>218</v>
      </c>
    </row>
    <row r="225" spans="1:10" x14ac:dyDescent="0.2">
      <c r="A225" s="305">
        <v>240</v>
      </c>
      <c r="B225" s="306" t="s">
        <v>74</v>
      </c>
      <c r="I225" s="305">
        <v>23</v>
      </c>
      <c r="J225" s="306" t="s">
        <v>218</v>
      </c>
    </row>
    <row r="226" spans="1:10" x14ac:dyDescent="0.2">
      <c r="A226" s="305">
        <v>246</v>
      </c>
      <c r="B226" s="306" t="s">
        <v>74</v>
      </c>
      <c r="I226" s="305">
        <v>27</v>
      </c>
      <c r="J226" s="306" t="s">
        <v>218</v>
      </c>
    </row>
    <row r="227" spans="1:10" x14ac:dyDescent="0.2">
      <c r="A227" s="305">
        <v>250</v>
      </c>
      <c r="B227" s="306" t="s">
        <v>74</v>
      </c>
      <c r="G227" s="306" t="s">
        <v>372</v>
      </c>
      <c r="I227" s="305">
        <v>31</v>
      </c>
      <c r="J227" s="306" t="s">
        <v>218</v>
      </c>
    </row>
    <row r="228" spans="1:10" x14ac:dyDescent="0.2">
      <c r="A228" s="305">
        <v>254</v>
      </c>
      <c r="B228" s="306" t="s">
        <v>74</v>
      </c>
      <c r="I228" s="305">
        <v>35</v>
      </c>
      <c r="J228" s="306" t="s">
        <v>218</v>
      </c>
    </row>
    <row r="229" spans="1:10" x14ac:dyDescent="0.2">
      <c r="A229" s="305">
        <v>261</v>
      </c>
      <c r="B229" s="306" t="s">
        <v>74</v>
      </c>
      <c r="I229" s="305">
        <v>39</v>
      </c>
      <c r="J229" s="306" t="s">
        <v>218</v>
      </c>
    </row>
    <row r="230" spans="1:10" x14ac:dyDescent="0.2">
      <c r="A230" s="305">
        <v>269</v>
      </c>
      <c r="B230" s="306" t="s">
        <v>74</v>
      </c>
      <c r="I230" s="305">
        <v>43</v>
      </c>
      <c r="J230" s="306" t="s">
        <v>218</v>
      </c>
    </row>
    <row r="231" spans="1:10" x14ac:dyDescent="0.2">
      <c r="A231" s="305">
        <v>277</v>
      </c>
      <c r="B231" s="306" t="s">
        <v>74</v>
      </c>
      <c r="I231" s="305">
        <v>47</v>
      </c>
      <c r="J231" s="306" t="s">
        <v>218</v>
      </c>
    </row>
    <row r="232" spans="1:10" x14ac:dyDescent="0.2">
      <c r="A232" s="305">
        <v>285</v>
      </c>
      <c r="B232" s="306" t="s">
        <v>74</v>
      </c>
      <c r="I232" s="305">
        <v>51</v>
      </c>
      <c r="J232" s="306" t="s">
        <v>218</v>
      </c>
    </row>
    <row r="233" spans="1:10" x14ac:dyDescent="0.2">
      <c r="A233" s="305">
        <v>289</v>
      </c>
      <c r="B233" s="306" t="s">
        <v>74</v>
      </c>
      <c r="I233" s="305">
        <v>55</v>
      </c>
      <c r="J233" s="306" t="s">
        <v>218</v>
      </c>
    </row>
    <row r="234" spans="1:10" x14ac:dyDescent="0.2">
      <c r="A234" s="305">
        <v>297</v>
      </c>
      <c r="B234" s="306" t="s">
        <v>74</v>
      </c>
      <c r="I234" s="305">
        <v>59</v>
      </c>
      <c r="J234" s="306" t="s">
        <v>218</v>
      </c>
    </row>
    <row r="235" spans="1:10" x14ac:dyDescent="0.2">
      <c r="A235" s="305">
        <v>301</v>
      </c>
      <c r="B235" s="306" t="s">
        <v>74</v>
      </c>
      <c r="I235" s="305">
        <v>63</v>
      </c>
      <c r="J235" s="306" t="s">
        <v>218</v>
      </c>
    </row>
    <row r="236" spans="1:10" x14ac:dyDescent="0.2">
      <c r="A236" s="305">
        <v>309</v>
      </c>
      <c r="B236" s="306" t="s">
        <v>74</v>
      </c>
      <c r="I236" s="305">
        <v>67</v>
      </c>
      <c r="J236" s="306" t="s">
        <v>218</v>
      </c>
    </row>
    <row r="237" spans="1:10" x14ac:dyDescent="0.2">
      <c r="A237" s="305">
        <v>317</v>
      </c>
      <c r="B237" s="306" t="s">
        <v>74</v>
      </c>
      <c r="I237" s="305">
        <v>71</v>
      </c>
      <c r="J237" s="306" t="s">
        <v>218</v>
      </c>
    </row>
    <row r="238" spans="1:10" x14ac:dyDescent="0.2">
      <c r="A238" s="305">
        <v>325</v>
      </c>
      <c r="B238" s="306" t="s">
        <v>74</v>
      </c>
      <c r="I238" s="305">
        <v>74</v>
      </c>
      <c r="J238" s="306" t="s">
        <v>218</v>
      </c>
    </row>
    <row r="239" spans="1:10" x14ac:dyDescent="0.2">
      <c r="A239" s="305">
        <v>330</v>
      </c>
      <c r="B239" s="306" t="s">
        <v>74</v>
      </c>
      <c r="I239" s="305">
        <v>78</v>
      </c>
      <c r="J239" s="306" t="s">
        <v>218</v>
      </c>
    </row>
    <row r="240" spans="1:10" x14ac:dyDescent="0.2">
      <c r="A240" s="305">
        <v>1</v>
      </c>
      <c r="B240" s="306" t="s">
        <v>218</v>
      </c>
      <c r="I240" s="305">
        <v>82</v>
      </c>
      <c r="J240" s="306" t="s">
        <v>218</v>
      </c>
    </row>
    <row r="241" spans="1:10" x14ac:dyDescent="0.2">
      <c r="A241" s="305">
        <v>3</v>
      </c>
      <c r="B241" s="306" t="s">
        <v>218</v>
      </c>
      <c r="I241" s="305">
        <v>86</v>
      </c>
      <c r="J241" s="306" t="s">
        <v>218</v>
      </c>
    </row>
    <row r="242" spans="1:10" x14ac:dyDescent="0.2">
      <c r="A242" s="305">
        <v>5</v>
      </c>
      <c r="B242" s="306" t="s">
        <v>218</v>
      </c>
      <c r="I242" s="305">
        <v>90</v>
      </c>
      <c r="J242" s="306" t="s">
        <v>218</v>
      </c>
    </row>
    <row r="243" spans="1:10" x14ac:dyDescent="0.2">
      <c r="A243" s="305">
        <v>8</v>
      </c>
      <c r="B243" s="306" t="s">
        <v>218</v>
      </c>
      <c r="I243" s="305">
        <v>94</v>
      </c>
      <c r="J243" s="306" t="s">
        <v>218</v>
      </c>
    </row>
    <row r="244" spans="1:10" x14ac:dyDescent="0.2">
      <c r="A244" s="305">
        <v>12</v>
      </c>
      <c r="B244" s="306" t="s">
        <v>218</v>
      </c>
      <c r="I244" s="305">
        <v>98</v>
      </c>
      <c r="J244" s="306" t="s">
        <v>218</v>
      </c>
    </row>
    <row r="245" spans="1:10" x14ac:dyDescent="0.2">
      <c r="A245" s="305">
        <v>16</v>
      </c>
      <c r="B245" s="306" t="s">
        <v>218</v>
      </c>
      <c r="I245" s="305">
        <v>102</v>
      </c>
      <c r="J245" s="306" t="s">
        <v>218</v>
      </c>
    </row>
    <row r="246" spans="1:10" x14ac:dyDescent="0.2">
      <c r="A246" s="305">
        <v>20</v>
      </c>
      <c r="B246" s="306" t="s">
        <v>218</v>
      </c>
      <c r="I246" s="305">
        <v>106</v>
      </c>
      <c r="J246" s="306" t="s">
        <v>218</v>
      </c>
    </row>
    <row r="247" spans="1:10" x14ac:dyDescent="0.2">
      <c r="A247" s="305">
        <v>24</v>
      </c>
      <c r="B247" s="306" t="s">
        <v>218</v>
      </c>
      <c r="I247" s="305">
        <v>110</v>
      </c>
      <c r="J247" s="306" t="s">
        <v>218</v>
      </c>
    </row>
    <row r="248" spans="1:10" x14ac:dyDescent="0.2">
      <c r="A248" s="305">
        <v>28</v>
      </c>
      <c r="B248" s="306" t="s">
        <v>218</v>
      </c>
      <c r="I248" s="305">
        <v>114</v>
      </c>
      <c r="J248" s="306" t="s">
        <v>218</v>
      </c>
    </row>
    <row r="249" spans="1:10" x14ac:dyDescent="0.2">
      <c r="A249" s="305">
        <v>32</v>
      </c>
      <c r="B249" s="306" t="s">
        <v>218</v>
      </c>
      <c r="I249" s="305">
        <v>118</v>
      </c>
      <c r="J249" s="306" t="s">
        <v>218</v>
      </c>
    </row>
    <row r="250" spans="1:10" x14ac:dyDescent="0.2">
      <c r="A250" s="305">
        <v>36</v>
      </c>
      <c r="B250" s="306" t="s">
        <v>218</v>
      </c>
      <c r="I250" s="305">
        <v>122</v>
      </c>
      <c r="J250" s="306" t="s">
        <v>218</v>
      </c>
    </row>
    <row r="251" spans="1:10" x14ac:dyDescent="0.2">
      <c r="A251" s="305">
        <v>40</v>
      </c>
      <c r="B251" s="306" t="s">
        <v>218</v>
      </c>
      <c r="I251" s="305">
        <v>126</v>
      </c>
      <c r="J251" s="306" t="s">
        <v>218</v>
      </c>
    </row>
    <row r="252" spans="1:10" x14ac:dyDescent="0.2">
      <c r="A252" s="305">
        <v>44</v>
      </c>
      <c r="B252" s="306" t="s">
        <v>218</v>
      </c>
      <c r="I252" s="305">
        <v>130</v>
      </c>
      <c r="J252" s="306" t="s">
        <v>218</v>
      </c>
    </row>
    <row r="253" spans="1:10" x14ac:dyDescent="0.2">
      <c r="A253" s="305">
        <v>48</v>
      </c>
      <c r="B253" s="306" t="s">
        <v>218</v>
      </c>
      <c r="I253" s="305">
        <v>134</v>
      </c>
      <c r="J253" s="306" t="s">
        <v>218</v>
      </c>
    </row>
    <row r="254" spans="1:10" x14ac:dyDescent="0.2">
      <c r="A254" s="305">
        <v>52</v>
      </c>
      <c r="B254" s="306" t="s">
        <v>218</v>
      </c>
      <c r="I254" s="305">
        <v>138</v>
      </c>
      <c r="J254" s="306" t="s">
        <v>218</v>
      </c>
    </row>
    <row r="255" spans="1:10" x14ac:dyDescent="0.2">
      <c r="A255" s="305">
        <v>56</v>
      </c>
      <c r="B255" s="306" t="s">
        <v>218</v>
      </c>
      <c r="I255" s="305">
        <v>142</v>
      </c>
      <c r="J255" s="306" t="s">
        <v>218</v>
      </c>
    </row>
    <row r="256" spans="1:10" x14ac:dyDescent="0.2">
      <c r="A256" s="305">
        <v>60</v>
      </c>
      <c r="B256" s="306" t="s">
        <v>218</v>
      </c>
      <c r="I256" s="305">
        <v>146</v>
      </c>
      <c r="J256" s="306" t="s">
        <v>218</v>
      </c>
    </row>
    <row r="257" spans="1:10" x14ac:dyDescent="0.2">
      <c r="A257" s="305">
        <v>64</v>
      </c>
      <c r="B257" s="306" t="s">
        <v>218</v>
      </c>
      <c r="I257" s="305">
        <v>149</v>
      </c>
      <c r="J257" s="306" t="s">
        <v>218</v>
      </c>
    </row>
    <row r="258" spans="1:10" x14ac:dyDescent="0.2">
      <c r="A258" s="305">
        <v>68</v>
      </c>
      <c r="B258" s="306" t="s">
        <v>218</v>
      </c>
      <c r="I258" s="305">
        <v>153</v>
      </c>
      <c r="J258" s="306" t="s">
        <v>218</v>
      </c>
    </row>
    <row r="259" spans="1:10" x14ac:dyDescent="0.2">
      <c r="A259" s="305">
        <v>72</v>
      </c>
      <c r="B259" s="306" t="s">
        <v>218</v>
      </c>
      <c r="I259" s="305">
        <v>157</v>
      </c>
      <c r="J259" s="306" t="s">
        <v>218</v>
      </c>
    </row>
    <row r="260" spans="1:10" x14ac:dyDescent="0.2">
      <c r="A260" s="305">
        <v>76</v>
      </c>
      <c r="B260" s="306" t="s">
        <v>218</v>
      </c>
      <c r="I260" s="305">
        <v>161</v>
      </c>
      <c r="J260" s="306" t="s">
        <v>218</v>
      </c>
    </row>
    <row r="261" spans="1:10" x14ac:dyDescent="0.2">
      <c r="A261" s="305">
        <v>79</v>
      </c>
      <c r="B261" s="306" t="s">
        <v>218</v>
      </c>
      <c r="I261" s="305">
        <v>165</v>
      </c>
      <c r="J261" s="306" t="s">
        <v>218</v>
      </c>
    </row>
    <row r="262" spans="1:10" x14ac:dyDescent="0.2">
      <c r="A262" s="305">
        <v>81</v>
      </c>
      <c r="B262" s="306" t="s">
        <v>218</v>
      </c>
      <c r="I262" s="305">
        <v>169</v>
      </c>
      <c r="J262" s="306" t="s">
        <v>218</v>
      </c>
    </row>
    <row r="263" spans="1:10" x14ac:dyDescent="0.2">
      <c r="A263" s="305">
        <v>83</v>
      </c>
      <c r="B263" s="306" t="s">
        <v>218</v>
      </c>
      <c r="I263" s="305">
        <v>173</v>
      </c>
      <c r="J263" s="306" t="s">
        <v>218</v>
      </c>
    </row>
    <row r="264" spans="1:10" x14ac:dyDescent="0.2">
      <c r="A264" s="305">
        <v>84</v>
      </c>
      <c r="B264" s="306" t="s">
        <v>218</v>
      </c>
      <c r="I264" s="305">
        <v>177</v>
      </c>
      <c r="J264" s="306" t="s">
        <v>218</v>
      </c>
    </row>
    <row r="265" spans="1:10" x14ac:dyDescent="0.2">
      <c r="A265" s="305">
        <v>87</v>
      </c>
      <c r="B265" s="306" t="s">
        <v>218</v>
      </c>
      <c r="I265" s="305">
        <v>181</v>
      </c>
      <c r="J265" s="306" t="s">
        <v>218</v>
      </c>
    </row>
    <row r="266" spans="1:10" x14ac:dyDescent="0.2">
      <c r="A266" s="305">
        <v>89</v>
      </c>
      <c r="B266" s="306" t="s">
        <v>218</v>
      </c>
      <c r="I266" s="305">
        <v>185</v>
      </c>
      <c r="J266" s="306" t="s">
        <v>218</v>
      </c>
    </row>
    <row r="267" spans="1:10" x14ac:dyDescent="0.2">
      <c r="A267" s="305">
        <v>93</v>
      </c>
      <c r="B267" s="306" t="s">
        <v>218</v>
      </c>
      <c r="I267" s="305">
        <v>189</v>
      </c>
      <c r="J267" s="306" t="s">
        <v>218</v>
      </c>
    </row>
    <row r="268" spans="1:10" x14ac:dyDescent="0.2">
      <c r="A268" s="305">
        <v>97</v>
      </c>
      <c r="B268" s="306" t="s">
        <v>218</v>
      </c>
      <c r="I268" s="305">
        <v>193</v>
      </c>
      <c r="J268" s="306" t="s">
        <v>218</v>
      </c>
    </row>
    <row r="269" spans="1:10" x14ac:dyDescent="0.2">
      <c r="A269" s="305">
        <v>101</v>
      </c>
      <c r="B269" s="306" t="s">
        <v>218</v>
      </c>
      <c r="I269" s="305">
        <v>197</v>
      </c>
      <c r="J269" s="306" t="s">
        <v>218</v>
      </c>
    </row>
    <row r="270" spans="1:10" x14ac:dyDescent="0.2">
      <c r="A270" s="305">
        <v>105</v>
      </c>
      <c r="B270" s="306" t="s">
        <v>218</v>
      </c>
      <c r="I270" s="305">
        <v>201</v>
      </c>
      <c r="J270" s="306" t="s">
        <v>218</v>
      </c>
    </row>
    <row r="271" spans="1:10" x14ac:dyDescent="0.2">
      <c r="A271" s="305">
        <v>109</v>
      </c>
      <c r="B271" s="306" t="s">
        <v>218</v>
      </c>
      <c r="I271" s="305">
        <v>205</v>
      </c>
      <c r="J271" s="306" t="s">
        <v>218</v>
      </c>
    </row>
    <row r="272" spans="1:10" x14ac:dyDescent="0.2">
      <c r="A272" s="305">
        <v>113</v>
      </c>
      <c r="B272" s="306" t="s">
        <v>218</v>
      </c>
      <c r="I272" s="305">
        <v>209</v>
      </c>
      <c r="J272" s="306" t="s">
        <v>218</v>
      </c>
    </row>
    <row r="273" spans="1:10" x14ac:dyDescent="0.2">
      <c r="A273" s="305">
        <v>117</v>
      </c>
      <c r="B273" s="306" t="s">
        <v>218</v>
      </c>
      <c r="I273" s="305">
        <v>213</v>
      </c>
      <c r="J273" s="306" t="s">
        <v>218</v>
      </c>
    </row>
    <row r="274" spans="1:10" x14ac:dyDescent="0.2">
      <c r="A274" s="305">
        <v>121</v>
      </c>
      <c r="B274" s="306" t="s">
        <v>218</v>
      </c>
      <c r="I274" s="305">
        <v>217</v>
      </c>
      <c r="J274" s="306" t="s">
        <v>218</v>
      </c>
    </row>
    <row r="275" spans="1:10" x14ac:dyDescent="0.2">
      <c r="A275" s="305">
        <v>125</v>
      </c>
      <c r="B275" s="306" t="s">
        <v>218</v>
      </c>
      <c r="I275" s="305">
        <v>220</v>
      </c>
      <c r="J275" s="306" t="s">
        <v>218</v>
      </c>
    </row>
    <row r="276" spans="1:10" x14ac:dyDescent="0.2">
      <c r="A276" s="305">
        <v>129</v>
      </c>
      <c r="B276" s="306" t="s">
        <v>218</v>
      </c>
      <c r="I276" s="305">
        <v>224</v>
      </c>
      <c r="J276" s="306" t="s">
        <v>218</v>
      </c>
    </row>
    <row r="277" spans="1:10" x14ac:dyDescent="0.2">
      <c r="A277" s="305">
        <v>133</v>
      </c>
      <c r="B277" s="306" t="s">
        <v>218</v>
      </c>
      <c r="I277" s="305">
        <v>228</v>
      </c>
      <c r="J277" s="306" t="s">
        <v>218</v>
      </c>
    </row>
    <row r="278" spans="1:10" x14ac:dyDescent="0.2">
      <c r="A278" s="305">
        <v>137</v>
      </c>
      <c r="B278" s="306" t="s">
        <v>218</v>
      </c>
      <c r="I278" s="305">
        <v>232</v>
      </c>
      <c r="J278" s="306" t="s">
        <v>218</v>
      </c>
    </row>
    <row r="279" spans="1:10" x14ac:dyDescent="0.2">
      <c r="A279" s="305">
        <v>141</v>
      </c>
      <c r="B279" s="306" t="s">
        <v>218</v>
      </c>
      <c r="I279" s="305">
        <v>236</v>
      </c>
      <c r="J279" s="306" t="s">
        <v>218</v>
      </c>
    </row>
    <row r="280" spans="1:10" x14ac:dyDescent="0.2">
      <c r="A280" s="305">
        <v>145</v>
      </c>
      <c r="B280" s="306" t="s">
        <v>218</v>
      </c>
      <c r="I280" s="305">
        <v>240</v>
      </c>
      <c r="J280" s="306" t="s">
        <v>218</v>
      </c>
    </row>
    <row r="281" spans="1:10" x14ac:dyDescent="0.2">
      <c r="A281" s="305">
        <v>149</v>
      </c>
      <c r="B281" s="306" t="s">
        <v>218</v>
      </c>
      <c r="I281" s="305">
        <v>244</v>
      </c>
      <c r="J281" s="306" t="s">
        <v>218</v>
      </c>
    </row>
    <row r="282" spans="1:10" x14ac:dyDescent="0.2">
      <c r="A282" s="305">
        <v>153</v>
      </c>
      <c r="B282" s="306" t="s">
        <v>218</v>
      </c>
      <c r="I282" s="305">
        <v>248</v>
      </c>
      <c r="J282" s="306" t="s">
        <v>218</v>
      </c>
    </row>
    <row r="283" spans="1:10" x14ac:dyDescent="0.2">
      <c r="A283" s="305">
        <v>157</v>
      </c>
      <c r="B283" s="306" t="s">
        <v>218</v>
      </c>
      <c r="I283" s="305">
        <v>252</v>
      </c>
      <c r="J283" s="306" t="s">
        <v>218</v>
      </c>
    </row>
    <row r="284" spans="1:10" x14ac:dyDescent="0.2">
      <c r="A284" s="305">
        <v>161</v>
      </c>
      <c r="B284" s="306" t="s">
        <v>218</v>
      </c>
      <c r="I284" s="305">
        <v>256</v>
      </c>
      <c r="J284" s="306" t="s">
        <v>218</v>
      </c>
    </row>
    <row r="285" spans="1:10" x14ac:dyDescent="0.2">
      <c r="A285" s="305">
        <v>163</v>
      </c>
      <c r="B285" s="306" t="s">
        <v>218</v>
      </c>
      <c r="I285" s="305">
        <v>260</v>
      </c>
      <c r="J285" s="306" t="s">
        <v>218</v>
      </c>
    </row>
    <row r="286" spans="1:10" x14ac:dyDescent="0.2">
      <c r="A286" s="305">
        <v>165</v>
      </c>
      <c r="B286" s="306" t="s">
        <v>218</v>
      </c>
      <c r="I286" s="305">
        <v>264</v>
      </c>
      <c r="J286" s="306" t="s">
        <v>218</v>
      </c>
    </row>
    <row r="287" spans="1:10" x14ac:dyDescent="0.2">
      <c r="A287" s="305">
        <v>167</v>
      </c>
      <c r="B287" s="306" t="s">
        <v>218</v>
      </c>
      <c r="I287" s="305">
        <v>268</v>
      </c>
      <c r="J287" s="306" t="s">
        <v>218</v>
      </c>
    </row>
    <row r="288" spans="1:10" x14ac:dyDescent="0.2">
      <c r="A288" s="305">
        <v>169</v>
      </c>
      <c r="B288" s="306" t="s">
        <v>218</v>
      </c>
      <c r="I288" s="305">
        <v>272</v>
      </c>
      <c r="J288" s="306" t="s">
        <v>218</v>
      </c>
    </row>
    <row r="289" spans="1:10" x14ac:dyDescent="0.2">
      <c r="A289" s="305">
        <v>171</v>
      </c>
      <c r="B289" s="306" t="s">
        <v>218</v>
      </c>
      <c r="I289" s="305">
        <v>276</v>
      </c>
      <c r="J289" s="306" t="s">
        <v>218</v>
      </c>
    </row>
    <row r="290" spans="1:10" x14ac:dyDescent="0.2">
      <c r="A290" s="305">
        <v>174</v>
      </c>
      <c r="B290" s="306" t="s">
        <v>218</v>
      </c>
      <c r="I290" s="305">
        <v>280</v>
      </c>
      <c r="J290" s="306" t="s">
        <v>218</v>
      </c>
    </row>
    <row r="291" spans="1:10" x14ac:dyDescent="0.2">
      <c r="A291" s="305">
        <v>178</v>
      </c>
      <c r="B291" s="306" t="s">
        <v>218</v>
      </c>
      <c r="I291" s="305">
        <v>284</v>
      </c>
      <c r="J291" s="306" t="s">
        <v>218</v>
      </c>
    </row>
    <row r="292" spans="1:10" x14ac:dyDescent="0.2">
      <c r="A292" s="305">
        <v>182</v>
      </c>
      <c r="B292" s="306" t="s">
        <v>218</v>
      </c>
      <c r="I292" s="305">
        <v>288</v>
      </c>
      <c r="J292" s="306" t="s">
        <v>218</v>
      </c>
    </row>
    <row r="293" spans="1:10" x14ac:dyDescent="0.2">
      <c r="A293" s="305">
        <v>186</v>
      </c>
      <c r="B293" s="306" t="s">
        <v>218</v>
      </c>
      <c r="I293" s="305">
        <v>292</v>
      </c>
      <c r="J293" s="306" t="s">
        <v>218</v>
      </c>
    </row>
    <row r="294" spans="1:10" x14ac:dyDescent="0.2">
      <c r="A294" s="305">
        <v>190</v>
      </c>
      <c r="B294" s="306" t="s">
        <v>218</v>
      </c>
    </row>
    <row r="295" spans="1:10" x14ac:dyDescent="0.2">
      <c r="A295" s="305">
        <v>194</v>
      </c>
      <c r="B295" s="306" t="s">
        <v>218</v>
      </c>
    </row>
    <row r="296" spans="1:10" x14ac:dyDescent="0.2">
      <c r="A296" s="305">
        <v>198</v>
      </c>
      <c r="B296" s="306" t="s">
        <v>218</v>
      </c>
    </row>
    <row r="297" spans="1:10" x14ac:dyDescent="0.2">
      <c r="A297" s="305">
        <v>202</v>
      </c>
      <c r="B297" s="306" t="s">
        <v>218</v>
      </c>
    </row>
    <row r="298" spans="1:10" x14ac:dyDescent="0.2">
      <c r="A298" s="305">
        <v>206</v>
      </c>
      <c r="B298" s="306" t="s">
        <v>218</v>
      </c>
    </row>
    <row r="299" spans="1:10" x14ac:dyDescent="0.2">
      <c r="A299" s="305">
        <v>210</v>
      </c>
      <c r="B299" s="306" t="s">
        <v>218</v>
      </c>
    </row>
    <row r="300" spans="1:10" x14ac:dyDescent="0.2">
      <c r="A300" s="305">
        <v>214</v>
      </c>
      <c r="B300" s="306" t="s">
        <v>218</v>
      </c>
    </row>
    <row r="301" spans="1:10" x14ac:dyDescent="0.2">
      <c r="A301" s="305">
        <v>218</v>
      </c>
      <c r="B301" s="306" t="s">
        <v>218</v>
      </c>
    </row>
    <row r="302" spans="1:10" x14ac:dyDescent="0.2">
      <c r="A302" s="305">
        <v>222</v>
      </c>
      <c r="B302" s="306" t="s">
        <v>218</v>
      </c>
    </row>
    <row r="303" spans="1:10" x14ac:dyDescent="0.2">
      <c r="A303" s="305">
        <v>226</v>
      </c>
      <c r="B303" s="306" t="s">
        <v>218</v>
      </c>
    </row>
    <row r="304" spans="1:10" x14ac:dyDescent="0.2">
      <c r="A304" s="305">
        <v>230</v>
      </c>
      <c r="B304" s="306" t="s">
        <v>218</v>
      </c>
    </row>
    <row r="305" spans="1:2" x14ac:dyDescent="0.2">
      <c r="A305" s="305">
        <v>234</v>
      </c>
      <c r="B305" s="306" t="s">
        <v>218</v>
      </c>
    </row>
    <row r="306" spans="1:2" x14ac:dyDescent="0.2">
      <c r="A306" s="305">
        <v>238</v>
      </c>
      <c r="B306" s="306" t="s">
        <v>218</v>
      </c>
    </row>
    <row r="307" spans="1:2" x14ac:dyDescent="0.2">
      <c r="A307" s="305">
        <v>242</v>
      </c>
      <c r="B307" s="306" t="s">
        <v>218</v>
      </c>
    </row>
    <row r="308" spans="1:2" x14ac:dyDescent="0.2">
      <c r="A308" s="305">
        <v>245</v>
      </c>
      <c r="B308" s="306" t="s">
        <v>218</v>
      </c>
    </row>
    <row r="309" spans="1:2" x14ac:dyDescent="0.2">
      <c r="A309" s="305">
        <v>247</v>
      </c>
      <c r="B309" s="306" t="s">
        <v>218</v>
      </c>
    </row>
    <row r="310" spans="1:2" x14ac:dyDescent="0.2">
      <c r="A310" s="305">
        <v>249</v>
      </c>
      <c r="B310" s="306" t="s">
        <v>218</v>
      </c>
    </row>
    <row r="311" spans="1:2" x14ac:dyDescent="0.2">
      <c r="A311" s="305">
        <v>251</v>
      </c>
      <c r="B311" s="306" t="s">
        <v>218</v>
      </c>
    </row>
    <row r="312" spans="1:2" x14ac:dyDescent="0.2">
      <c r="A312" s="305">
        <v>253</v>
      </c>
      <c r="B312" s="306" t="s">
        <v>218</v>
      </c>
    </row>
    <row r="313" spans="1:2" x14ac:dyDescent="0.2">
      <c r="A313" s="305">
        <v>255</v>
      </c>
      <c r="B313" s="306" t="s">
        <v>218</v>
      </c>
    </row>
    <row r="314" spans="1:2" x14ac:dyDescent="0.2">
      <c r="A314" s="305">
        <v>259</v>
      </c>
      <c r="B314" s="306" t="s">
        <v>218</v>
      </c>
    </row>
    <row r="315" spans="1:2" x14ac:dyDescent="0.2">
      <c r="A315" s="305">
        <v>263</v>
      </c>
      <c r="B315" s="306" t="s">
        <v>218</v>
      </c>
    </row>
    <row r="316" spans="1:2" x14ac:dyDescent="0.2">
      <c r="A316" s="305">
        <v>267</v>
      </c>
      <c r="B316" s="306" t="s">
        <v>218</v>
      </c>
    </row>
    <row r="317" spans="1:2" x14ac:dyDescent="0.2">
      <c r="A317" s="305">
        <v>271</v>
      </c>
      <c r="B317" s="306" t="s">
        <v>218</v>
      </c>
    </row>
    <row r="318" spans="1:2" x14ac:dyDescent="0.2">
      <c r="A318" s="305">
        <v>275</v>
      </c>
      <c r="B318" s="306" t="s">
        <v>218</v>
      </c>
    </row>
    <row r="319" spans="1:2" x14ac:dyDescent="0.2">
      <c r="A319" s="305">
        <v>279</v>
      </c>
      <c r="B319" s="306" t="s">
        <v>218</v>
      </c>
    </row>
    <row r="320" spans="1:2" x14ac:dyDescent="0.2">
      <c r="A320" s="305">
        <v>283</v>
      </c>
      <c r="B320" s="306" t="s">
        <v>218</v>
      </c>
    </row>
    <row r="321" spans="1:7" x14ac:dyDescent="0.2">
      <c r="A321" s="305">
        <v>287</v>
      </c>
      <c r="B321" s="306" t="s">
        <v>218</v>
      </c>
    </row>
    <row r="322" spans="1:7" x14ac:dyDescent="0.2">
      <c r="A322" s="305">
        <v>291</v>
      </c>
      <c r="B322" s="306" t="s">
        <v>218</v>
      </c>
    </row>
    <row r="323" spans="1:7" x14ac:dyDescent="0.2">
      <c r="A323" s="305">
        <v>295</v>
      </c>
      <c r="B323" s="306" t="s">
        <v>218</v>
      </c>
    </row>
    <row r="324" spans="1:7" x14ac:dyDescent="0.2">
      <c r="A324" s="305">
        <v>299</v>
      </c>
      <c r="B324" s="306" t="s">
        <v>218</v>
      </c>
    </row>
    <row r="325" spans="1:7" x14ac:dyDescent="0.2">
      <c r="A325" s="305">
        <v>303</v>
      </c>
      <c r="B325" s="306" t="s">
        <v>218</v>
      </c>
    </row>
    <row r="326" spans="1:7" x14ac:dyDescent="0.2">
      <c r="A326" s="305">
        <v>307</v>
      </c>
      <c r="B326" s="306" t="s">
        <v>218</v>
      </c>
    </row>
    <row r="327" spans="1:7" x14ac:dyDescent="0.2">
      <c r="A327" s="305">
        <v>311</v>
      </c>
      <c r="B327" s="306" t="s">
        <v>218</v>
      </c>
    </row>
    <row r="328" spans="1:7" x14ac:dyDescent="0.2">
      <c r="A328" s="305">
        <v>315</v>
      </c>
      <c r="B328" s="306" t="s">
        <v>218</v>
      </c>
    </row>
    <row r="329" spans="1:7" x14ac:dyDescent="0.2">
      <c r="A329" s="305">
        <v>319</v>
      </c>
      <c r="B329" s="306" t="s">
        <v>218</v>
      </c>
    </row>
    <row r="330" spans="1:7" x14ac:dyDescent="0.2">
      <c r="A330" s="305">
        <v>323</v>
      </c>
      <c r="B330" s="306" t="s">
        <v>218</v>
      </c>
    </row>
    <row r="331" spans="1:7" x14ac:dyDescent="0.2">
      <c r="A331" s="305">
        <v>327</v>
      </c>
      <c r="B331" s="306" t="s">
        <v>218</v>
      </c>
    </row>
    <row r="332" spans="1:7" x14ac:dyDescent="0.2">
      <c r="A332" s="305">
        <v>329</v>
      </c>
      <c r="B332" s="306" t="s">
        <v>218</v>
      </c>
    </row>
    <row r="333" spans="1:7" ht="12.75" customHeight="1" x14ac:dyDescent="0.2">
      <c r="A333" s="305">
        <v>331</v>
      </c>
      <c r="B333" s="306" t="s">
        <v>218</v>
      </c>
      <c r="G333" s="306" t="s">
        <v>375</v>
      </c>
    </row>
    <row r="335" spans="1:7" ht="12.75" customHeight="1" x14ac:dyDescent="0.2"/>
    <row r="336" spans="1:7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</sheetData>
  <sortState ref="I2:O145">
    <sortCondition ref="I2:I145"/>
  </sortState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pane ySplit="1" topLeftCell="A2" activePane="bottomLeft" state="frozen"/>
      <selection pane="bottomLeft" activeCell="B24" sqref="B24"/>
    </sheetView>
  </sheetViews>
  <sheetFormatPr defaultRowHeight="12.75" x14ac:dyDescent="0.2"/>
  <cols>
    <col min="1" max="1" width="24.85546875" style="344" customWidth="1"/>
    <col min="2" max="2" width="5.140625" style="345" customWidth="1"/>
    <col min="3" max="3" width="19.42578125" style="342" customWidth="1"/>
    <col min="4" max="4" width="1.42578125" style="218" customWidth="1"/>
    <col min="5" max="5" width="24.140625" style="344" customWidth="1"/>
    <col min="6" max="6" width="5.28515625" style="345" customWidth="1"/>
    <col min="7" max="7" width="22.28515625" style="343" customWidth="1"/>
    <col min="8" max="8" width="1.42578125" style="343" customWidth="1"/>
    <col min="9" max="9" width="26.7109375" style="344" customWidth="1"/>
    <col min="10" max="10" width="4.5703125" style="345" customWidth="1"/>
    <col min="11" max="11" width="1.42578125" style="218" customWidth="1"/>
    <col min="12" max="12" width="32.140625" style="344" customWidth="1"/>
    <col min="13" max="13" width="5.28515625" style="345" customWidth="1"/>
    <col min="14" max="14" width="22.85546875" style="218" customWidth="1"/>
    <col min="15" max="15" width="3.42578125" style="218" customWidth="1"/>
    <col min="16" max="16384" width="9.140625" style="218"/>
  </cols>
  <sheetData>
    <row r="1" spans="1:15" s="223" customFormat="1" x14ac:dyDescent="0.2">
      <c r="A1" s="347" t="s">
        <v>403</v>
      </c>
      <c r="B1" s="348"/>
      <c r="C1" s="349" t="s">
        <v>434</v>
      </c>
      <c r="D1" s="349"/>
      <c r="E1" s="350" t="s">
        <v>416</v>
      </c>
      <c r="F1" s="348"/>
      <c r="G1" s="351" t="s">
        <v>434</v>
      </c>
      <c r="H1" s="351"/>
      <c r="I1" s="350" t="s">
        <v>415</v>
      </c>
      <c r="J1" s="348"/>
      <c r="K1" s="349"/>
      <c r="L1" s="350" t="s">
        <v>419</v>
      </c>
      <c r="M1" s="348"/>
      <c r="N1" s="349" t="s">
        <v>434</v>
      </c>
      <c r="O1" s="352"/>
    </row>
    <row r="2" spans="1:15" x14ac:dyDescent="0.2">
      <c r="A2" s="353" t="s">
        <v>396</v>
      </c>
      <c r="B2" s="354">
        <v>352</v>
      </c>
      <c r="C2" s="355"/>
      <c r="D2" s="359"/>
      <c r="E2" s="356"/>
      <c r="F2" s="357"/>
      <c r="G2" s="358"/>
      <c r="H2" s="399"/>
      <c r="I2" s="356"/>
      <c r="J2" s="357"/>
      <c r="K2" s="359"/>
      <c r="L2" s="356"/>
      <c r="M2" s="357"/>
      <c r="N2" s="268"/>
      <c r="O2" s="360"/>
    </row>
    <row r="3" spans="1:15" x14ac:dyDescent="0.2">
      <c r="A3" s="361" t="s">
        <v>397</v>
      </c>
      <c r="B3" s="362">
        <v>64</v>
      </c>
      <c r="C3" s="355"/>
      <c r="D3" s="359"/>
      <c r="E3" s="356"/>
      <c r="F3" s="357"/>
      <c r="G3" s="358"/>
      <c r="H3" s="399"/>
      <c r="I3" s="356"/>
      <c r="J3" s="357"/>
      <c r="K3" s="359"/>
      <c r="L3" s="356"/>
      <c r="M3" s="357"/>
      <c r="N3" s="268"/>
      <c r="O3" s="360"/>
    </row>
    <row r="4" spans="1:15" x14ac:dyDescent="0.2">
      <c r="A4" s="353" t="s">
        <v>399</v>
      </c>
      <c r="B4" s="354">
        <f>B2-B3</f>
        <v>288</v>
      </c>
      <c r="C4" s="355"/>
      <c r="D4" s="359"/>
      <c r="E4" s="363" t="s">
        <v>399</v>
      </c>
      <c r="F4" s="354">
        <f>B4</f>
        <v>288</v>
      </c>
      <c r="G4" s="364"/>
      <c r="H4" s="399"/>
      <c r="I4" s="356"/>
      <c r="J4" s="357"/>
      <c r="K4" s="359"/>
      <c r="L4" s="356"/>
      <c r="M4" s="357"/>
      <c r="N4" s="268"/>
      <c r="O4" s="360"/>
    </row>
    <row r="5" spans="1:15" x14ac:dyDescent="0.2">
      <c r="A5" s="365" t="s">
        <v>413</v>
      </c>
      <c r="B5" s="366">
        <v>39</v>
      </c>
      <c r="C5" s="355"/>
      <c r="D5" s="359"/>
      <c r="E5" s="363" t="s">
        <v>401</v>
      </c>
      <c r="F5" s="354">
        <v>128</v>
      </c>
      <c r="G5" s="364"/>
      <c r="H5" s="399"/>
      <c r="I5" s="356"/>
      <c r="J5" s="357"/>
      <c r="K5" s="359"/>
      <c r="L5" s="363" t="s">
        <v>401</v>
      </c>
      <c r="M5" s="354">
        <v>128</v>
      </c>
      <c r="N5" s="268"/>
      <c r="O5" s="360"/>
    </row>
    <row r="6" spans="1:15" x14ac:dyDescent="0.2">
      <c r="A6" s="367" t="s">
        <v>402</v>
      </c>
      <c r="B6" s="368">
        <f>B4-B5</f>
        <v>249</v>
      </c>
      <c r="C6" s="355"/>
      <c r="D6" s="359"/>
      <c r="E6" s="363" t="s">
        <v>400</v>
      </c>
      <c r="F6" s="354">
        <f>F4-F5</f>
        <v>160</v>
      </c>
      <c r="G6" s="364"/>
      <c r="H6" s="399"/>
      <c r="I6" s="356"/>
      <c r="J6" s="357"/>
      <c r="K6" s="359"/>
      <c r="L6" s="369" t="s">
        <v>420</v>
      </c>
      <c r="M6" s="366">
        <v>8</v>
      </c>
      <c r="N6" s="268"/>
      <c r="O6" s="360"/>
    </row>
    <row r="7" spans="1:15" x14ac:dyDescent="0.2">
      <c r="A7" s="370"/>
      <c r="B7" s="404">
        <v>144</v>
      </c>
      <c r="C7" s="377" t="s">
        <v>407</v>
      </c>
      <c r="D7" s="359"/>
      <c r="E7" s="369" t="s">
        <v>421</v>
      </c>
      <c r="F7" s="366">
        <v>31</v>
      </c>
      <c r="G7" s="371"/>
      <c r="H7" s="399"/>
      <c r="I7" s="356"/>
      <c r="J7" s="357"/>
      <c r="K7" s="359"/>
      <c r="L7" s="372" t="s">
        <v>422</v>
      </c>
      <c r="M7" s="368">
        <f>M5-M6</f>
        <v>120</v>
      </c>
      <c r="N7" s="268"/>
      <c r="O7" s="360"/>
    </row>
    <row r="8" spans="1:15" x14ac:dyDescent="0.2">
      <c r="A8" s="370"/>
      <c r="B8" s="366">
        <v>13</v>
      </c>
      <c r="C8" s="373" t="s">
        <v>404</v>
      </c>
      <c r="D8" s="359"/>
      <c r="E8" s="369" t="s">
        <v>425</v>
      </c>
      <c r="F8" s="366">
        <f>F6-F7</f>
        <v>129</v>
      </c>
      <c r="G8" s="371"/>
      <c r="H8" s="399"/>
      <c r="I8" s="356"/>
      <c r="J8" s="357"/>
      <c r="K8" s="359"/>
      <c r="L8" s="356"/>
      <c r="M8" s="374">
        <v>74</v>
      </c>
      <c r="N8" s="375" t="s">
        <v>411</v>
      </c>
      <c r="O8" s="360"/>
    </row>
    <row r="9" spans="1:15" x14ac:dyDescent="0.2">
      <c r="A9" s="370"/>
      <c r="B9" s="404">
        <f>B7-B8</f>
        <v>131</v>
      </c>
      <c r="C9" s="377" t="s">
        <v>405</v>
      </c>
      <c r="D9" s="359"/>
      <c r="E9" s="376" t="s">
        <v>424</v>
      </c>
      <c r="F9" s="366">
        <f>B9</f>
        <v>131</v>
      </c>
      <c r="G9" s="371"/>
      <c r="H9" s="400"/>
      <c r="I9" s="356"/>
      <c r="J9" s="357"/>
      <c r="K9" s="359"/>
      <c r="L9" s="356"/>
      <c r="M9" s="357">
        <v>31</v>
      </c>
      <c r="N9" s="355" t="s">
        <v>417</v>
      </c>
      <c r="O9" s="360"/>
    </row>
    <row r="10" spans="1:15" x14ac:dyDescent="0.2">
      <c r="A10" s="367" t="s">
        <v>398</v>
      </c>
      <c r="B10" s="368">
        <f>B6-B9</f>
        <v>118</v>
      </c>
      <c r="C10" s="377"/>
      <c r="D10" s="359"/>
      <c r="E10" s="356"/>
      <c r="F10" s="378">
        <v>32</v>
      </c>
      <c r="G10" s="379" t="s">
        <v>406</v>
      </c>
      <c r="H10" s="399"/>
      <c r="I10" s="356"/>
      <c r="J10" s="357"/>
      <c r="K10" s="359"/>
      <c r="L10" s="356"/>
      <c r="M10" s="368">
        <f>M8+M9</f>
        <v>105</v>
      </c>
      <c r="N10" s="380" t="s">
        <v>418</v>
      </c>
      <c r="O10" s="360"/>
    </row>
    <row r="11" spans="1:15" x14ac:dyDescent="0.2">
      <c r="A11" s="367" t="s">
        <v>423</v>
      </c>
      <c r="B11" s="357"/>
      <c r="C11" s="355"/>
      <c r="D11" s="359"/>
      <c r="E11" s="372" t="s">
        <v>409</v>
      </c>
      <c r="F11" s="368">
        <f>F8-F10</f>
        <v>97</v>
      </c>
      <c r="G11" s="358"/>
      <c r="H11" s="399"/>
      <c r="I11" s="356"/>
      <c r="J11" s="357"/>
      <c r="K11" s="359"/>
      <c r="L11" s="356"/>
      <c r="M11" s="357"/>
      <c r="N11" s="268"/>
      <c r="O11" s="360"/>
    </row>
    <row r="12" spans="1:15" x14ac:dyDescent="0.2">
      <c r="A12" s="370"/>
      <c r="B12" s="357"/>
      <c r="C12" s="355"/>
      <c r="D12" s="359"/>
      <c r="E12" s="356"/>
      <c r="F12" s="357"/>
      <c r="G12" s="358"/>
      <c r="H12" s="399"/>
      <c r="I12" s="363" t="s">
        <v>408</v>
      </c>
      <c r="J12" s="354">
        <v>84</v>
      </c>
      <c r="K12" s="359"/>
      <c r="L12" s="356"/>
      <c r="M12" s="357">
        <f>13+32+31+68</f>
        <v>144</v>
      </c>
      <c r="N12" s="268"/>
      <c r="O12" s="360"/>
    </row>
    <row r="13" spans="1:15" x14ac:dyDescent="0.2">
      <c r="A13" s="370"/>
      <c r="B13" s="357"/>
      <c r="C13" s="355"/>
      <c r="D13" s="359"/>
      <c r="E13" s="356"/>
      <c r="F13" s="357"/>
      <c r="G13" s="358"/>
      <c r="H13" s="399"/>
      <c r="I13" s="369" t="s">
        <v>412</v>
      </c>
      <c r="J13" s="366">
        <v>19</v>
      </c>
      <c r="K13" s="359"/>
      <c r="L13" s="356"/>
      <c r="M13" s="357"/>
      <c r="N13" s="268"/>
      <c r="O13" s="360"/>
    </row>
    <row r="14" spans="1:15" x14ac:dyDescent="0.2">
      <c r="A14" s="381" t="s">
        <v>433</v>
      </c>
      <c r="B14" s="382"/>
      <c r="C14" s="383"/>
      <c r="D14" s="359"/>
      <c r="E14" s="356"/>
      <c r="F14" s="374">
        <v>74</v>
      </c>
      <c r="G14" s="375" t="s">
        <v>411</v>
      </c>
      <c r="H14" s="399"/>
      <c r="I14" s="369" t="s">
        <v>414</v>
      </c>
      <c r="J14" s="366">
        <f>J12-J13</f>
        <v>65</v>
      </c>
      <c r="K14" s="359"/>
      <c r="L14" s="356"/>
      <c r="M14" s="357"/>
      <c r="N14" s="268"/>
      <c r="O14" s="360"/>
    </row>
    <row r="15" spans="1:15" x14ac:dyDescent="0.2">
      <c r="A15" s="370"/>
      <c r="B15" s="357"/>
      <c r="C15" s="355"/>
      <c r="D15" s="359"/>
      <c r="E15" s="356" t="s">
        <v>410</v>
      </c>
      <c r="F15" s="357">
        <v>72</v>
      </c>
      <c r="G15" s="358"/>
      <c r="H15" s="399"/>
      <c r="I15" s="372" t="s">
        <v>438</v>
      </c>
      <c r="J15" s="368">
        <f>J14-F10</f>
        <v>33</v>
      </c>
      <c r="K15" s="359"/>
      <c r="L15" s="356"/>
      <c r="M15" s="357"/>
      <c r="N15" s="268"/>
      <c r="O15" s="360"/>
    </row>
    <row r="16" spans="1:15" x14ac:dyDescent="0.2">
      <c r="A16" s="370"/>
      <c r="B16" s="357"/>
      <c r="C16" s="355"/>
      <c r="D16" s="359"/>
      <c r="E16" s="356"/>
      <c r="F16" s="357"/>
      <c r="G16" s="358"/>
      <c r="H16" s="399"/>
      <c r="I16" s="356"/>
      <c r="J16" s="357"/>
      <c r="K16" s="359"/>
      <c r="L16" s="356"/>
      <c r="M16" s="357"/>
      <c r="N16" s="268"/>
      <c r="O16" s="360"/>
    </row>
    <row r="17" spans="1:15" ht="13.5" thickBot="1" x14ac:dyDescent="0.25">
      <c r="A17" s="384"/>
      <c r="B17" s="385"/>
      <c r="C17" s="386"/>
      <c r="D17" s="389"/>
      <c r="E17" s="387"/>
      <c r="F17" s="385"/>
      <c r="G17" s="388"/>
      <c r="H17" s="401"/>
      <c r="I17" s="387"/>
      <c r="J17" s="385"/>
      <c r="K17" s="389"/>
      <c r="L17" s="387"/>
      <c r="M17" s="385"/>
      <c r="N17" s="390"/>
      <c r="O17" s="391"/>
    </row>
    <row r="18" spans="1:15" ht="13.5" thickBot="1" x14ac:dyDescent="0.25">
      <c r="C18" s="346"/>
      <c r="D18" s="256"/>
      <c r="E18" s="397"/>
      <c r="F18" s="283"/>
      <c r="G18" s="398"/>
      <c r="H18" s="398"/>
      <c r="I18" s="397"/>
      <c r="J18" s="283"/>
      <c r="K18" s="256"/>
      <c r="L18" s="397"/>
    </row>
    <row r="19" spans="1:15" x14ac:dyDescent="0.2">
      <c r="A19" s="392" t="s">
        <v>436</v>
      </c>
      <c r="B19" s="393"/>
      <c r="C19" s="346"/>
      <c r="D19" s="256"/>
      <c r="E19" s="397"/>
      <c r="F19" s="283"/>
      <c r="G19" s="398"/>
      <c r="H19" s="398"/>
      <c r="I19" s="397"/>
      <c r="J19" s="283"/>
      <c r="K19" s="256"/>
      <c r="L19" s="397"/>
    </row>
    <row r="20" spans="1:15" x14ac:dyDescent="0.2">
      <c r="A20" s="370" t="s">
        <v>426</v>
      </c>
      <c r="B20" s="394">
        <v>40</v>
      </c>
      <c r="C20" s="346"/>
      <c r="D20" s="256"/>
      <c r="E20" s="397"/>
      <c r="F20" s="283"/>
      <c r="G20" s="398"/>
      <c r="H20" s="398"/>
      <c r="I20" s="397"/>
      <c r="J20" s="283"/>
      <c r="K20" s="256"/>
      <c r="L20" s="397"/>
    </row>
    <row r="21" spans="1:15" x14ac:dyDescent="0.2">
      <c r="A21" s="370" t="s">
        <v>427</v>
      </c>
      <c r="B21" s="394">
        <v>24</v>
      </c>
      <c r="C21" s="346"/>
      <c r="D21" s="256"/>
      <c r="E21" s="397"/>
      <c r="F21" s="283"/>
      <c r="G21" s="398"/>
      <c r="H21" s="398"/>
      <c r="I21" s="397"/>
      <c r="J21" s="283"/>
      <c r="K21" s="256"/>
      <c r="L21" s="397"/>
    </row>
    <row r="22" spans="1:15" x14ac:dyDescent="0.2">
      <c r="A22" s="361" t="s">
        <v>437</v>
      </c>
      <c r="B22" s="405">
        <f>B20+B21</f>
        <v>64</v>
      </c>
      <c r="C22" s="346"/>
      <c r="D22" s="256"/>
      <c r="E22" s="397"/>
      <c r="F22" s="283"/>
      <c r="G22" s="398"/>
      <c r="H22" s="398"/>
      <c r="I22" s="397"/>
      <c r="J22" s="283"/>
      <c r="K22" s="256"/>
      <c r="L22" s="397"/>
    </row>
    <row r="23" spans="1:15" ht="6" customHeight="1" x14ac:dyDescent="0.2">
      <c r="A23" s="402"/>
      <c r="B23" s="403"/>
      <c r="C23" s="346"/>
      <c r="D23" s="256"/>
      <c r="E23" s="397"/>
      <c r="F23" s="283"/>
      <c r="G23" s="398"/>
      <c r="H23" s="398"/>
      <c r="I23" s="397"/>
      <c r="J23" s="283"/>
      <c r="K23" s="256"/>
      <c r="L23" s="397"/>
    </row>
    <row r="24" spans="1:15" x14ac:dyDescent="0.2">
      <c r="A24" s="370" t="s">
        <v>428</v>
      </c>
      <c r="B24" s="394"/>
      <c r="C24" s="346"/>
      <c r="D24" s="256"/>
      <c r="E24" s="397"/>
      <c r="F24" s="283"/>
      <c r="G24" s="398"/>
      <c r="H24" s="398"/>
      <c r="I24" s="397"/>
      <c r="J24" s="283"/>
      <c r="K24" s="256"/>
      <c r="L24" s="397"/>
    </row>
    <row r="25" spans="1:15" x14ac:dyDescent="0.2">
      <c r="A25" s="370" t="s">
        <v>429</v>
      </c>
      <c r="B25" s="394">
        <v>12</v>
      </c>
    </row>
    <row r="26" spans="1:15" x14ac:dyDescent="0.2">
      <c r="A26" s="370" t="s">
        <v>430</v>
      </c>
      <c r="B26" s="394"/>
    </row>
    <row r="27" spans="1:15" x14ac:dyDescent="0.2">
      <c r="A27" s="367" t="s">
        <v>435</v>
      </c>
      <c r="B27" s="395">
        <f>SUM(B24:B26)</f>
        <v>12</v>
      </c>
    </row>
    <row r="28" spans="1:15" x14ac:dyDescent="0.2">
      <c r="A28" s="370"/>
      <c r="B28" s="394"/>
    </row>
    <row r="29" spans="1:15" x14ac:dyDescent="0.2">
      <c r="A29" s="367" t="s">
        <v>431</v>
      </c>
      <c r="B29" s="395">
        <f>B2</f>
        <v>352</v>
      </c>
    </row>
    <row r="30" spans="1:15" x14ac:dyDescent="0.2">
      <c r="A30" s="367" t="s">
        <v>432</v>
      </c>
      <c r="B30" s="395">
        <f>B6</f>
        <v>249</v>
      </c>
    </row>
    <row r="31" spans="1:15" ht="13.5" thickBot="1" x14ac:dyDescent="0.25">
      <c r="A31" s="384"/>
      <c r="B31" s="39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43"/>
  <sheetViews>
    <sheetView workbookViewId="0">
      <selection activeCell="B28" sqref="B28"/>
    </sheetView>
  </sheetViews>
  <sheetFormatPr defaultRowHeight="12.75" x14ac:dyDescent="0.2"/>
  <cols>
    <col min="1" max="1" width="9.140625" style="218"/>
    <col min="2" max="2" width="18.5703125" style="218" customWidth="1"/>
    <col min="3" max="3" width="29" style="218" customWidth="1"/>
    <col min="4" max="7" width="9.140625" style="218"/>
    <col min="8" max="8" width="5.5703125" style="218" customWidth="1"/>
    <col min="9" max="16384" width="9.140625" style="218"/>
  </cols>
  <sheetData>
    <row r="1" spans="2:7" ht="15.75" x14ac:dyDescent="0.2">
      <c r="B1" s="235" t="s">
        <v>120</v>
      </c>
      <c r="C1" s="236"/>
      <c r="D1" s="236"/>
      <c r="E1" s="236"/>
      <c r="F1" s="236"/>
      <c r="G1" s="236"/>
    </row>
    <row r="2" spans="2:7" ht="12" customHeight="1" thickBot="1" x14ac:dyDescent="0.25">
      <c r="B2" s="237"/>
      <c r="C2" s="236"/>
      <c r="D2" s="236"/>
      <c r="E2" s="236"/>
      <c r="F2" s="236"/>
      <c r="G2" s="236"/>
    </row>
    <row r="3" spans="2:7" ht="16.5" thickTop="1" thickBot="1" x14ac:dyDescent="0.25">
      <c r="B3" s="238" t="s">
        <v>121</v>
      </c>
      <c r="C3" s="239"/>
      <c r="D3" s="239" t="s">
        <v>11</v>
      </c>
      <c r="E3" s="239" t="s">
        <v>12</v>
      </c>
      <c r="F3" s="240" t="s">
        <v>122</v>
      </c>
      <c r="G3" s="236"/>
    </row>
    <row r="4" spans="2:7" ht="15" thickBot="1" x14ac:dyDescent="0.25">
      <c r="B4" s="241"/>
      <c r="C4" s="242" t="s">
        <v>123</v>
      </c>
      <c r="D4" s="242"/>
      <c r="E4" s="242"/>
      <c r="F4" s="243" t="s">
        <v>94</v>
      </c>
      <c r="G4" s="236"/>
    </row>
    <row r="5" spans="2:7" ht="15" thickBot="1" x14ac:dyDescent="0.25">
      <c r="B5" s="241"/>
      <c r="C5" s="242" t="s">
        <v>123</v>
      </c>
      <c r="D5" s="242"/>
      <c r="E5" s="242"/>
      <c r="F5" s="243" t="s">
        <v>94</v>
      </c>
      <c r="G5" s="236"/>
    </row>
    <row r="6" spans="2:7" ht="15" thickBot="1" x14ac:dyDescent="0.25">
      <c r="B6" s="244"/>
      <c r="C6" s="245"/>
      <c r="D6" s="245"/>
      <c r="E6" s="245"/>
      <c r="F6" s="246"/>
      <c r="G6" s="236"/>
    </row>
    <row r="7" spans="2:7" ht="15.75" thickTop="1" x14ac:dyDescent="0.2">
      <c r="B7" s="237"/>
      <c r="C7" s="236"/>
      <c r="D7" s="236"/>
      <c r="E7" s="236"/>
      <c r="F7" s="236"/>
      <c r="G7" s="236"/>
    </row>
    <row r="8" spans="2:7" ht="15.75" x14ac:dyDescent="0.2">
      <c r="B8" s="235" t="s">
        <v>125</v>
      </c>
      <c r="C8" s="236"/>
      <c r="D8" s="236"/>
      <c r="E8" s="236"/>
      <c r="F8" s="236"/>
      <c r="G8" s="236"/>
    </row>
    <row r="9" spans="2:7" ht="12" customHeight="1" thickBot="1" x14ac:dyDescent="0.25">
      <c r="B9" s="237"/>
      <c r="C9" s="236"/>
      <c r="D9" s="236"/>
      <c r="E9" s="236"/>
      <c r="F9" s="236"/>
      <c r="G9" s="236"/>
    </row>
    <row r="10" spans="2:7" ht="15.75" thickBot="1" x14ac:dyDescent="0.25">
      <c r="B10" s="247" t="s">
        <v>121</v>
      </c>
      <c r="C10" s="247"/>
      <c r="D10" s="247" t="s">
        <v>11</v>
      </c>
      <c r="E10" s="247" t="s">
        <v>10</v>
      </c>
      <c r="F10" s="247" t="s">
        <v>12</v>
      </c>
      <c r="G10" s="247" t="s">
        <v>122</v>
      </c>
    </row>
    <row r="11" spans="2:7" ht="15" thickBot="1" x14ac:dyDescent="0.25">
      <c r="B11" s="248"/>
      <c r="C11" s="248" t="s">
        <v>123</v>
      </c>
      <c r="D11" s="248"/>
      <c r="E11" s="248"/>
      <c r="F11" s="248"/>
      <c r="G11" s="248" t="s">
        <v>94</v>
      </c>
    </row>
    <row r="12" spans="2:7" ht="15" thickBot="1" x14ac:dyDescent="0.25">
      <c r="B12" s="248"/>
      <c r="C12" s="248" t="s">
        <v>123</v>
      </c>
      <c r="D12" s="248"/>
      <c r="E12" s="248"/>
      <c r="F12" s="248"/>
      <c r="G12" s="248" t="s">
        <v>94</v>
      </c>
    </row>
    <row r="13" spans="2:7" ht="15" thickBot="1" x14ac:dyDescent="0.25">
      <c r="B13" s="248"/>
      <c r="C13" s="248" t="s">
        <v>123</v>
      </c>
      <c r="D13" s="248"/>
      <c r="E13" s="248"/>
      <c r="F13" s="248"/>
      <c r="G13" s="248" t="s">
        <v>94</v>
      </c>
    </row>
    <row r="14" spans="2:7" ht="15" thickBot="1" x14ac:dyDescent="0.25">
      <c r="B14" s="248"/>
      <c r="C14" s="248" t="s">
        <v>123</v>
      </c>
      <c r="D14" s="248"/>
      <c r="E14" s="248"/>
      <c r="F14" s="248"/>
      <c r="G14" s="248" t="s">
        <v>94</v>
      </c>
    </row>
    <row r="15" spans="2:7" ht="15" thickBot="1" x14ac:dyDescent="0.25">
      <c r="B15" s="248"/>
      <c r="C15" s="248" t="s">
        <v>123</v>
      </c>
      <c r="D15" s="248"/>
      <c r="E15" s="248"/>
      <c r="F15" s="248"/>
      <c r="G15" s="248" t="s">
        <v>94</v>
      </c>
    </row>
    <row r="16" spans="2:7" ht="29.25" thickBot="1" x14ac:dyDescent="0.25">
      <c r="B16" s="248"/>
      <c r="C16" s="248" t="s">
        <v>126</v>
      </c>
      <c r="D16" s="248">
        <v>0</v>
      </c>
      <c r="E16" s="248"/>
      <c r="F16" s="248">
        <v>70</v>
      </c>
      <c r="G16" s="248" t="s">
        <v>124</v>
      </c>
    </row>
    <row r="17" spans="2:8" ht="15" x14ac:dyDescent="0.2">
      <c r="B17" s="237"/>
      <c r="C17" s="236"/>
      <c r="D17" s="236"/>
      <c r="E17" s="236"/>
      <c r="F17" s="236"/>
      <c r="G17" s="236"/>
    </row>
    <row r="18" spans="2:8" ht="15.75" x14ac:dyDescent="0.2">
      <c r="B18" s="235" t="s">
        <v>127</v>
      </c>
      <c r="C18" s="236"/>
      <c r="D18" s="236"/>
      <c r="E18" s="236"/>
      <c r="F18" s="236"/>
      <c r="G18" s="236"/>
    </row>
    <row r="19" spans="2:8" ht="12" customHeight="1" thickBot="1" x14ac:dyDescent="0.25">
      <c r="B19" s="235"/>
      <c r="C19" s="236"/>
      <c r="D19" s="236"/>
      <c r="E19" s="236"/>
      <c r="F19" s="236"/>
      <c r="G19" s="236"/>
    </row>
    <row r="20" spans="2:8" ht="15.75" thickBot="1" x14ac:dyDescent="0.25">
      <c r="B20" s="629" t="s">
        <v>930</v>
      </c>
      <c r="C20" s="630"/>
      <c r="D20" s="630"/>
      <c r="E20" s="630"/>
      <c r="F20" s="630"/>
      <c r="G20" s="630"/>
    </row>
    <row r="21" spans="2:8" ht="16.5" thickBot="1" x14ac:dyDescent="0.25">
      <c r="B21" s="249" t="s">
        <v>128</v>
      </c>
      <c r="C21" s="250"/>
      <c r="D21" s="249" t="s">
        <v>11</v>
      </c>
      <c r="E21" s="249" t="s">
        <v>10</v>
      </c>
      <c r="F21" s="249" t="s">
        <v>12</v>
      </c>
      <c r="G21" s="249" t="s">
        <v>122</v>
      </c>
    </row>
    <row r="22" spans="2:8" ht="21" customHeight="1" thickBot="1" x14ac:dyDescent="0.25">
      <c r="B22" s="631"/>
      <c r="C22" s="251" t="s">
        <v>129</v>
      </c>
      <c r="D22" s="251"/>
      <c r="E22" s="251"/>
      <c r="F22" s="252"/>
      <c r="G22" s="251" t="s">
        <v>130</v>
      </c>
    </row>
    <row r="23" spans="2:8" ht="21" customHeight="1" thickBot="1" x14ac:dyDescent="0.25">
      <c r="B23" s="632"/>
      <c r="C23" s="251" t="s">
        <v>131</v>
      </c>
      <c r="D23" s="252"/>
      <c r="E23" s="251"/>
      <c r="F23" s="251" t="s">
        <v>132</v>
      </c>
      <c r="G23" s="251" t="s">
        <v>133</v>
      </c>
      <c r="H23" s="236"/>
    </row>
    <row r="24" spans="2:8" ht="21" customHeight="1" thickBot="1" x14ac:dyDescent="0.25">
      <c r="B24" s="630"/>
      <c r="C24" s="251" t="s">
        <v>134</v>
      </c>
      <c r="D24" s="253"/>
      <c r="E24" s="253"/>
      <c r="F24" s="252"/>
      <c r="G24" s="251" t="s">
        <v>135</v>
      </c>
      <c r="H24" s="236"/>
    </row>
    <row r="25" spans="2:8" ht="21" customHeight="1" thickBot="1" x14ac:dyDescent="0.25">
      <c r="B25" s="254"/>
      <c r="C25" s="251" t="s">
        <v>136</v>
      </c>
      <c r="D25" s="253"/>
      <c r="E25" s="253" t="s">
        <v>137</v>
      </c>
      <c r="F25" s="252"/>
      <c r="G25" s="251" t="s">
        <v>138</v>
      </c>
      <c r="H25" s="236"/>
    </row>
    <row r="26" spans="2:8" ht="12" customHeight="1" thickBot="1" x14ac:dyDescent="0.25">
      <c r="H26" s="236"/>
    </row>
    <row r="27" spans="2:8" ht="21" customHeight="1" thickBot="1" x14ac:dyDescent="0.25">
      <c r="B27" s="629" t="s">
        <v>930</v>
      </c>
      <c r="C27" s="630"/>
      <c r="D27" s="630"/>
      <c r="E27" s="630"/>
      <c r="F27" s="630"/>
      <c r="G27" s="630"/>
    </row>
    <row r="28" spans="2:8" ht="21" customHeight="1" thickBot="1" x14ac:dyDescent="0.25">
      <c r="B28" s="249" t="s">
        <v>128</v>
      </c>
      <c r="C28" s="250"/>
      <c r="D28" s="249" t="s">
        <v>11</v>
      </c>
      <c r="E28" s="249" t="s">
        <v>10</v>
      </c>
      <c r="F28" s="249" t="s">
        <v>12</v>
      </c>
      <c r="G28" s="249" t="s">
        <v>122</v>
      </c>
    </row>
    <row r="29" spans="2:8" ht="21" customHeight="1" thickBot="1" x14ac:dyDescent="0.25">
      <c r="B29" s="627"/>
      <c r="C29" s="251" t="s">
        <v>139</v>
      </c>
      <c r="D29" s="255"/>
      <c r="E29" s="251"/>
      <c r="F29" s="255"/>
      <c r="G29" s="251" t="s">
        <v>94</v>
      </c>
    </row>
    <row r="30" spans="2:8" ht="21" customHeight="1" thickBot="1" x14ac:dyDescent="0.25">
      <c r="B30" s="628"/>
      <c r="C30" s="251" t="s">
        <v>140</v>
      </c>
      <c r="D30" s="252"/>
      <c r="E30" s="251"/>
      <c r="F30" s="255"/>
      <c r="G30" s="251" t="s">
        <v>141</v>
      </c>
    </row>
    <row r="31" spans="2:8" ht="15.75" thickBot="1" x14ac:dyDescent="0.25">
      <c r="C31" s="251" t="s">
        <v>134</v>
      </c>
      <c r="D31" s="253"/>
      <c r="E31" s="253"/>
      <c r="F31" s="252"/>
      <c r="G31" s="251" t="s">
        <v>135</v>
      </c>
    </row>
    <row r="32" spans="2:8" ht="15.75" thickBot="1" x14ac:dyDescent="0.25">
      <c r="C32" s="251" t="s">
        <v>136</v>
      </c>
      <c r="D32" s="253"/>
      <c r="E32" s="253" t="s">
        <v>137</v>
      </c>
      <c r="F32" s="252"/>
      <c r="G32" s="251" t="s">
        <v>138</v>
      </c>
    </row>
    <row r="33" ht="16.149999999999999" customHeight="1" x14ac:dyDescent="0.2"/>
    <row r="43" ht="33.6" customHeight="1" x14ac:dyDescent="0.2"/>
  </sheetData>
  <mergeCells count="4">
    <mergeCell ref="B29:B30"/>
    <mergeCell ref="B20:G20"/>
    <mergeCell ref="B22:B24"/>
    <mergeCell ref="B27:G27"/>
  </mergeCells>
  <phoneticPr fontId="23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Visio.Drawing.11" shapeId="2049" r:id="rId3">
          <objectPr defaultSize="0" autoPict="0" r:id="rId4">
            <anchor moveWithCells="1" siz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447675</xdr:colOff>
                <xdr:row>17</xdr:row>
                <xdr:rowOff>0</xdr:rowOff>
              </to>
            </anchor>
          </objectPr>
        </oleObject>
      </mc:Choice>
      <mc:Fallback>
        <oleObject progId="Visio.Drawing.11" shapeId="2049" r:id="rId3"/>
      </mc:Fallback>
    </mc:AlternateContent>
    <mc:AlternateContent xmlns:mc="http://schemas.openxmlformats.org/markup-compatibility/2006">
      <mc:Choice Requires="x14">
        <oleObject progId="Visio.Drawing.11" shapeId="2050" r:id="rId5">
          <objectPr defaultSize="0" autoPict="0" r:id="rId6">
            <anchor moveWithCells="1" siz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447675</xdr:colOff>
                <xdr:row>17</xdr:row>
                <xdr:rowOff>0</xdr:rowOff>
              </to>
            </anchor>
          </objectPr>
        </oleObject>
      </mc:Choice>
      <mc:Fallback>
        <oleObject progId="Visio.Drawing.11" shapeId="2050" r:id="rId5"/>
      </mc:Fallback>
    </mc:AlternateContent>
    <mc:AlternateContent xmlns:mc="http://schemas.openxmlformats.org/markup-compatibility/2006">
      <mc:Choice Requires="x14">
        <oleObject progId="Visio.Drawing.11" shapeId="2051" r:id="rId7">
          <objectPr defaultSize="0" autoPict="0" r:id="rId8">
            <anchor moveWithCells="1" siz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447675</xdr:colOff>
                <xdr:row>17</xdr:row>
                <xdr:rowOff>0</xdr:rowOff>
              </to>
            </anchor>
          </objectPr>
        </oleObject>
      </mc:Choice>
      <mc:Fallback>
        <oleObject progId="Visio.Drawing.11" shapeId="2051" r:id="rId7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5.28515625" style="218" customWidth="1"/>
    <col min="2" max="2" width="7" style="218" customWidth="1"/>
    <col min="3" max="3" width="17.42578125" style="306" customWidth="1"/>
    <col min="4" max="9" width="10.28515625" style="218" customWidth="1"/>
    <col min="10" max="16384" width="9.140625" style="218"/>
  </cols>
  <sheetData>
    <row r="1" spans="1:9" s="223" customFormat="1" x14ac:dyDescent="0.2">
      <c r="A1" s="223" t="s">
        <v>75</v>
      </c>
      <c r="B1" s="223" t="s">
        <v>384</v>
      </c>
      <c r="C1" s="309" t="s">
        <v>389</v>
      </c>
      <c r="D1" s="223" t="s">
        <v>388</v>
      </c>
      <c r="E1" s="223" t="s">
        <v>387</v>
      </c>
      <c r="F1" s="223" t="s">
        <v>100</v>
      </c>
      <c r="G1" s="223" t="s">
        <v>101</v>
      </c>
      <c r="H1" s="223" t="s">
        <v>385</v>
      </c>
      <c r="I1" s="223" t="s">
        <v>386</v>
      </c>
    </row>
    <row r="2" spans="1:9" x14ac:dyDescent="0.2">
      <c r="A2" s="218">
        <v>7</v>
      </c>
      <c r="B2" s="218">
        <v>7</v>
      </c>
      <c r="C2" s="306" t="s">
        <v>220</v>
      </c>
      <c r="D2" s="218">
        <v>4.4109999999999996</v>
      </c>
      <c r="E2" s="218">
        <v>45.576270000000001</v>
      </c>
      <c r="F2" s="218">
        <v>-2.2814999999999999</v>
      </c>
      <c r="G2" s="218">
        <v>1.4</v>
      </c>
      <c r="H2" s="218">
        <v>-5.3690100000000003</v>
      </c>
      <c r="I2" s="218">
        <v>4.5502500000000001</v>
      </c>
    </row>
    <row r="3" spans="1:9" x14ac:dyDescent="0.2">
      <c r="A3" s="218">
        <v>9</v>
      </c>
      <c r="B3" s="218">
        <v>9</v>
      </c>
      <c r="C3" s="306" t="s">
        <v>221</v>
      </c>
      <c r="D3" s="218">
        <v>4.3441999999999998</v>
      </c>
      <c r="E3" s="218">
        <v>43.286589999999997</v>
      </c>
      <c r="F3" s="218">
        <v>-2.2814999999999999</v>
      </c>
      <c r="G3" s="218">
        <v>1.32</v>
      </c>
      <c r="H3" s="218">
        <v>-5.4437800000000003</v>
      </c>
      <c r="I3" s="218">
        <v>4.2985899999999999</v>
      </c>
    </row>
    <row r="4" spans="1:9" x14ac:dyDescent="0.2">
      <c r="A4" s="218">
        <v>11</v>
      </c>
      <c r="B4" s="218">
        <v>11</v>
      </c>
      <c r="C4" s="306" t="s">
        <v>222</v>
      </c>
      <c r="D4" s="218">
        <v>4.2805</v>
      </c>
      <c r="E4" s="218">
        <v>40.954099999999997</v>
      </c>
      <c r="F4" s="218">
        <v>-2.2814999999999999</v>
      </c>
      <c r="G4" s="218">
        <v>1.24</v>
      </c>
      <c r="H4" s="218">
        <v>-5.5142800000000003</v>
      </c>
      <c r="I4" s="218">
        <v>4.0456700000000003</v>
      </c>
    </row>
    <row r="5" spans="1:9" x14ac:dyDescent="0.2">
      <c r="A5" s="218">
        <v>13</v>
      </c>
      <c r="B5" s="218">
        <v>13</v>
      </c>
      <c r="C5" s="306" t="s">
        <v>223</v>
      </c>
      <c r="D5" s="218">
        <v>4.22</v>
      </c>
      <c r="E5" s="218">
        <v>38.578989999999997</v>
      </c>
      <c r="F5" s="218">
        <v>-2.2814999999999999</v>
      </c>
      <c r="G5" s="218">
        <v>1.1599999999999999</v>
      </c>
      <c r="H5" s="218">
        <v>-5.5804799999999997</v>
      </c>
      <c r="I5" s="218">
        <v>3.79156</v>
      </c>
    </row>
    <row r="6" spans="1:9" x14ac:dyDescent="0.2">
      <c r="A6" s="218">
        <v>15</v>
      </c>
      <c r="B6" s="218">
        <v>15</v>
      </c>
      <c r="C6" s="306" t="s">
        <v>224</v>
      </c>
      <c r="D6" s="218">
        <v>4.1627999999999998</v>
      </c>
      <c r="E6" s="218">
        <v>36.161729999999999</v>
      </c>
      <c r="F6" s="218">
        <v>-2.2814999999999999</v>
      </c>
      <c r="G6" s="218">
        <v>1.08</v>
      </c>
      <c r="H6" s="218">
        <v>-5.64236</v>
      </c>
      <c r="I6" s="218">
        <v>3.53634</v>
      </c>
    </row>
    <row r="7" spans="1:9" x14ac:dyDescent="0.2">
      <c r="A7" s="218">
        <v>17</v>
      </c>
      <c r="B7" s="218">
        <v>17</v>
      </c>
      <c r="C7" s="306" t="s">
        <v>225</v>
      </c>
      <c r="D7" s="218">
        <v>4.109</v>
      </c>
      <c r="E7" s="218">
        <v>33.703069999999997</v>
      </c>
      <c r="F7" s="218">
        <v>-2.2814999999999999</v>
      </c>
      <c r="G7" s="218">
        <v>1</v>
      </c>
      <c r="H7" s="218">
        <v>-5.6999199999999997</v>
      </c>
      <c r="I7" s="218">
        <v>3.2800699999999998</v>
      </c>
    </row>
    <row r="8" spans="1:9" x14ac:dyDescent="0.2">
      <c r="A8" s="218">
        <v>19</v>
      </c>
      <c r="B8" s="218">
        <v>19</v>
      </c>
      <c r="C8" s="306" t="s">
        <v>226</v>
      </c>
      <c r="D8" s="218">
        <v>4.0587999999999997</v>
      </c>
      <c r="E8" s="218">
        <v>31.20401</v>
      </c>
      <c r="F8" s="218">
        <v>-2.2814999999999999</v>
      </c>
      <c r="G8" s="218">
        <v>0.92</v>
      </c>
      <c r="H8" s="218">
        <v>-5.75312</v>
      </c>
      <c r="I8" s="218">
        <v>3.0228199999999998</v>
      </c>
    </row>
    <row r="9" spans="1:9" x14ac:dyDescent="0.2">
      <c r="A9" s="218">
        <v>21</v>
      </c>
      <c r="B9" s="218">
        <v>21</v>
      </c>
      <c r="C9" s="306" t="s">
        <v>227</v>
      </c>
      <c r="D9" s="218">
        <v>4.0122</v>
      </c>
      <c r="E9" s="218">
        <v>28.665849999999999</v>
      </c>
      <c r="F9" s="218">
        <v>-2.2814999999999999</v>
      </c>
      <c r="G9" s="218">
        <v>0.84</v>
      </c>
      <c r="H9" s="218">
        <v>-5.8019699999999998</v>
      </c>
      <c r="I9" s="218">
        <v>2.7646799999999998</v>
      </c>
    </row>
    <row r="10" spans="1:9" x14ac:dyDescent="0.2">
      <c r="A10" s="218">
        <v>23</v>
      </c>
      <c r="B10" s="218">
        <v>23</v>
      </c>
      <c r="C10" s="306" t="s">
        <v>228</v>
      </c>
      <c r="D10" s="218">
        <v>3.9693999999999998</v>
      </c>
      <c r="E10" s="218">
        <v>26.090260000000001</v>
      </c>
      <c r="F10" s="218">
        <v>-2.2814999999999999</v>
      </c>
      <c r="G10" s="218">
        <v>0.76</v>
      </c>
      <c r="H10" s="218">
        <v>-5.8464499999999999</v>
      </c>
      <c r="I10" s="218">
        <v>2.5057</v>
      </c>
    </row>
    <row r="11" spans="1:9" x14ac:dyDescent="0.2">
      <c r="A11" s="218">
        <v>25</v>
      </c>
      <c r="B11" s="218">
        <v>25</v>
      </c>
      <c r="C11" s="306" t="s">
        <v>229</v>
      </c>
      <c r="D11" s="218">
        <v>3.9304999999999999</v>
      </c>
      <c r="E11" s="218">
        <v>23.479199999999999</v>
      </c>
      <c r="F11" s="218">
        <v>-2.2814999999999999</v>
      </c>
      <c r="G11" s="218">
        <v>0.68</v>
      </c>
      <c r="H11" s="218">
        <v>-5.8865400000000001</v>
      </c>
      <c r="I11" s="218">
        <v>2.2459600000000002</v>
      </c>
    </row>
    <row r="12" spans="1:9" x14ac:dyDescent="0.2">
      <c r="A12" s="218">
        <v>27</v>
      </c>
      <c r="B12" s="218">
        <v>27</v>
      </c>
      <c r="C12" s="306" t="s">
        <v>230</v>
      </c>
      <c r="D12" s="218">
        <v>3.8955000000000002</v>
      </c>
      <c r="E12" s="218">
        <v>20.834969999999998</v>
      </c>
      <c r="F12" s="218">
        <v>-2.2814999999999999</v>
      </c>
      <c r="G12" s="218">
        <v>0.6</v>
      </c>
      <c r="H12" s="218">
        <v>-5.9222400000000004</v>
      </c>
      <c r="I12" s="218">
        <v>1.98553</v>
      </c>
    </row>
    <row r="13" spans="1:9" x14ac:dyDescent="0.2">
      <c r="A13" s="218">
        <v>29</v>
      </c>
      <c r="B13" s="218">
        <v>29</v>
      </c>
      <c r="C13" s="306" t="s">
        <v>231</v>
      </c>
      <c r="D13" s="218">
        <v>3.8645</v>
      </c>
      <c r="E13" s="218">
        <v>18.160219999999999</v>
      </c>
      <c r="F13" s="218">
        <v>-2.2814999999999999</v>
      </c>
      <c r="G13" s="218">
        <v>0.52</v>
      </c>
      <c r="H13" s="218">
        <v>-5.9535400000000003</v>
      </c>
      <c r="I13" s="218">
        <v>1.72448</v>
      </c>
    </row>
    <row r="14" spans="1:9" x14ac:dyDescent="0.2">
      <c r="A14" s="218">
        <v>31</v>
      </c>
      <c r="B14" s="218">
        <v>31</v>
      </c>
      <c r="C14" s="306" t="s">
        <v>232</v>
      </c>
      <c r="D14" s="218">
        <v>3.8378000000000001</v>
      </c>
      <c r="E14" s="218">
        <v>15.457929999999999</v>
      </c>
      <c r="F14" s="218">
        <v>-2.2814999999999999</v>
      </c>
      <c r="G14" s="218">
        <v>0.44</v>
      </c>
      <c r="H14" s="218">
        <v>-5.9804300000000001</v>
      </c>
      <c r="I14" s="218">
        <v>1.46288</v>
      </c>
    </row>
    <row r="15" spans="1:9" x14ac:dyDescent="0.2">
      <c r="A15" s="218">
        <v>33</v>
      </c>
      <c r="B15" s="218">
        <v>33</v>
      </c>
      <c r="C15" s="306" t="s">
        <v>233</v>
      </c>
      <c r="D15" s="218">
        <v>3.8151999999999999</v>
      </c>
      <c r="E15" s="218">
        <v>12.731350000000001</v>
      </c>
      <c r="F15" s="218">
        <v>-2.2814999999999999</v>
      </c>
      <c r="G15" s="218">
        <v>0.36</v>
      </c>
      <c r="H15" s="218">
        <v>-6.00291</v>
      </c>
      <c r="I15" s="218">
        <v>1.2008000000000001</v>
      </c>
    </row>
    <row r="16" spans="1:9" x14ac:dyDescent="0.2">
      <c r="A16" s="218">
        <v>35</v>
      </c>
      <c r="B16" s="218">
        <v>35</v>
      </c>
      <c r="C16" s="306" t="s">
        <v>234</v>
      </c>
      <c r="D16" s="218">
        <v>3.7970000000000002</v>
      </c>
      <c r="E16" s="218">
        <v>9.9840599999999995</v>
      </c>
      <c r="F16" s="218">
        <v>-2.2814999999999999</v>
      </c>
      <c r="G16" s="218">
        <v>0.28000000000000003</v>
      </c>
      <c r="H16" s="218">
        <v>-6.02095</v>
      </c>
      <c r="I16" s="218">
        <v>0.93828999999999996</v>
      </c>
    </row>
    <row r="17" spans="1:9" x14ac:dyDescent="0.2">
      <c r="A17" s="218">
        <v>37</v>
      </c>
      <c r="B17" s="218">
        <v>37</v>
      </c>
      <c r="C17" s="306" t="s">
        <v>235</v>
      </c>
      <c r="D17" s="218">
        <v>3.7831000000000001</v>
      </c>
      <c r="E17" s="218">
        <v>7.2198900000000004</v>
      </c>
      <c r="F17" s="218">
        <v>-2.2814999999999999</v>
      </c>
      <c r="G17" s="218">
        <v>0.2</v>
      </c>
      <c r="H17" s="218">
        <v>-6.0345700000000004</v>
      </c>
      <c r="I17" s="218">
        <v>0.67544999999999999</v>
      </c>
    </row>
    <row r="18" spans="1:9" x14ac:dyDescent="0.2">
      <c r="A18" s="218">
        <v>39</v>
      </c>
      <c r="B18" s="218">
        <v>39</v>
      </c>
      <c r="C18" s="306" t="s">
        <v>236</v>
      </c>
      <c r="D18" s="218">
        <v>3.7736000000000001</v>
      </c>
      <c r="E18" s="218">
        <v>4.44285</v>
      </c>
      <c r="F18" s="218">
        <v>-2.2814999999999999</v>
      </c>
      <c r="G18" s="218">
        <v>0.12</v>
      </c>
      <c r="H18" s="218">
        <v>-6.0437500000000002</v>
      </c>
      <c r="I18" s="218">
        <v>0.41232000000000002</v>
      </c>
    </row>
    <row r="19" spans="1:9" x14ac:dyDescent="0.2">
      <c r="A19" s="218">
        <v>41</v>
      </c>
      <c r="B19" s="218">
        <v>41</v>
      </c>
      <c r="C19" s="306" t="s">
        <v>237</v>
      </c>
      <c r="D19" s="218">
        <v>3.7686000000000002</v>
      </c>
      <c r="E19" s="218">
        <v>1.6571400000000001</v>
      </c>
      <c r="F19" s="218">
        <v>-2.2814999999999999</v>
      </c>
      <c r="G19" s="218">
        <v>0.04</v>
      </c>
      <c r="H19" s="218">
        <v>-6.0484900000000001</v>
      </c>
      <c r="I19" s="218">
        <v>0.14898</v>
      </c>
    </row>
    <row r="20" spans="1:9" x14ac:dyDescent="0.2">
      <c r="A20" s="218">
        <v>43</v>
      </c>
      <c r="B20" s="218">
        <v>43</v>
      </c>
      <c r="C20" s="306" t="s">
        <v>238</v>
      </c>
      <c r="D20" s="218">
        <v>3.7679999999999998</v>
      </c>
      <c r="E20" s="218">
        <v>1.1329499999999999</v>
      </c>
      <c r="F20" s="218">
        <v>-2.2814999999999999</v>
      </c>
      <c r="G20" s="218">
        <v>-0.04</v>
      </c>
      <c r="H20" s="218">
        <v>-6.0487799999999998</v>
      </c>
      <c r="I20" s="218">
        <v>-0.1145</v>
      </c>
    </row>
    <row r="21" spans="1:9" x14ac:dyDescent="0.2">
      <c r="A21" s="218">
        <v>45</v>
      </c>
      <c r="B21" s="218">
        <v>45</v>
      </c>
      <c r="C21" s="306" t="s">
        <v>239</v>
      </c>
      <c r="D21" s="218">
        <v>3.7719999999999998</v>
      </c>
      <c r="E21" s="218">
        <v>3.9230200000000002</v>
      </c>
      <c r="F21" s="218">
        <v>-2.2814999999999999</v>
      </c>
      <c r="G21" s="218">
        <v>-0.12</v>
      </c>
      <c r="H21" s="218">
        <v>-6.0446099999999996</v>
      </c>
      <c r="I21" s="218">
        <v>-0.37806000000000001</v>
      </c>
    </row>
    <row r="22" spans="1:9" x14ac:dyDescent="0.2">
      <c r="A22" s="218">
        <v>47</v>
      </c>
      <c r="B22" s="218">
        <v>47</v>
      </c>
      <c r="C22" s="306" t="s">
        <v>240</v>
      </c>
      <c r="D22" s="218">
        <v>3.7804000000000002</v>
      </c>
      <c r="E22" s="218">
        <v>6.7087399999999997</v>
      </c>
      <c r="F22" s="218">
        <v>-2.2814999999999999</v>
      </c>
      <c r="G22" s="218">
        <v>-0.2</v>
      </c>
      <c r="H22" s="218">
        <v>-6.03599</v>
      </c>
      <c r="I22" s="218">
        <v>-0.64163000000000003</v>
      </c>
    </row>
    <row r="23" spans="1:9" x14ac:dyDescent="0.2">
      <c r="A23" s="218">
        <v>49</v>
      </c>
      <c r="B23" s="218">
        <v>49</v>
      </c>
      <c r="C23" s="306" t="s">
        <v>241</v>
      </c>
      <c r="D23" s="218">
        <v>3.7932999999999999</v>
      </c>
      <c r="E23" s="218">
        <v>9.4857999999999993</v>
      </c>
      <c r="F23" s="218">
        <v>-2.2814999999999999</v>
      </c>
      <c r="G23" s="218">
        <v>-0.28000000000000003</v>
      </c>
      <c r="H23" s="218">
        <v>-6.0228999999999999</v>
      </c>
      <c r="I23" s="218">
        <v>-0.90513999999999994</v>
      </c>
    </row>
    <row r="24" spans="1:9" x14ac:dyDescent="0.2">
      <c r="A24" s="218">
        <v>51</v>
      </c>
      <c r="B24" s="218">
        <v>51</v>
      </c>
      <c r="C24" s="306" t="s">
        <v>242</v>
      </c>
      <c r="D24" s="218">
        <v>3.8106</v>
      </c>
      <c r="E24" s="218">
        <v>12.25</v>
      </c>
      <c r="F24" s="218">
        <v>-2.2814999999999999</v>
      </c>
      <c r="G24" s="218">
        <v>-0.36</v>
      </c>
      <c r="H24" s="218">
        <v>-6.00535</v>
      </c>
      <c r="I24" s="218">
        <v>-1.1685300000000001</v>
      </c>
    </row>
    <row r="25" spans="1:9" x14ac:dyDescent="0.2">
      <c r="A25" s="218">
        <v>53</v>
      </c>
      <c r="B25" s="218">
        <v>53</v>
      </c>
      <c r="C25" s="306" t="s">
        <v>243</v>
      </c>
      <c r="D25" s="218">
        <v>3.8323999999999998</v>
      </c>
      <c r="E25" s="218">
        <v>14.99729</v>
      </c>
      <c r="F25" s="218">
        <v>-2.2814999999999999</v>
      </c>
      <c r="G25" s="218">
        <v>-0.44</v>
      </c>
      <c r="H25" s="218">
        <v>-5.98332</v>
      </c>
      <c r="I25" s="218">
        <v>-1.43171</v>
      </c>
    </row>
    <row r="26" spans="1:9" s="223" customFormat="1" x14ac:dyDescent="0.2">
      <c r="A26" s="223">
        <v>55</v>
      </c>
      <c r="B26" s="223">
        <v>55</v>
      </c>
      <c r="C26" s="644" t="s">
        <v>250</v>
      </c>
      <c r="D26" s="223">
        <v>3.8584999999999998</v>
      </c>
      <c r="E26" s="223">
        <v>17.723890000000001</v>
      </c>
      <c r="F26" s="223">
        <v>-2.2814999999999999</v>
      </c>
      <c r="G26" s="223">
        <v>-0.52</v>
      </c>
      <c r="H26" s="223">
        <v>-5.9568199999999996</v>
      </c>
      <c r="I26" s="223">
        <v>-1.6946300000000001</v>
      </c>
    </row>
    <row r="27" spans="1:9" x14ac:dyDescent="0.2">
      <c r="A27" s="218">
        <v>57</v>
      </c>
      <c r="B27" s="218">
        <v>57</v>
      </c>
      <c r="C27" s="306" t="s">
        <v>245</v>
      </c>
      <c r="D27" s="218">
        <v>3.8889</v>
      </c>
      <c r="E27" s="218">
        <v>20.426220000000001</v>
      </c>
      <c r="F27" s="218">
        <v>-2.2814999999999999</v>
      </c>
      <c r="G27" s="218">
        <v>-0.6</v>
      </c>
      <c r="H27" s="218">
        <v>-5.9258300000000004</v>
      </c>
      <c r="I27" s="218">
        <v>-1.9572099999999999</v>
      </c>
    </row>
    <row r="28" spans="1:9" x14ac:dyDescent="0.2">
      <c r="A28" s="218">
        <v>59</v>
      </c>
      <c r="B28" s="218">
        <v>59</v>
      </c>
      <c r="C28" s="306" t="s">
        <v>246</v>
      </c>
      <c r="D28" s="218">
        <v>3.9235000000000002</v>
      </c>
      <c r="E28" s="218">
        <v>23.100989999999999</v>
      </c>
      <c r="F28" s="218">
        <v>-2.2814999999999999</v>
      </c>
      <c r="G28" s="218">
        <v>-0.68</v>
      </c>
      <c r="H28" s="218">
        <v>-5.8903699999999999</v>
      </c>
      <c r="I28" s="218">
        <v>-2.2193900000000002</v>
      </c>
    </row>
    <row r="29" spans="1:9" x14ac:dyDescent="0.2">
      <c r="A29" s="218">
        <v>61</v>
      </c>
      <c r="B29" s="218">
        <v>61</v>
      </c>
      <c r="C29" s="306" t="s">
        <v>247</v>
      </c>
      <c r="D29" s="218">
        <v>3.9622000000000002</v>
      </c>
      <c r="E29" s="218">
        <v>25.745249999999999</v>
      </c>
      <c r="F29" s="218">
        <v>-2.2814999999999999</v>
      </c>
      <c r="G29" s="218">
        <v>-0.76</v>
      </c>
      <c r="H29" s="218">
        <v>-5.8504199999999997</v>
      </c>
      <c r="I29" s="218">
        <v>-2.48108</v>
      </c>
    </row>
    <row r="30" spans="1:9" x14ac:dyDescent="0.2">
      <c r="A30" s="218">
        <v>63</v>
      </c>
      <c r="B30" s="218">
        <v>63</v>
      </c>
      <c r="C30" s="306" t="s">
        <v>248</v>
      </c>
      <c r="D30" s="218">
        <v>4.0049999999999999</v>
      </c>
      <c r="E30" s="218">
        <v>28.356339999999999</v>
      </c>
      <c r="F30" s="218">
        <v>-2.2814999999999999</v>
      </c>
      <c r="G30" s="218">
        <v>-0.84</v>
      </c>
      <c r="H30" s="218">
        <v>-5.8059799999999999</v>
      </c>
      <c r="I30" s="218">
        <v>-2.74221</v>
      </c>
    </row>
    <row r="31" spans="1:9" x14ac:dyDescent="0.2">
      <c r="A31" s="218">
        <v>65</v>
      </c>
      <c r="B31" s="218">
        <v>65</v>
      </c>
      <c r="C31" s="306" t="s">
        <v>249</v>
      </c>
      <c r="D31" s="218">
        <v>4.0518000000000001</v>
      </c>
      <c r="E31" s="218">
        <v>30.931950000000001</v>
      </c>
      <c r="F31" s="218">
        <v>-2.2814999999999999</v>
      </c>
      <c r="G31" s="218">
        <v>-0.92</v>
      </c>
      <c r="H31" s="218">
        <v>-5.7570699999999997</v>
      </c>
      <c r="I31" s="218">
        <v>-3.0027200000000001</v>
      </c>
    </row>
    <row r="32" spans="1:9" s="223" customFormat="1" x14ac:dyDescent="0.2">
      <c r="A32" s="223">
        <v>67</v>
      </c>
      <c r="B32" s="223">
        <v>67</v>
      </c>
      <c r="C32" s="644" t="s">
        <v>244</v>
      </c>
      <c r="D32" s="223">
        <v>4.1025</v>
      </c>
      <c r="E32" s="223">
        <v>33.470129999999997</v>
      </c>
      <c r="F32" s="223">
        <v>-2.2814999999999999</v>
      </c>
      <c r="G32" s="223">
        <v>-1</v>
      </c>
      <c r="H32" s="223">
        <v>-5.7036699999999998</v>
      </c>
      <c r="I32" s="223">
        <v>-3.2625199999999999</v>
      </c>
    </row>
    <row r="33" spans="1:9" x14ac:dyDescent="0.2">
      <c r="A33" s="218">
        <v>69</v>
      </c>
      <c r="B33" s="218">
        <v>69</v>
      </c>
      <c r="C33" s="306" t="s">
        <v>251</v>
      </c>
      <c r="D33" s="218">
        <v>4.1569000000000003</v>
      </c>
      <c r="E33" s="218">
        <v>35.969230000000003</v>
      </c>
      <c r="F33" s="218">
        <v>-2.2814999999999999</v>
      </c>
      <c r="G33" s="218">
        <v>-1.08</v>
      </c>
      <c r="H33" s="218">
        <v>-5.6457899999999999</v>
      </c>
      <c r="I33" s="218">
        <v>-3.5215399999999999</v>
      </c>
    </row>
    <row r="34" spans="1:9" x14ac:dyDescent="0.2">
      <c r="A34" s="218">
        <v>71</v>
      </c>
      <c r="B34" s="218">
        <v>71</v>
      </c>
      <c r="C34" s="306" t="s">
        <v>252</v>
      </c>
      <c r="D34" s="218">
        <v>4.2149000000000001</v>
      </c>
      <c r="E34" s="218">
        <v>38.427909999999997</v>
      </c>
      <c r="F34" s="218">
        <v>-2.2814999999999999</v>
      </c>
      <c r="G34" s="218">
        <v>-1.1599999999999999</v>
      </c>
      <c r="H34" s="218">
        <v>-5.5834400000000004</v>
      </c>
      <c r="I34" s="218">
        <v>-3.7797100000000001</v>
      </c>
    </row>
    <row r="35" spans="1:9" x14ac:dyDescent="0.2">
      <c r="A35" s="218">
        <v>73</v>
      </c>
      <c r="B35" s="218">
        <v>73</v>
      </c>
      <c r="C35" s="306" t="s">
        <v>253</v>
      </c>
      <c r="D35" s="218">
        <v>4.2765000000000004</v>
      </c>
      <c r="E35" s="218">
        <v>40.845179999999999</v>
      </c>
      <c r="F35" s="218">
        <v>-2.2814999999999999</v>
      </c>
      <c r="G35" s="218">
        <v>-1.24</v>
      </c>
      <c r="H35" s="218">
        <v>-5.5166199999999996</v>
      </c>
      <c r="I35" s="218">
        <v>-4.0369400000000004</v>
      </c>
    </row>
    <row r="36" spans="1:9" x14ac:dyDescent="0.2">
      <c r="A36" s="218">
        <v>75</v>
      </c>
      <c r="B36" s="218">
        <v>75</v>
      </c>
      <c r="C36" s="306" t="s">
        <v>254</v>
      </c>
      <c r="D36" s="218">
        <v>4.3415999999999997</v>
      </c>
      <c r="E36" s="218">
        <v>43.220300000000002</v>
      </c>
      <c r="F36" s="218">
        <v>-2.2814999999999999</v>
      </c>
      <c r="G36" s="218">
        <v>-1.32</v>
      </c>
      <c r="H36" s="218">
        <v>-5.4453399999999998</v>
      </c>
      <c r="I36" s="218">
        <v>-4.2931499999999998</v>
      </c>
    </row>
    <row r="37" spans="1:9" x14ac:dyDescent="0.2">
      <c r="A37" s="218">
        <v>77</v>
      </c>
      <c r="B37" s="218">
        <v>77</v>
      </c>
      <c r="C37" s="306" t="s">
        <v>255</v>
      </c>
      <c r="D37" s="218">
        <v>4.41</v>
      </c>
      <c r="E37" s="218">
        <v>45.552819999999997</v>
      </c>
      <c r="F37" s="218">
        <v>-2.2814999999999999</v>
      </c>
      <c r="G37" s="218">
        <v>-1.4</v>
      </c>
      <c r="H37" s="218">
        <v>-5.3696099999999998</v>
      </c>
      <c r="I37" s="218">
        <v>-4.5482800000000001</v>
      </c>
    </row>
    <row r="38" spans="1:9" x14ac:dyDescent="0.2">
      <c r="A38" s="218">
        <v>90</v>
      </c>
      <c r="B38" s="218">
        <v>90</v>
      </c>
      <c r="C38" s="306" t="s">
        <v>256</v>
      </c>
      <c r="D38" s="218">
        <v>4.5316999999999998</v>
      </c>
      <c r="E38" s="218">
        <v>48.464359999999999</v>
      </c>
      <c r="F38" s="218">
        <v>-1.42</v>
      </c>
      <c r="G38" s="218">
        <v>-2.2814999999999999</v>
      </c>
      <c r="H38" s="218">
        <v>-4.8122100000000003</v>
      </c>
      <c r="I38" s="218">
        <v>-5.2864300000000002</v>
      </c>
    </row>
    <row r="39" spans="1:9" x14ac:dyDescent="0.2">
      <c r="A39" s="218">
        <v>92</v>
      </c>
      <c r="B39" s="218">
        <v>92</v>
      </c>
      <c r="C39" s="306" t="s">
        <v>257</v>
      </c>
      <c r="D39" s="218">
        <v>4.4579000000000004</v>
      </c>
      <c r="E39" s="218">
        <v>46.199370000000002</v>
      </c>
      <c r="F39" s="218">
        <v>-1.34</v>
      </c>
      <c r="G39" s="218">
        <v>-2.2814999999999999</v>
      </c>
      <c r="H39" s="218">
        <v>-4.5574899999999996</v>
      </c>
      <c r="I39" s="218">
        <v>-5.3670299999999997</v>
      </c>
    </row>
    <row r="40" spans="1:9" x14ac:dyDescent="0.2">
      <c r="A40" s="218">
        <v>94</v>
      </c>
      <c r="B40" s="218">
        <v>94</v>
      </c>
      <c r="C40" s="306" t="s">
        <v>258</v>
      </c>
      <c r="D40" s="218">
        <v>4.3871000000000002</v>
      </c>
      <c r="E40" s="218">
        <v>43.88897</v>
      </c>
      <c r="F40" s="218">
        <v>-1.26</v>
      </c>
      <c r="G40" s="218">
        <v>-2.2814999999999999</v>
      </c>
      <c r="H40" s="218">
        <v>-4.3014099999999997</v>
      </c>
      <c r="I40" s="218">
        <v>-5.4432099999999997</v>
      </c>
    </row>
    <row r="41" spans="1:9" x14ac:dyDescent="0.2">
      <c r="A41" s="218">
        <v>96</v>
      </c>
      <c r="B41" s="218">
        <v>96</v>
      </c>
      <c r="C41" s="306" t="s">
        <v>259</v>
      </c>
      <c r="D41" s="218">
        <v>4.3194999999999997</v>
      </c>
      <c r="E41" s="218">
        <v>41.53304</v>
      </c>
      <c r="F41" s="218">
        <v>-1.18</v>
      </c>
      <c r="G41" s="218">
        <v>-2.2814999999999999</v>
      </c>
      <c r="H41" s="218">
        <v>-4.0440500000000004</v>
      </c>
      <c r="I41" s="218">
        <v>-5.5149600000000003</v>
      </c>
    </row>
    <row r="42" spans="1:9" x14ac:dyDescent="0.2">
      <c r="A42" s="218">
        <v>98</v>
      </c>
      <c r="B42" s="218">
        <v>98</v>
      </c>
      <c r="C42" s="306" t="s">
        <v>260</v>
      </c>
      <c r="D42" s="218">
        <v>4.2552000000000003</v>
      </c>
      <c r="E42" s="218">
        <v>39.13165</v>
      </c>
      <c r="F42" s="218">
        <v>-1.1000000000000001</v>
      </c>
      <c r="G42" s="218">
        <v>-2.2814999999999999</v>
      </c>
      <c r="H42" s="218">
        <v>-3.7854700000000001</v>
      </c>
      <c r="I42" s="218">
        <v>-5.5822399999999996</v>
      </c>
    </row>
    <row r="43" spans="1:9" x14ac:dyDescent="0.2">
      <c r="A43" s="218">
        <v>100</v>
      </c>
      <c r="B43" s="218">
        <v>100</v>
      </c>
      <c r="C43" s="306" t="s">
        <v>261</v>
      </c>
      <c r="D43" s="218">
        <v>4.1943000000000001</v>
      </c>
      <c r="E43" s="218">
        <v>36.685180000000003</v>
      </c>
      <c r="F43" s="218">
        <v>-1.02</v>
      </c>
      <c r="G43" s="218">
        <v>-2.2814999999999999</v>
      </c>
      <c r="H43" s="218">
        <v>-3.52576</v>
      </c>
      <c r="I43" s="218">
        <v>-5.6450500000000003</v>
      </c>
    </row>
    <row r="44" spans="1:9" x14ac:dyDescent="0.2">
      <c r="A44" s="218">
        <v>102</v>
      </c>
      <c r="B44" s="218">
        <v>102</v>
      </c>
      <c r="C44" s="306" t="s">
        <v>262</v>
      </c>
      <c r="D44" s="218">
        <v>4.1369999999999996</v>
      </c>
      <c r="E44" s="218">
        <v>34.194249999999997</v>
      </c>
      <c r="F44" s="218">
        <v>-0.94</v>
      </c>
      <c r="G44" s="218">
        <v>-2.2814999999999999</v>
      </c>
      <c r="H44" s="218">
        <v>-3.2650000000000001</v>
      </c>
      <c r="I44" s="218">
        <v>-5.7033699999999996</v>
      </c>
    </row>
    <row r="45" spans="1:9" x14ac:dyDescent="0.2">
      <c r="A45" s="218">
        <v>104</v>
      </c>
      <c r="B45" s="218">
        <v>104</v>
      </c>
      <c r="C45" s="306" t="s">
        <v>263</v>
      </c>
      <c r="D45" s="218">
        <v>4.0834000000000001</v>
      </c>
      <c r="E45" s="218">
        <v>31.659790000000001</v>
      </c>
      <c r="F45" s="218">
        <v>-0.86</v>
      </c>
      <c r="G45" s="218">
        <v>-2.2814999999999999</v>
      </c>
      <c r="H45" s="218">
        <v>-3.00326</v>
      </c>
      <c r="I45" s="218">
        <v>-5.7571899999999996</v>
      </c>
    </row>
    <row r="46" spans="1:9" x14ac:dyDescent="0.2">
      <c r="A46" s="218">
        <v>106</v>
      </c>
      <c r="B46" s="218">
        <v>106</v>
      </c>
      <c r="C46" s="306" t="s">
        <v>264</v>
      </c>
      <c r="D46" s="218">
        <v>4.0335000000000001</v>
      </c>
      <c r="E46" s="218">
        <v>29.083130000000001</v>
      </c>
      <c r="F46" s="218">
        <v>-0.78</v>
      </c>
      <c r="G46" s="218">
        <v>-2.2814999999999999</v>
      </c>
      <c r="H46" s="218">
        <v>-2.7406199999999998</v>
      </c>
      <c r="I46" s="218">
        <v>-5.8064799999999996</v>
      </c>
    </row>
    <row r="47" spans="1:9" x14ac:dyDescent="0.2">
      <c r="A47" s="218">
        <v>108</v>
      </c>
      <c r="B47" s="218">
        <v>108</v>
      </c>
      <c r="C47" s="306" t="s">
        <v>265</v>
      </c>
      <c r="D47" s="218">
        <v>3.9876999999999998</v>
      </c>
      <c r="E47" s="218">
        <v>26.465879999999999</v>
      </c>
      <c r="F47" s="218">
        <v>-0.7</v>
      </c>
      <c r="G47" s="218">
        <v>-2.2814999999999999</v>
      </c>
      <c r="H47" s="218">
        <v>-2.47716</v>
      </c>
      <c r="I47" s="218">
        <v>-5.8512500000000003</v>
      </c>
    </row>
    <row r="48" spans="1:9" x14ac:dyDescent="0.2">
      <c r="A48" s="218">
        <v>110</v>
      </c>
      <c r="B48" s="218">
        <v>110</v>
      </c>
      <c r="C48" s="306" t="s">
        <v>266</v>
      </c>
      <c r="D48" s="218">
        <v>3.9432</v>
      </c>
      <c r="E48" s="218">
        <v>23.673220000000001</v>
      </c>
      <c r="F48" s="218">
        <v>-0.62</v>
      </c>
      <c r="G48" s="218">
        <v>-2.2814999999999999</v>
      </c>
      <c r="H48" s="218">
        <v>-2.2032600000000002</v>
      </c>
      <c r="I48" s="218">
        <v>-5.8928500000000001</v>
      </c>
    </row>
    <row r="49" spans="1:9" x14ac:dyDescent="0.2">
      <c r="A49" s="218">
        <v>112</v>
      </c>
      <c r="B49" s="218">
        <v>112</v>
      </c>
      <c r="C49" s="306" t="s">
        <v>267</v>
      </c>
      <c r="D49" s="218">
        <v>3.9056999999999999</v>
      </c>
      <c r="E49" s="218">
        <v>20.97306</v>
      </c>
      <c r="F49" s="218">
        <v>-0.54</v>
      </c>
      <c r="G49" s="218">
        <v>-2.2814999999999999</v>
      </c>
      <c r="H49" s="218">
        <v>-1.9379500000000001</v>
      </c>
      <c r="I49" s="218">
        <v>-5.9284100000000004</v>
      </c>
    </row>
    <row r="50" spans="1:9" x14ac:dyDescent="0.2">
      <c r="A50" s="218">
        <v>114</v>
      </c>
      <c r="B50" s="218">
        <v>114</v>
      </c>
      <c r="C50" s="306" t="s">
        <v>268</v>
      </c>
      <c r="D50" s="218">
        <v>3.8725000000000001</v>
      </c>
      <c r="E50" s="218">
        <v>18.240539999999999</v>
      </c>
      <c r="F50" s="218">
        <v>-0.46</v>
      </c>
      <c r="G50" s="218">
        <v>-2.2814999999999999</v>
      </c>
      <c r="H50" s="218">
        <v>-1.6721200000000001</v>
      </c>
      <c r="I50" s="218">
        <v>-5.9593999999999996</v>
      </c>
    </row>
    <row r="51" spans="1:9" x14ac:dyDescent="0.2">
      <c r="A51" s="218">
        <v>116</v>
      </c>
      <c r="B51" s="218">
        <v>116</v>
      </c>
      <c r="C51" s="306" t="s">
        <v>269</v>
      </c>
      <c r="D51" s="218">
        <v>3.8437000000000001</v>
      </c>
      <c r="E51" s="218">
        <v>15.478949999999999</v>
      </c>
      <c r="F51" s="218">
        <v>-0.38</v>
      </c>
      <c r="G51" s="218">
        <v>-2.2814999999999999</v>
      </c>
      <c r="H51" s="218">
        <v>-1.4058299999999999</v>
      </c>
      <c r="I51" s="218">
        <v>-5.9858000000000002</v>
      </c>
    </row>
    <row r="52" spans="1:9" x14ac:dyDescent="0.2">
      <c r="A52" s="218">
        <v>118</v>
      </c>
      <c r="B52" s="218">
        <v>118</v>
      </c>
      <c r="C52" s="306" t="s">
        <v>270</v>
      </c>
      <c r="D52" s="218">
        <v>3.8193999999999999</v>
      </c>
      <c r="E52" s="218">
        <v>12.691839999999999</v>
      </c>
      <c r="F52" s="218">
        <v>-0.3</v>
      </c>
      <c r="G52" s="218">
        <v>-2.2814999999999999</v>
      </c>
      <c r="H52" s="218">
        <v>-1.13916</v>
      </c>
      <c r="I52" s="218">
        <v>-6.0076200000000002</v>
      </c>
    </row>
    <row r="53" spans="1:9" x14ac:dyDescent="0.2">
      <c r="A53" s="218">
        <v>120</v>
      </c>
      <c r="B53" s="218">
        <v>120</v>
      </c>
      <c r="C53" s="306" t="s">
        <v>271</v>
      </c>
      <c r="D53" s="218">
        <v>3.7997000000000001</v>
      </c>
      <c r="E53" s="218">
        <v>9.8831799999999994</v>
      </c>
      <c r="F53" s="218">
        <v>-0.22</v>
      </c>
      <c r="G53" s="218">
        <v>-2.2814999999999999</v>
      </c>
      <c r="H53" s="218">
        <v>-0.87219000000000002</v>
      </c>
      <c r="I53" s="218">
        <v>-6.0248600000000003</v>
      </c>
    </row>
    <row r="54" spans="1:9" x14ac:dyDescent="0.2">
      <c r="A54" s="218">
        <v>122</v>
      </c>
      <c r="B54" s="218">
        <v>122</v>
      </c>
      <c r="C54" s="307" t="s">
        <v>272</v>
      </c>
      <c r="D54" s="218">
        <v>2.2423000000000002</v>
      </c>
      <c r="E54" s="218">
        <v>9.5785</v>
      </c>
      <c r="F54" s="218">
        <v>-0.12</v>
      </c>
      <c r="G54" s="218">
        <v>-2.2814999999999999</v>
      </c>
      <c r="H54" s="218">
        <v>-0.49310999999999999</v>
      </c>
      <c r="I54" s="218">
        <v>-4.4925199999999998</v>
      </c>
    </row>
    <row r="55" spans="1:9" x14ac:dyDescent="0.2">
      <c r="A55" s="218">
        <v>124</v>
      </c>
      <c r="B55" s="218">
        <v>124</v>
      </c>
      <c r="C55" s="307" t="s">
        <v>273</v>
      </c>
      <c r="D55" s="218">
        <v>2.2263999999999999</v>
      </c>
      <c r="E55" s="218">
        <v>5.37601</v>
      </c>
      <c r="F55" s="218">
        <v>-0.04</v>
      </c>
      <c r="G55" s="218">
        <v>-2.2814999999999999</v>
      </c>
      <c r="H55" s="218">
        <v>-0.24859000000000001</v>
      </c>
      <c r="I55" s="218">
        <v>-4.4981</v>
      </c>
    </row>
    <row r="56" spans="1:9" x14ac:dyDescent="0.2">
      <c r="A56" s="218">
        <v>126</v>
      </c>
      <c r="B56" s="218">
        <v>126</v>
      </c>
      <c r="C56" s="307" t="s">
        <v>274</v>
      </c>
      <c r="D56" s="218">
        <v>3.7746</v>
      </c>
      <c r="E56" s="218">
        <v>3.7797800000000001</v>
      </c>
      <c r="F56" s="218">
        <v>0.04</v>
      </c>
      <c r="G56" s="218">
        <v>-2.2814999999999999</v>
      </c>
      <c r="H56" s="218">
        <v>-0.20882999999999999</v>
      </c>
      <c r="I56" s="218">
        <v>-6.04786</v>
      </c>
    </row>
    <row r="57" spans="1:9" x14ac:dyDescent="0.2">
      <c r="A57" s="218">
        <v>128</v>
      </c>
      <c r="B57" s="218">
        <v>128</v>
      </c>
      <c r="C57" s="307" t="s">
        <v>275</v>
      </c>
      <c r="D57" s="218">
        <v>2.2204000000000002</v>
      </c>
      <c r="E57" s="218">
        <v>3.38761</v>
      </c>
      <c r="F57" s="218">
        <v>0.12</v>
      </c>
      <c r="G57" s="218">
        <v>-2.2814999999999999</v>
      </c>
      <c r="H57" s="218">
        <v>0.25120999999999999</v>
      </c>
      <c r="I57" s="218">
        <v>-4.4980599999999997</v>
      </c>
    </row>
    <row r="58" spans="1:9" x14ac:dyDescent="0.2">
      <c r="A58" s="218">
        <v>130</v>
      </c>
      <c r="B58" s="218">
        <v>130</v>
      </c>
      <c r="C58" s="307" t="s">
        <v>276</v>
      </c>
      <c r="D58" s="218">
        <v>2.2292999999999998</v>
      </c>
      <c r="E58" s="218">
        <v>7.2867699999999997</v>
      </c>
      <c r="F58" s="218">
        <v>0.2</v>
      </c>
      <c r="G58" s="218">
        <v>-2.2814999999999999</v>
      </c>
      <c r="H58" s="218">
        <v>0.48276000000000002</v>
      </c>
      <c r="I58" s="218">
        <v>-4.4928299999999997</v>
      </c>
    </row>
    <row r="59" spans="1:9" x14ac:dyDescent="0.2">
      <c r="A59" s="218">
        <v>132</v>
      </c>
      <c r="B59" s="218">
        <v>132</v>
      </c>
      <c r="C59" s="306" t="s">
        <v>277</v>
      </c>
      <c r="D59" s="218">
        <v>3.8226</v>
      </c>
      <c r="E59" s="218">
        <v>12.998570000000001</v>
      </c>
      <c r="F59" s="218">
        <v>0.3</v>
      </c>
      <c r="G59" s="218">
        <v>-2.2814999999999999</v>
      </c>
      <c r="H59" s="218">
        <v>1.1597999999999999</v>
      </c>
      <c r="I59" s="218">
        <v>-6.0061099999999996</v>
      </c>
    </row>
    <row r="60" spans="1:9" x14ac:dyDescent="0.2">
      <c r="A60" s="218">
        <v>134</v>
      </c>
      <c r="B60" s="218">
        <v>134</v>
      </c>
      <c r="C60" s="306" t="s">
        <v>278</v>
      </c>
      <c r="D60" s="218">
        <v>3.8475000000000001</v>
      </c>
      <c r="E60" s="218">
        <v>15.782170000000001</v>
      </c>
      <c r="F60" s="218">
        <v>0.38</v>
      </c>
      <c r="G60" s="218">
        <v>-2.2814999999999999</v>
      </c>
      <c r="H60" s="218">
        <v>1.4264399999999999</v>
      </c>
      <c r="I60" s="218">
        <v>-5.9839399999999996</v>
      </c>
    </row>
    <row r="61" spans="1:9" x14ac:dyDescent="0.2">
      <c r="A61" s="218">
        <v>136</v>
      </c>
      <c r="B61" s="218">
        <v>136</v>
      </c>
      <c r="C61" s="306" t="s">
        <v>279</v>
      </c>
      <c r="D61" s="218">
        <v>3.8769</v>
      </c>
      <c r="E61" s="218">
        <v>18.53969</v>
      </c>
      <c r="F61" s="218">
        <v>0.46</v>
      </c>
      <c r="G61" s="218">
        <v>-2.2814999999999999</v>
      </c>
      <c r="H61" s="218">
        <v>1.6927000000000001</v>
      </c>
      <c r="I61" s="218">
        <v>-5.9571800000000001</v>
      </c>
    </row>
    <row r="62" spans="1:9" x14ac:dyDescent="0.2">
      <c r="A62" s="218">
        <v>138</v>
      </c>
      <c r="B62" s="218">
        <v>138</v>
      </c>
      <c r="C62" s="306" t="s">
        <v>280</v>
      </c>
      <c r="D62" s="218">
        <v>3.9106999999999998</v>
      </c>
      <c r="E62" s="218">
        <v>21.267620000000001</v>
      </c>
      <c r="F62" s="218">
        <v>0.54</v>
      </c>
      <c r="G62" s="218">
        <v>-2.2814999999999999</v>
      </c>
      <c r="H62" s="218">
        <v>1.9584999999999999</v>
      </c>
      <c r="I62" s="218">
        <v>-5.92584</v>
      </c>
    </row>
    <row r="63" spans="1:9" x14ac:dyDescent="0.2">
      <c r="A63" s="218">
        <v>140</v>
      </c>
      <c r="B63" s="218">
        <v>140</v>
      </c>
      <c r="C63" s="306" t="s">
        <v>281</v>
      </c>
      <c r="D63" s="218">
        <v>3.9487999999999999</v>
      </c>
      <c r="E63" s="218">
        <v>23.96274</v>
      </c>
      <c r="F63" s="218">
        <v>0.62</v>
      </c>
      <c r="G63" s="218">
        <v>-2.2814999999999999</v>
      </c>
      <c r="H63" s="218">
        <v>2.22376</v>
      </c>
      <c r="I63" s="218">
        <v>-5.8899299999999997</v>
      </c>
    </row>
    <row r="64" spans="1:9" x14ac:dyDescent="0.2">
      <c r="A64" s="218">
        <v>142</v>
      </c>
      <c r="B64" s="218">
        <v>142</v>
      </c>
      <c r="C64" s="306" t="s">
        <v>282</v>
      </c>
      <c r="D64" s="218">
        <v>3.9910999999999999</v>
      </c>
      <c r="E64" s="218">
        <v>26.622219999999999</v>
      </c>
      <c r="F64" s="218">
        <v>0.7</v>
      </c>
      <c r="G64" s="218">
        <v>-2.2814999999999999</v>
      </c>
      <c r="H64" s="218">
        <v>2.4884200000000001</v>
      </c>
      <c r="I64" s="218">
        <v>-5.8494400000000004</v>
      </c>
    </row>
    <row r="65" spans="1:9" x14ac:dyDescent="0.2">
      <c r="A65" s="218">
        <v>144</v>
      </c>
      <c r="B65" s="218">
        <v>144</v>
      </c>
      <c r="C65" s="306" t="s">
        <v>283</v>
      </c>
      <c r="D65" s="218">
        <v>4.0374999999999996</v>
      </c>
      <c r="E65" s="218">
        <v>29.243590000000001</v>
      </c>
      <c r="F65" s="218">
        <v>0.78</v>
      </c>
      <c r="G65" s="218">
        <v>-2.2814999999999999</v>
      </c>
      <c r="H65" s="218">
        <v>2.7523900000000001</v>
      </c>
      <c r="I65" s="218">
        <v>-5.8043800000000001</v>
      </c>
    </row>
    <row r="66" spans="1:9" x14ac:dyDescent="0.2">
      <c r="A66" s="218">
        <v>146</v>
      </c>
      <c r="B66" s="218">
        <v>146</v>
      </c>
      <c r="C66" s="306" t="s">
        <v>284</v>
      </c>
      <c r="D66" s="218">
        <v>4.0877999999999997</v>
      </c>
      <c r="E66" s="218">
        <v>31.824809999999999</v>
      </c>
      <c r="F66" s="218">
        <v>0.86</v>
      </c>
      <c r="G66" s="218">
        <v>-2.2814999999999999</v>
      </c>
      <c r="H66" s="218">
        <v>3.0156000000000001</v>
      </c>
      <c r="I66" s="218">
        <v>-5.7547699999999997</v>
      </c>
    </row>
    <row r="67" spans="1:9" x14ac:dyDescent="0.2">
      <c r="A67" s="218">
        <v>148</v>
      </c>
      <c r="B67" s="218">
        <v>148</v>
      </c>
      <c r="C67" s="306" t="s">
        <v>285</v>
      </c>
      <c r="D67" s="218">
        <v>4.1420000000000003</v>
      </c>
      <c r="E67" s="218">
        <v>34.364170000000001</v>
      </c>
      <c r="F67" s="218">
        <v>0.94</v>
      </c>
      <c r="G67" s="218">
        <v>-2.2814999999999999</v>
      </c>
      <c r="H67" s="218">
        <v>3.2779699999999998</v>
      </c>
      <c r="I67" s="218">
        <v>-5.7005999999999997</v>
      </c>
    </row>
    <row r="68" spans="1:9" x14ac:dyDescent="0.2">
      <c r="A68" s="218">
        <v>150</v>
      </c>
      <c r="B68" s="218">
        <v>150</v>
      </c>
      <c r="C68" s="306" t="s">
        <v>286</v>
      </c>
      <c r="D68" s="218">
        <v>4.2</v>
      </c>
      <c r="E68" s="218">
        <v>36.860329999999998</v>
      </c>
      <c r="F68" s="218">
        <v>1.02</v>
      </c>
      <c r="G68" s="218">
        <v>-2.2814999999999999</v>
      </c>
      <c r="H68" s="218">
        <v>3.5394100000000002</v>
      </c>
      <c r="I68" s="218">
        <v>-5.6418900000000001</v>
      </c>
    </row>
    <row r="69" spans="1:9" x14ac:dyDescent="0.2">
      <c r="A69" s="218">
        <v>152</v>
      </c>
      <c r="B69" s="218">
        <v>152</v>
      </c>
      <c r="C69" s="306" t="s">
        <v>287</v>
      </c>
      <c r="D69" s="218">
        <v>4.2614999999999998</v>
      </c>
      <c r="E69" s="218">
        <v>39.312289999999997</v>
      </c>
      <c r="F69" s="218">
        <v>1.1000000000000001</v>
      </c>
      <c r="G69" s="218">
        <v>-2.2814999999999999</v>
      </c>
      <c r="H69" s="218">
        <v>3.7998599999999998</v>
      </c>
      <c r="I69" s="218">
        <v>-5.57864</v>
      </c>
    </row>
    <row r="70" spans="1:9" x14ac:dyDescent="0.2">
      <c r="A70" s="218">
        <v>154</v>
      </c>
      <c r="B70" s="218">
        <v>154</v>
      </c>
      <c r="C70" s="306" t="s">
        <v>288</v>
      </c>
      <c r="D70" s="218">
        <v>4.3265000000000002</v>
      </c>
      <c r="E70" s="218">
        <v>41.719380000000001</v>
      </c>
      <c r="F70" s="218">
        <v>1.18</v>
      </c>
      <c r="G70" s="218">
        <v>-2.2814999999999999</v>
      </c>
      <c r="H70" s="218">
        <v>4.0592300000000003</v>
      </c>
      <c r="I70" s="218">
        <v>-5.5108800000000002</v>
      </c>
    </row>
    <row r="71" spans="1:9" x14ac:dyDescent="0.2">
      <c r="A71" s="218">
        <v>156</v>
      </c>
      <c r="B71" s="218">
        <v>156</v>
      </c>
      <c r="C71" s="306" t="s">
        <v>289</v>
      </c>
      <c r="D71" s="218">
        <v>4.3948999999999998</v>
      </c>
      <c r="E71" s="218">
        <v>44.08117</v>
      </c>
      <c r="F71" s="218">
        <v>1.26</v>
      </c>
      <c r="G71" s="218">
        <v>-2.2814999999999999</v>
      </c>
      <c r="H71" s="218">
        <v>4.3174400000000004</v>
      </c>
      <c r="I71" s="218">
        <v>-5.4386099999999997</v>
      </c>
    </row>
    <row r="72" spans="1:9" x14ac:dyDescent="0.2">
      <c r="A72" s="218">
        <v>158</v>
      </c>
      <c r="B72" s="218">
        <v>158</v>
      </c>
      <c r="C72" s="306" t="s">
        <v>290</v>
      </c>
      <c r="D72" s="218">
        <v>4.4664999999999999</v>
      </c>
      <c r="E72" s="218">
        <v>46.397559999999999</v>
      </c>
      <c r="F72" s="218">
        <v>1.34</v>
      </c>
      <c r="G72" s="218">
        <v>-2.2814999999999999</v>
      </c>
      <c r="H72" s="218">
        <v>4.5744100000000003</v>
      </c>
      <c r="I72" s="218">
        <v>-5.3618499999999996</v>
      </c>
    </row>
    <row r="73" spans="1:9" x14ac:dyDescent="0.2">
      <c r="A73" s="218">
        <v>160</v>
      </c>
      <c r="B73" s="218">
        <v>160</v>
      </c>
      <c r="C73" s="306" t="s">
        <v>291</v>
      </c>
      <c r="D73" s="218">
        <v>4.5412999999999997</v>
      </c>
      <c r="E73" s="218">
        <v>48.668669999999999</v>
      </c>
      <c r="F73" s="218">
        <v>1.42</v>
      </c>
      <c r="G73" s="218">
        <v>-2.2814999999999999</v>
      </c>
      <c r="H73" s="218">
        <v>4.8300700000000001</v>
      </c>
      <c r="I73" s="218">
        <v>-5.2806199999999999</v>
      </c>
    </row>
    <row r="74" spans="1:9" x14ac:dyDescent="0.2">
      <c r="A74" s="218">
        <v>173</v>
      </c>
      <c r="B74" s="218">
        <v>173</v>
      </c>
      <c r="C74" s="306" t="s">
        <v>292</v>
      </c>
      <c r="D74" s="218">
        <v>4.5124000000000004</v>
      </c>
      <c r="E74" s="218">
        <v>47.889710000000001</v>
      </c>
      <c r="F74" s="218">
        <v>2.2814999999999999</v>
      </c>
      <c r="G74" s="218">
        <v>-1.4</v>
      </c>
      <c r="H74" s="218">
        <v>5.3073499999999996</v>
      </c>
      <c r="I74" s="218">
        <v>-4.74756</v>
      </c>
    </row>
    <row r="75" spans="1:9" x14ac:dyDescent="0.2">
      <c r="A75" s="218">
        <v>175</v>
      </c>
      <c r="B75" s="218">
        <v>175</v>
      </c>
      <c r="C75" s="306" t="s">
        <v>293</v>
      </c>
      <c r="D75" s="218">
        <v>4.4345999999999997</v>
      </c>
      <c r="E75" s="218">
        <v>45.500889999999998</v>
      </c>
      <c r="F75" s="218">
        <v>2.2814999999999999</v>
      </c>
      <c r="G75" s="218">
        <v>-1.32</v>
      </c>
      <c r="H75" s="218">
        <v>5.3896800000000002</v>
      </c>
      <c r="I75" s="218">
        <v>-4.4829999999999997</v>
      </c>
    </row>
    <row r="76" spans="1:9" x14ac:dyDescent="0.2">
      <c r="A76" s="218">
        <v>177</v>
      </c>
      <c r="B76" s="218">
        <v>177</v>
      </c>
      <c r="C76" s="306" t="s">
        <v>294</v>
      </c>
      <c r="D76" s="218">
        <v>4.3602999999999996</v>
      </c>
      <c r="E76" s="218">
        <v>43.061880000000002</v>
      </c>
      <c r="F76" s="218">
        <v>2.2814999999999999</v>
      </c>
      <c r="G76" s="218">
        <v>-1.24</v>
      </c>
      <c r="H76" s="218">
        <v>5.4672000000000001</v>
      </c>
      <c r="I76" s="218">
        <v>-4.2171599999999998</v>
      </c>
    </row>
    <row r="77" spans="1:9" x14ac:dyDescent="0.2">
      <c r="A77" s="218">
        <v>179</v>
      </c>
      <c r="B77" s="218">
        <v>179</v>
      </c>
      <c r="C77" s="306" t="s">
        <v>295</v>
      </c>
      <c r="D77" s="218">
        <v>4.2897999999999996</v>
      </c>
      <c r="E77" s="218">
        <v>40.572769999999998</v>
      </c>
      <c r="F77" s="218">
        <v>2.2814999999999999</v>
      </c>
      <c r="G77" s="218">
        <v>-1.1599999999999999</v>
      </c>
      <c r="H77" s="218">
        <v>5.5399099999999999</v>
      </c>
      <c r="I77" s="218">
        <v>-3.95011</v>
      </c>
    </row>
    <row r="78" spans="1:9" x14ac:dyDescent="0.2">
      <c r="A78" s="218">
        <v>181</v>
      </c>
      <c r="B78" s="218">
        <v>181</v>
      </c>
      <c r="C78" s="306" t="s">
        <v>296</v>
      </c>
      <c r="D78" s="218">
        <v>4.2230999999999996</v>
      </c>
      <c r="E78" s="218">
        <v>38.033940000000001</v>
      </c>
      <c r="F78" s="218">
        <v>2.2814999999999999</v>
      </c>
      <c r="G78" s="218">
        <v>-1.08</v>
      </c>
      <c r="H78" s="218">
        <v>5.6078000000000001</v>
      </c>
      <c r="I78" s="218">
        <v>-3.6819600000000001</v>
      </c>
    </row>
    <row r="79" spans="1:9" s="223" customFormat="1" x14ac:dyDescent="0.2">
      <c r="A79" s="223">
        <v>183</v>
      </c>
      <c r="B79" s="223">
        <v>183</v>
      </c>
      <c r="C79" s="644" t="s">
        <v>303</v>
      </c>
      <c r="D79" s="223">
        <v>4.1604000000000001</v>
      </c>
      <c r="E79" s="223">
        <v>35.446170000000002</v>
      </c>
      <c r="F79" s="223">
        <v>2.2814999999999999</v>
      </c>
      <c r="G79" s="223">
        <v>-1</v>
      </c>
      <c r="H79" s="223">
        <v>5.6708400000000001</v>
      </c>
      <c r="I79" s="223">
        <v>-3.4127900000000002</v>
      </c>
    </row>
    <row r="80" spans="1:9" x14ac:dyDescent="0.2">
      <c r="A80" s="218">
        <v>185</v>
      </c>
      <c r="B80" s="218">
        <v>185</v>
      </c>
      <c r="C80" s="306" t="s">
        <v>298</v>
      </c>
      <c r="D80" s="218">
        <v>4.1018999999999997</v>
      </c>
      <c r="E80" s="218">
        <v>32.810569999999998</v>
      </c>
      <c r="F80" s="218">
        <v>2.2814999999999999</v>
      </c>
      <c r="G80" s="218">
        <v>-0.92</v>
      </c>
      <c r="H80" s="218">
        <v>5.7290400000000004</v>
      </c>
      <c r="I80" s="218">
        <v>-3.14269</v>
      </c>
    </row>
    <row r="81" spans="1:9" x14ac:dyDescent="0.2">
      <c r="A81" s="218">
        <v>187</v>
      </c>
      <c r="B81" s="218">
        <v>187</v>
      </c>
      <c r="C81" s="306" t="s">
        <v>299</v>
      </c>
      <c r="D81" s="218">
        <v>4.0476999999999999</v>
      </c>
      <c r="E81" s="218">
        <v>30.128720000000001</v>
      </c>
      <c r="F81" s="218">
        <v>2.2814999999999999</v>
      </c>
      <c r="G81" s="218">
        <v>-0.84</v>
      </c>
      <c r="H81" s="218">
        <v>5.7823799999999999</v>
      </c>
      <c r="I81" s="218">
        <v>-2.87174</v>
      </c>
    </row>
    <row r="82" spans="1:9" x14ac:dyDescent="0.2">
      <c r="A82" s="218">
        <v>189</v>
      </c>
      <c r="B82" s="218">
        <v>189</v>
      </c>
      <c r="C82" s="306" t="s">
        <v>300</v>
      </c>
      <c r="D82" s="218">
        <v>3.9980000000000002</v>
      </c>
      <c r="E82" s="218">
        <v>27.402609999999999</v>
      </c>
      <c r="F82" s="218">
        <v>2.2814999999999999</v>
      </c>
      <c r="G82" s="218">
        <v>-0.76</v>
      </c>
      <c r="H82" s="218">
        <v>5.83087</v>
      </c>
      <c r="I82" s="218">
        <v>-2.6000200000000002</v>
      </c>
    </row>
    <row r="83" spans="1:9" x14ac:dyDescent="0.2">
      <c r="A83" s="218">
        <v>191</v>
      </c>
      <c r="B83" s="218">
        <v>191</v>
      </c>
      <c r="C83" s="306" t="s">
        <v>301</v>
      </c>
      <c r="D83" s="218">
        <v>3.9527999999999999</v>
      </c>
      <c r="E83" s="218">
        <v>24.634720000000002</v>
      </c>
      <c r="F83" s="218">
        <v>2.2814999999999999</v>
      </c>
      <c r="G83" s="218">
        <v>-0.68</v>
      </c>
      <c r="H83" s="218">
        <v>5.8745000000000003</v>
      </c>
      <c r="I83" s="218">
        <v>-2.3276400000000002</v>
      </c>
    </row>
    <row r="84" spans="1:9" x14ac:dyDescent="0.2">
      <c r="A84" s="218">
        <v>193</v>
      </c>
      <c r="B84" s="218">
        <v>193</v>
      </c>
      <c r="C84" s="306" t="s">
        <v>302</v>
      </c>
      <c r="D84" s="218">
        <v>3.9123000000000001</v>
      </c>
      <c r="E84" s="218">
        <v>21.827940000000002</v>
      </c>
      <c r="F84" s="218">
        <v>2.2814999999999999</v>
      </c>
      <c r="G84" s="218">
        <v>-0.6</v>
      </c>
      <c r="H84" s="218">
        <v>5.9132699999999998</v>
      </c>
      <c r="I84" s="218">
        <v>-2.0546600000000002</v>
      </c>
    </row>
    <row r="85" spans="1:9" s="223" customFormat="1" x14ac:dyDescent="0.2">
      <c r="A85" s="223">
        <v>195</v>
      </c>
      <c r="B85" s="223">
        <v>195</v>
      </c>
      <c r="C85" s="644" t="s">
        <v>297</v>
      </c>
      <c r="D85" s="223">
        <v>3.8765999999999998</v>
      </c>
      <c r="E85" s="223">
        <v>18.985690000000002</v>
      </c>
      <c r="F85" s="223">
        <v>2.2814999999999999</v>
      </c>
      <c r="G85" s="223">
        <v>-0.52</v>
      </c>
      <c r="H85" s="223">
        <v>5.9471699999999998</v>
      </c>
      <c r="I85" s="223">
        <v>-1.7811699999999999</v>
      </c>
    </row>
    <row r="86" spans="1:9" x14ac:dyDescent="0.2">
      <c r="A86" s="218">
        <v>197</v>
      </c>
      <c r="B86" s="218">
        <v>197</v>
      </c>
      <c r="C86" s="306" t="s">
        <v>304</v>
      </c>
      <c r="D86" s="218">
        <v>3.8458000000000001</v>
      </c>
      <c r="E86" s="218">
        <v>16.111830000000001</v>
      </c>
      <c r="F86" s="218">
        <v>2.2814999999999999</v>
      </c>
      <c r="G86" s="218">
        <v>-0.44</v>
      </c>
      <c r="H86" s="218">
        <v>5.9762199999999996</v>
      </c>
      <c r="I86" s="218">
        <v>-1.50725</v>
      </c>
    </row>
    <row r="87" spans="1:9" x14ac:dyDescent="0.2">
      <c r="A87" s="218">
        <v>199</v>
      </c>
      <c r="B87" s="218">
        <v>199</v>
      </c>
      <c r="C87" s="306" t="s">
        <v>305</v>
      </c>
      <c r="D87" s="218">
        <v>3.82</v>
      </c>
      <c r="E87" s="218">
        <v>13.21058</v>
      </c>
      <c r="F87" s="218">
        <v>2.2814999999999999</v>
      </c>
      <c r="G87" s="218">
        <v>-0.36</v>
      </c>
      <c r="H87" s="218">
        <v>6.0004</v>
      </c>
      <c r="I87" s="218">
        <v>-1.23299</v>
      </c>
    </row>
    <row r="88" spans="1:9" x14ac:dyDescent="0.2">
      <c r="A88" s="218">
        <v>201</v>
      </c>
      <c r="B88" s="218">
        <v>201</v>
      </c>
      <c r="C88" s="306" t="s">
        <v>306</v>
      </c>
      <c r="D88" s="218">
        <v>3.7993000000000001</v>
      </c>
      <c r="E88" s="218">
        <v>10.28665</v>
      </c>
      <c r="F88" s="218">
        <v>2.2814999999999999</v>
      </c>
      <c r="G88" s="218">
        <v>-0.28000000000000003</v>
      </c>
      <c r="H88" s="218">
        <v>6.0197399999999996</v>
      </c>
      <c r="I88" s="218">
        <v>-0.95845000000000002</v>
      </c>
    </row>
    <row r="89" spans="1:9" x14ac:dyDescent="0.2">
      <c r="A89" s="218">
        <v>203</v>
      </c>
      <c r="B89" s="218">
        <v>203</v>
      </c>
      <c r="C89" s="306" t="s">
        <v>307</v>
      </c>
      <c r="D89" s="218">
        <v>3.7837999999999998</v>
      </c>
      <c r="E89" s="218">
        <v>7.3449999999999998</v>
      </c>
      <c r="F89" s="218">
        <v>2.2814999999999999</v>
      </c>
      <c r="G89" s="218">
        <v>-0.2</v>
      </c>
      <c r="H89" s="218">
        <v>6.0342099999999999</v>
      </c>
      <c r="I89" s="218">
        <v>-0.68372999999999995</v>
      </c>
    </row>
    <row r="90" spans="1:9" x14ac:dyDescent="0.2">
      <c r="A90" s="218">
        <v>205</v>
      </c>
      <c r="B90" s="218">
        <v>205</v>
      </c>
      <c r="C90" s="306" t="s">
        <v>308</v>
      </c>
      <c r="D90" s="218">
        <v>3.7734000000000001</v>
      </c>
      <c r="E90" s="218">
        <v>4.3908800000000001</v>
      </c>
      <c r="F90" s="218">
        <v>2.2814999999999999</v>
      </c>
      <c r="G90" s="218">
        <v>-0.12</v>
      </c>
      <c r="H90" s="218">
        <v>6.0438400000000003</v>
      </c>
      <c r="I90" s="218">
        <v>-0.40888999999999998</v>
      </c>
    </row>
    <row r="91" spans="1:9" x14ac:dyDescent="0.2">
      <c r="A91" s="218">
        <v>207</v>
      </c>
      <c r="B91" s="218">
        <v>207</v>
      </c>
      <c r="C91" s="306" t="s">
        <v>309</v>
      </c>
      <c r="D91" s="218">
        <v>3.7683</v>
      </c>
      <c r="E91" s="218">
        <v>1.42974</v>
      </c>
      <c r="F91" s="218">
        <v>2.2814999999999999</v>
      </c>
      <c r="G91" s="218">
        <v>-0.04</v>
      </c>
      <c r="H91" s="218">
        <v>6.0486199999999997</v>
      </c>
      <c r="I91" s="218">
        <v>-0.13402</v>
      </c>
    </row>
    <row r="92" spans="1:9" x14ac:dyDescent="0.2">
      <c r="A92" s="218">
        <v>209</v>
      </c>
      <c r="B92" s="218">
        <v>209</v>
      </c>
      <c r="C92" s="306" t="s">
        <v>310</v>
      </c>
      <c r="D92" s="218">
        <v>3.7684000000000002</v>
      </c>
      <c r="E92" s="218">
        <v>1.5328599999999999</v>
      </c>
      <c r="F92" s="218">
        <v>2.2814999999999999</v>
      </c>
      <c r="G92" s="218">
        <v>0.04</v>
      </c>
      <c r="H92" s="218">
        <v>6.0485600000000002</v>
      </c>
      <c r="I92" s="218">
        <v>0.14080999999999999</v>
      </c>
    </row>
    <row r="93" spans="1:9" x14ac:dyDescent="0.2">
      <c r="A93" s="218">
        <v>211</v>
      </c>
      <c r="B93" s="218">
        <v>211</v>
      </c>
      <c r="C93" s="306" t="s">
        <v>311</v>
      </c>
      <c r="D93" s="218">
        <v>3.7738</v>
      </c>
      <c r="E93" s="218">
        <v>4.4913499999999997</v>
      </c>
      <c r="F93" s="218">
        <v>2.2814999999999999</v>
      </c>
      <c r="G93" s="218">
        <v>0.12</v>
      </c>
      <c r="H93" s="218">
        <v>6.0436699999999997</v>
      </c>
      <c r="I93" s="218">
        <v>0.41552</v>
      </c>
    </row>
    <row r="94" spans="1:9" x14ac:dyDescent="0.2">
      <c r="A94" s="218">
        <v>213</v>
      </c>
      <c r="B94" s="218">
        <v>213</v>
      </c>
      <c r="C94" s="306" t="s">
        <v>312</v>
      </c>
      <c r="D94" s="218">
        <v>3.7843</v>
      </c>
      <c r="E94" s="218">
        <v>7.4402100000000004</v>
      </c>
      <c r="F94" s="218">
        <v>2.2814999999999999</v>
      </c>
      <c r="G94" s="218">
        <v>0.2</v>
      </c>
      <c r="H94" s="218">
        <v>6.0339400000000003</v>
      </c>
      <c r="I94" s="218">
        <v>0.69003000000000003</v>
      </c>
    </row>
    <row r="95" spans="1:9" x14ac:dyDescent="0.2">
      <c r="A95" s="218">
        <v>215</v>
      </c>
      <c r="B95" s="218">
        <v>215</v>
      </c>
      <c r="C95" s="306" t="s">
        <v>313</v>
      </c>
      <c r="D95" s="218">
        <v>3.8</v>
      </c>
      <c r="E95" s="218">
        <v>10.37406</v>
      </c>
      <c r="F95" s="218">
        <v>2.2814999999999999</v>
      </c>
      <c r="G95" s="218">
        <v>0.28000000000000003</v>
      </c>
      <c r="H95" s="218">
        <v>6.01938</v>
      </c>
      <c r="I95" s="218">
        <v>0.96428000000000003</v>
      </c>
    </row>
    <row r="96" spans="1:9" x14ac:dyDescent="0.2">
      <c r="A96" s="218">
        <v>217</v>
      </c>
      <c r="B96" s="218">
        <v>217</v>
      </c>
      <c r="C96" s="306" t="s">
        <v>314</v>
      </c>
      <c r="D96" s="218">
        <v>3.8208000000000002</v>
      </c>
      <c r="E96" s="218">
        <v>13.28778</v>
      </c>
      <c r="F96" s="218">
        <v>2.2814999999999999</v>
      </c>
      <c r="G96" s="218">
        <v>0.36</v>
      </c>
      <c r="H96" s="218">
        <v>6</v>
      </c>
      <c r="I96" s="218">
        <v>1.2381800000000001</v>
      </c>
    </row>
    <row r="97" spans="1:9" x14ac:dyDescent="0.2">
      <c r="A97" s="218">
        <v>219</v>
      </c>
      <c r="B97" s="218">
        <v>219</v>
      </c>
      <c r="C97" s="306" t="s">
        <v>315</v>
      </c>
      <c r="D97" s="218">
        <v>3.8466</v>
      </c>
      <c r="E97" s="218">
        <v>16.176549999999999</v>
      </c>
      <c r="F97" s="218">
        <v>2.2814999999999999</v>
      </c>
      <c r="G97" s="218">
        <v>0.44</v>
      </c>
      <c r="H97" s="218">
        <v>5.9757899999999999</v>
      </c>
      <c r="I97" s="218">
        <v>1.5116499999999999</v>
      </c>
    </row>
    <row r="98" spans="1:9" x14ac:dyDescent="0.2">
      <c r="A98" s="218">
        <v>221</v>
      </c>
      <c r="B98" s="218">
        <v>221</v>
      </c>
      <c r="C98" s="306" t="s">
        <v>316</v>
      </c>
      <c r="D98" s="218">
        <v>3.8773</v>
      </c>
      <c r="E98" s="218">
        <v>19.03585</v>
      </c>
      <c r="F98" s="218">
        <v>2.2814999999999999</v>
      </c>
      <c r="G98" s="218">
        <v>0.52</v>
      </c>
      <c r="H98" s="218">
        <v>5.9467800000000004</v>
      </c>
      <c r="I98" s="218">
        <v>1.7846200000000001</v>
      </c>
    </row>
    <row r="99" spans="1:9" x14ac:dyDescent="0.2">
      <c r="A99" s="218">
        <v>223</v>
      </c>
      <c r="B99" s="218">
        <v>223</v>
      </c>
      <c r="C99" s="306" t="s">
        <v>317</v>
      </c>
      <c r="D99" s="218">
        <v>3.9127999999999998</v>
      </c>
      <c r="E99" s="218">
        <v>21.861619999999998</v>
      </c>
      <c r="F99" s="218">
        <v>2.2814999999999999</v>
      </c>
      <c r="G99" s="218">
        <v>0.6</v>
      </c>
      <c r="H99" s="218">
        <v>5.91296</v>
      </c>
      <c r="I99" s="218">
        <v>2.05701</v>
      </c>
    </row>
    <row r="100" spans="1:9" x14ac:dyDescent="0.2">
      <c r="A100" s="218">
        <v>225</v>
      </c>
      <c r="B100" s="218">
        <v>225</v>
      </c>
      <c r="C100" s="306" t="s">
        <v>318</v>
      </c>
      <c r="D100" s="218">
        <v>3.9531000000000001</v>
      </c>
      <c r="E100" s="218">
        <v>24.65024</v>
      </c>
      <c r="F100" s="218">
        <v>2.2814999999999999</v>
      </c>
      <c r="G100" s="218">
        <v>0.68</v>
      </c>
      <c r="H100" s="218">
        <v>5.8743299999999996</v>
      </c>
      <c r="I100" s="218">
        <v>2.3287399999999998</v>
      </c>
    </row>
    <row r="101" spans="1:9" x14ac:dyDescent="0.2">
      <c r="A101" s="218">
        <v>227</v>
      </c>
      <c r="B101" s="218">
        <v>227</v>
      </c>
      <c r="C101" s="306" t="s">
        <v>319</v>
      </c>
      <c r="D101" s="218">
        <v>3.9979</v>
      </c>
      <c r="E101" s="218">
        <v>27.398499999999999</v>
      </c>
      <c r="F101" s="218">
        <v>2.2814999999999999</v>
      </c>
      <c r="G101" s="218">
        <v>0.76</v>
      </c>
      <c r="H101" s="218">
        <v>5.8309199999999999</v>
      </c>
      <c r="I101" s="218">
        <v>2.5997300000000001</v>
      </c>
    </row>
    <row r="102" spans="1:9" x14ac:dyDescent="0.2">
      <c r="A102" s="218">
        <v>229</v>
      </c>
      <c r="B102" s="218">
        <v>229</v>
      </c>
      <c r="C102" s="306" t="s">
        <v>320</v>
      </c>
      <c r="D102" s="218">
        <v>4.0471000000000004</v>
      </c>
      <c r="E102" s="218">
        <v>30.103680000000001</v>
      </c>
      <c r="F102" s="218">
        <v>2.2814999999999999</v>
      </c>
      <c r="G102" s="218">
        <v>0.84</v>
      </c>
      <c r="H102" s="218">
        <v>5.7827299999999999</v>
      </c>
      <c r="I102" s="218">
        <v>2.8698899999999998</v>
      </c>
    </row>
    <row r="103" spans="1:9" x14ac:dyDescent="0.2">
      <c r="A103" s="218">
        <v>231</v>
      </c>
      <c r="B103" s="218">
        <v>231</v>
      </c>
      <c r="C103" s="306" t="s">
        <v>321</v>
      </c>
      <c r="D103" s="218">
        <v>4.1006</v>
      </c>
      <c r="E103" s="218">
        <v>32.763590000000001</v>
      </c>
      <c r="F103" s="218">
        <v>2.2814999999999999</v>
      </c>
      <c r="G103" s="218">
        <v>0.92</v>
      </c>
      <c r="H103" s="218">
        <v>5.7297599999999997</v>
      </c>
      <c r="I103" s="218">
        <v>3.1391499999999999</v>
      </c>
    </row>
    <row r="104" spans="1:9" x14ac:dyDescent="0.2">
      <c r="A104" s="218">
        <v>233</v>
      </c>
      <c r="B104" s="218">
        <v>233</v>
      </c>
      <c r="C104" s="306" t="s">
        <v>322</v>
      </c>
      <c r="D104" s="218">
        <v>4.1582999999999997</v>
      </c>
      <c r="E104" s="218">
        <v>35.376420000000003</v>
      </c>
      <c r="F104" s="218">
        <v>2.2814999999999999</v>
      </c>
      <c r="G104" s="218">
        <v>1</v>
      </c>
      <c r="H104" s="218">
        <v>5.67204</v>
      </c>
      <c r="I104" s="218">
        <v>3.4074300000000002</v>
      </c>
    </row>
    <row r="105" spans="1:9" x14ac:dyDescent="0.2">
      <c r="A105" s="218">
        <v>235</v>
      </c>
      <c r="B105" s="218">
        <v>235</v>
      </c>
      <c r="C105" s="306" t="s">
        <v>323</v>
      </c>
      <c r="D105" s="218">
        <v>4.22</v>
      </c>
      <c r="E105" s="218">
        <v>37.940750000000001</v>
      </c>
      <c r="F105" s="218">
        <v>2.2814999999999999</v>
      </c>
      <c r="G105" s="218">
        <v>1.08</v>
      </c>
      <c r="H105" s="218">
        <v>5.6095699999999997</v>
      </c>
      <c r="I105" s="218">
        <v>3.6746400000000001</v>
      </c>
    </row>
    <row r="106" spans="1:9" x14ac:dyDescent="0.2">
      <c r="A106" s="218">
        <v>237</v>
      </c>
      <c r="B106" s="218">
        <v>237</v>
      </c>
      <c r="C106" s="306" t="s">
        <v>324</v>
      </c>
      <c r="D106" s="218">
        <v>4.2824</v>
      </c>
      <c r="E106" s="218">
        <v>40.369619999999998</v>
      </c>
      <c r="F106" s="218">
        <v>2.2814999999999999</v>
      </c>
      <c r="G106" s="218">
        <v>1.1599999999999999</v>
      </c>
      <c r="H106" s="218">
        <v>5.5441799999999999</v>
      </c>
      <c r="I106" s="218">
        <v>3.93377</v>
      </c>
    </row>
    <row r="107" spans="1:9" x14ac:dyDescent="0.2">
      <c r="A107" s="218">
        <v>239</v>
      </c>
      <c r="B107" s="218">
        <v>239</v>
      </c>
      <c r="C107" s="306" t="s">
        <v>325</v>
      </c>
      <c r="D107" s="218">
        <v>4.3512000000000004</v>
      </c>
      <c r="E107" s="218">
        <v>42.831249999999997</v>
      </c>
      <c r="F107" s="218">
        <v>2.2814999999999999</v>
      </c>
      <c r="G107" s="218">
        <v>1.24</v>
      </c>
      <c r="H107" s="218">
        <v>5.4725200000000003</v>
      </c>
      <c r="I107" s="218">
        <v>4.1981599999999997</v>
      </c>
    </row>
    <row r="108" spans="1:9" x14ac:dyDescent="0.2">
      <c r="A108" s="218">
        <v>241</v>
      </c>
      <c r="B108" s="218">
        <v>241</v>
      </c>
      <c r="C108" s="306" t="s">
        <v>326</v>
      </c>
      <c r="D108" s="218">
        <v>4.4275000000000002</v>
      </c>
      <c r="E108" s="218">
        <v>45.335360000000001</v>
      </c>
      <c r="F108" s="218">
        <v>2.2814999999999999</v>
      </c>
      <c r="G108" s="218">
        <v>1.32</v>
      </c>
      <c r="H108" s="218">
        <v>5.3938699999999997</v>
      </c>
      <c r="I108" s="218">
        <v>4.4690200000000004</v>
      </c>
    </row>
    <row r="109" spans="1:9" x14ac:dyDescent="0.2">
      <c r="A109" s="218">
        <v>243</v>
      </c>
      <c r="B109" s="218">
        <v>243</v>
      </c>
      <c r="C109" s="306" t="s">
        <v>327</v>
      </c>
      <c r="D109" s="218">
        <v>4.5038</v>
      </c>
      <c r="E109" s="218">
        <v>47.699860000000001</v>
      </c>
      <c r="F109" s="218">
        <v>2.2814999999999999</v>
      </c>
      <c r="G109" s="218">
        <v>1.4</v>
      </c>
      <c r="H109" s="218">
        <v>5.3125999999999998</v>
      </c>
      <c r="I109" s="218">
        <v>4.7311199999999998</v>
      </c>
    </row>
    <row r="110" spans="1:9" x14ac:dyDescent="0.2">
      <c r="A110" s="218">
        <v>256</v>
      </c>
      <c r="B110" s="218">
        <v>256</v>
      </c>
      <c r="C110" s="306" t="s">
        <v>328</v>
      </c>
      <c r="D110" s="218">
        <v>4.4526000000000003</v>
      </c>
      <c r="E110" s="218">
        <v>46.708089999999999</v>
      </c>
      <c r="F110" s="218">
        <v>1.42</v>
      </c>
      <c r="G110" s="218">
        <v>2.2814999999999999</v>
      </c>
      <c r="H110" s="218">
        <v>4.6608999999999998</v>
      </c>
      <c r="I110" s="218">
        <v>5.3347100000000003</v>
      </c>
    </row>
    <row r="111" spans="1:9" x14ac:dyDescent="0.2">
      <c r="A111" s="218">
        <v>258</v>
      </c>
      <c r="B111" s="218">
        <v>258</v>
      </c>
      <c r="C111" s="306" t="s">
        <v>329</v>
      </c>
      <c r="D111" s="218">
        <v>4.3795999999999999</v>
      </c>
      <c r="E111" s="218">
        <v>44.33558</v>
      </c>
      <c r="F111" s="218">
        <v>1.34</v>
      </c>
      <c r="G111" s="218">
        <v>2.2814999999999999</v>
      </c>
      <c r="H111" s="218">
        <v>4.4007199999999997</v>
      </c>
      <c r="I111" s="218">
        <v>5.4140499999999996</v>
      </c>
    </row>
    <row r="112" spans="1:9" x14ac:dyDescent="0.2">
      <c r="A112" s="218">
        <v>260</v>
      </c>
      <c r="B112" s="218">
        <v>260</v>
      </c>
      <c r="C112" s="306" t="s">
        <v>330</v>
      </c>
      <c r="D112" s="218">
        <v>4.3101000000000003</v>
      </c>
      <c r="E112" s="218">
        <v>41.916699999999999</v>
      </c>
      <c r="F112" s="218">
        <v>1.26</v>
      </c>
      <c r="G112" s="218">
        <v>2.2814999999999999</v>
      </c>
      <c r="H112" s="218">
        <v>4.1393800000000001</v>
      </c>
      <c r="I112" s="218">
        <v>5.48874</v>
      </c>
    </row>
    <row r="113" spans="1:9" x14ac:dyDescent="0.2">
      <c r="A113" s="218">
        <v>262</v>
      </c>
      <c r="B113" s="218">
        <v>262</v>
      </c>
      <c r="C113" s="306" t="s">
        <v>331</v>
      </c>
      <c r="D113" s="218">
        <v>4.2443</v>
      </c>
      <c r="E113" s="218">
        <v>39.451779999999999</v>
      </c>
      <c r="F113" s="218">
        <v>1.18</v>
      </c>
      <c r="G113" s="218">
        <v>2.2814999999999999</v>
      </c>
      <c r="H113" s="218">
        <v>3.8769499999999999</v>
      </c>
      <c r="I113" s="218">
        <v>5.5587799999999996</v>
      </c>
    </row>
    <row r="114" spans="1:9" x14ac:dyDescent="0.2">
      <c r="A114" s="218">
        <v>264</v>
      </c>
      <c r="B114" s="218">
        <v>264</v>
      </c>
      <c r="C114" s="306" t="s">
        <v>332</v>
      </c>
      <c r="D114" s="218">
        <v>4.1821999999999999</v>
      </c>
      <c r="E114" s="218">
        <v>36.941450000000003</v>
      </c>
      <c r="F114" s="218">
        <v>1.1000000000000001</v>
      </c>
      <c r="G114" s="218">
        <v>2.2814999999999999</v>
      </c>
      <c r="H114" s="218">
        <v>3.6135199999999998</v>
      </c>
      <c r="I114" s="218">
        <v>5.6241500000000002</v>
      </c>
    </row>
    <row r="115" spans="1:9" x14ac:dyDescent="0.2">
      <c r="A115" s="218">
        <v>266</v>
      </c>
      <c r="B115" s="218">
        <v>266</v>
      </c>
      <c r="C115" s="306" t="s">
        <v>333</v>
      </c>
      <c r="D115" s="218">
        <v>4.1241000000000003</v>
      </c>
      <c r="E115" s="218">
        <v>34.386650000000003</v>
      </c>
      <c r="F115" s="218">
        <v>1.02</v>
      </c>
      <c r="G115" s="218">
        <v>2.2814999999999999</v>
      </c>
      <c r="H115" s="218">
        <v>3.3491599999999999</v>
      </c>
      <c r="I115" s="218">
        <v>5.68485</v>
      </c>
    </row>
    <row r="116" spans="1:9" x14ac:dyDescent="0.2">
      <c r="A116" s="218">
        <v>268</v>
      </c>
      <c r="B116" s="218">
        <v>268</v>
      </c>
      <c r="C116" s="306" t="s">
        <v>334</v>
      </c>
      <c r="D116" s="218">
        <v>4.0698999999999996</v>
      </c>
      <c r="E116" s="218">
        <v>31.788730000000001</v>
      </c>
      <c r="F116" s="218">
        <v>0.94</v>
      </c>
      <c r="G116" s="218">
        <v>2.2814999999999999</v>
      </c>
      <c r="H116" s="218">
        <v>3.0839699999999999</v>
      </c>
      <c r="I116" s="218">
        <v>5.7408900000000003</v>
      </c>
    </row>
    <row r="117" spans="1:9" x14ac:dyDescent="0.2">
      <c r="A117" s="218">
        <v>270</v>
      </c>
      <c r="B117" s="218">
        <v>270</v>
      </c>
      <c r="C117" s="306" t="s">
        <v>335</v>
      </c>
      <c r="D117" s="218">
        <v>4.0198</v>
      </c>
      <c r="E117" s="218">
        <v>29.149360000000001</v>
      </c>
      <c r="F117" s="218">
        <v>0.86</v>
      </c>
      <c r="G117" s="218">
        <v>2.2814999999999999</v>
      </c>
      <c r="H117" s="218">
        <v>2.8180100000000001</v>
      </c>
      <c r="I117" s="218">
        <v>5.7922399999999996</v>
      </c>
    </row>
    <row r="118" spans="1:9" x14ac:dyDescent="0.2">
      <c r="A118" s="218">
        <v>272</v>
      </c>
      <c r="B118" s="218">
        <v>272</v>
      </c>
      <c r="C118" s="306" t="s">
        <v>336</v>
      </c>
      <c r="D118" s="218">
        <v>3.9740000000000002</v>
      </c>
      <c r="E118" s="218">
        <v>26.470580000000002</v>
      </c>
      <c r="F118" s="218">
        <v>0.78</v>
      </c>
      <c r="G118" s="218">
        <v>2.2814999999999999</v>
      </c>
      <c r="H118" s="218">
        <v>2.55138</v>
      </c>
      <c r="I118" s="218">
        <v>5.8389100000000003</v>
      </c>
    </row>
    <row r="119" spans="1:9" x14ac:dyDescent="0.2">
      <c r="A119" s="218">
        <v>274</v>
      </c>
      <c r="B119" s="218">
        <v>274</v>
      </c>
      <c r="C119" s="306" t="s">
        <v>337</v>
      </c>
      <c r="D119" s="218">
        <v>3.9325999999999999</v>
      </c>
      <c r="E119" s="218">
        <v>23.754899999999999</v>
      </c>
      <c r="F119" s="218">
        <v>0.7</v>
      </c>
      <c r="G119" s="218">
        <v>2.2814999999999999</v>
      </c>
      <c r="H119" s="218">
        <v>2.2841399999999998</v>
      </c>
      <c r="I119" s="218">
        <v>5.8808999999999996</v>
      </c>
    </row>
    <row r="120" spans="1:9" x14ac:dyDescent="0.2">
      <c r="A120" s="218">
        <v>276</v>
      </c>
      <c r="B120" s="218">
        <v>276</v>
      </c>
      <c r="C120" s="306" t="s">
        <v>338</v>
      </c>
      <c r="D120" s="218">
        <v>3.8956</v>
      </c>
      <c r="E120" s="218">
        <v>21.00515</v>
      </c>
      <c r="F120" s="218">
        <v>0.62</v>
      </c>
      <c r="G120" s="218">
        <v>2.2814999999999999</v>
      </c>
      <c r="H120" s="218">
        <v>2.0163799999999998</v>
      </c>
      <c r="I120" s="218">
        <v>5.9182199999999998</v>
      </c>
    </row>
    <row r="121" spans="1:9" x14ac:dyDescent="0.2">
      <c r="A121" s="218">
        <v>278</v>
      </c>
      <c r="B121" s="218">
        <v>278</v>
      </c>
      <c r="C121" s="306" t="s">
        <v>339</v>
      </c>
      <c r="D121" s="218">
        <v>3.8694000000000002</v>
      </c>
      <c r="E121" s="218">
        <v>18.50224</v>
      </c>
      <c r="F121" s="218">
        <v>0.52</v>
      </c>
      <c r="G121" s="218">
        <v>2.2814999999999999</v>
      </c>
      <c r="H121" s="218">
        <v>1.74793</v>
      </c>
      <c r="I121" s="218">
        <v>5.9509299999999996</v>
      </c>
    </row>
    <row r="122" spans="1:9" x14ac:dyDescent="0.2">
      <c r="A122" s="218">
        <v>280</v>
      </c>
      <c r="B122" s="218">
        <v>280</v>
      </c>
      <c r="C122" s="306" t="s">
        <v>340</v>
      </c>
      <c r="D122" s="218">
        <v>3.8407</v>
      </c>
      <c r="E122" s="218">
        <v>15.70074</v>
      </c>
      <c r="F122" s="218">
        <v>0.44</v>
      </c>
      <c r="G122" s="218">
        <v>2.2814999999999999</v>
      </c>
      <c r="H122" s="218">
        <v>1.4793400000000001</v>
      </c>
      <c r="I122" s="218">
        <v>5.9788899999999998</v>
      </c>
    </row>
    <row r="123" spans="1:9" x14ac:dyDescent="0.2">
      <c r="A123" s="218">
        <v>282</v>
      </c>
      <c r="B123" s="218">
        <v>282</v>
      </c>
      <c r="C123" s="306" t="s">
        <v>341</v>
      </c>
      <c r="D123" s="218">
        <v>3.8166000000000002</v>
      </c>
      <c r="E123" s="218">
        <v>12.87513</v>
      </c>
      <c r="F123" s="218">
        <v>0.36</v>
      </c>
      <c r="G123" s="218">
        <v>2.2814999999999999</v>
      </c>
      <c r="H123" s="218">
        <v>1.21045</v>
      </c>
      <c r="I123" s="218">
        <v>6.0021599999999999</v>
      </c>
    </row>
    <row r="124" spans="1:9" x14ac:dyDescent="0.2">
      <c r="A124" s="218">
        <v>284</v>
      </c>
      <c r="B124" s="218">
        <v>284</v>
      </c>
      <c r="C124" s="306" t="s">
        <v>342</v>
      </c>
      <c r="D124" s="218">
        <v>3.7972999999999999</v>
      </c>
      <c r="E124" s="218">
        <v>10.029590000000001</v>
      </c>
      <c r="F124" s="218">
        <v>0.28000000000000003</v>
      </c>
      <c r="G124" s="218">
        <v>2.2814999999999999</v>
      </c>
      <c r="H124" s="218">
        <v>0.94133</v>
      </c>
      <c r="I124" s="218">
        <v>6.0207699999999997</v>
      </c>
    </row>
    <row r="125" spans="1:9" x14ac:dyDescent="0.2">
      <c r="A125" s="218">
        <v>286</v>
      </c>
      <c r="B125" s="218">
        <v>286</v>
      </c>
      <c r="C125" s="306" t="s">
        <v>343</v>
      </c>
      <c r="D125" s="218">
        <v>3.7827999999999999</v>
      </c>
      <c r="E125" s="218">
        <v>7.1686300000000003</v>
      </c>
      <c r="F125" s="218">
        <v>0.2</v>
      </c>
      <c r="G125" s="218">
        <v>2.2814999999999999</v>
      </c>
      <c r="H125" s="218">
        <v>0.67205000000000004</v>
      </c>
      <c r="I125" s="218">
        <v>6.0347200000000001</v>
      </c>
    </row>
    <row r="126" spans="1:9" x14ac:dyDescent="0.2">
      <c r="A126" s="218">
        <v>288</v>
      </c>
      <c r="B126" s="218">
        <v>288</v>
      </c>
      <c r="C126" s="306" t="s">
        <v>344</v>
      </c>
      <c r="D126" s="218">
        <v>3.7730999999999999</v>
      </c>
      <c r="E126" s="218">
        <v>4.2969200000000001</v>
      </c>
      <c r="F126" s="218">
        <v>0.12</v>
      </c>
      <c r="G126" s="218">
        <v>2.2814999999999999</v>
      </c>
      <c r="H126" s="218">
        <v>0.4027</v>
      </c>
      <c r="I126" s="218">
        <v>6.0439999999999996</v>
      </c>
    </row>
    <row r="127" spans="1:9" x14ac:dyDescent="0.2">
      <c r="A127" s="218">
        <v>290</v>
      </c>
      <c r="B127" s="218">
        <v>290</v>
      </c>
      <c r="C127" s="306" t="s">
        <v>345</v>
      </c>
      <c r="D127" s="218">
        <v>3.7683</v>
      </c>
      <c r="E127" s="218">
        <v>1.41933</v>
      </c>
      <c r="F127" s="218">
        <v>0.04</v>
      </c>
      <c r="G127" s="218">
        <v>2.2814999999999999</v>
      </c>
      <c r="H127" s="218">
        <v>0.13333999999999999</v>
      </c>
      <c r="I127" s="218">
        <v>6.0486300000000002</v>
      </c>
    </row>
    <row r="128" spans="1:9" x14ac:dyDescent="0.2">
      <c r="A128" s="218">
        <v>292</v>
      </c>
      <c r="B128" s="218">
        <v>292</v>
      </c>
      <c r="C128" s="306" t="s">
        <v>346</v>
      </c>
      <c r="D128" s="218">
        <v>3.7683</v>
      </c>
      <c r="E128" s="218">
        <v>1.4592700000000001</v>
      </c>
      <c r="F128" s="218">
        <v>-0.04</v>
      </c>
      <c r="G128" s="218">
        <v>2.2814999999999999</v>
      </c>
      <c r="H128" s="218">
        <v>-0.13597000000000001</v>
      </c>
      <c r="I128" s="218">
        <v>6.04861</v>
      </c>
    </row>
    <row r="129" spans="1:9" x14ac:dyDescent="0.2">
      <c r="A129" s="218">
        <v>294</v>
      </c>
      <c r="B129" s="218">
        <v>294</v>
      </c>
      <c r="C129" s="306" t="s">
        <v>347</v>
      </c>
      <c r="D129" s="218">
        <v>3.7732000000000001</v>
      </c>
      <c r="E129" s="218">
        <v>4.3338799999999997</v>
      </c>
      <c r="F129" s="218">
        <v>-0.12</v>
      </c>
      <c r="G129" s="218">
        <v>2.2814999999999999</v>
      </c>
      <c r="H129" s="218">
        <v>-0.40514</v>
      </c>
      <c r="I129" s="218">
        <v>6.0439400000000001</v>
      </c>
    </row>
    <row r="130" spans="1:9" x14ac:dyDescent="0.2">
      <c r="A130" s="218">
        <v>296</v>
      </c>
      <c r="B130" s="218">
        <v>296</v>
      </c>
      <c r="C130" s="306" t="s">
        <v>348</v>
      </c>
      <c r="D130" s="218">
        <v>3.7829999999999999</v>
      </c>
      <c r="E130" s="218">
        <v>7.1996200000000004</v>
      </c>
      <c r="F130" s="218">
        <v>-0.2</v>
      </c>
      <c r="G130" s="218">
        <v>2.2814999999999999</v>
      </c>
      <c r="H130" s="218">
        <v>-0.67410999999999999</v>
      </c>
      <c r="I130" s="218">
        <v>6.0346299999999999</v>
      </c>
    </row>
    <row r="131" spans="1:9" x14ac:dyDescent="0.2">
      <c r="A131" s="218">
        <v>298</v>
      </c>
      <c r="B131" s="218">
        <v>298</v>
      </c>
      <c r="C131" s="306" t="s">
        <v>349</v>
      </c>
      <c r="D131" s="218">
        <v>3.7974999999999999</v>
      </c>
      <c r="E131" s="218">
        <v>10.05175</v>
      </c>
      <c r="F131" s="218">
        <v>-0.28000000000000003</v>
      </c>
      <c r="G131" s="218">
        <v>2.2814999999999999</v>
      </c>
      <c r="H131" s="218">
        <v>-0.94279999999999997</v>
      </c>
      <c r="I131" s="218">
        <v>6.0206799999999996</v>
      </c>
    </row>
    <row r="132" spans="1:9" x14ac:dyDescent="0.2">
      <c r="A132" s="218">
        <v>300</v>
      </c>
      <c r="B132" s="218">
        <v>300</v>
      </c>
      <c r="C132" s="306" t="s">
        <v>350</v>
      </c>
      <c r="D132" s="218">
        <v>3.8167</v>
      </c>
      <c r="E132" s="218">
        <v>12.88569</v>
      </c>
      <c r="F132" s="218">
        <v>-0.36</v>
      </c>
      <c r="G132" s="218">
        <v>2.2814999999999999</v>
      </c>
      <c r="H132" s="218">
        <v>-1.21116</v>
      </c>
      <c r="I132" s="218">
        <v>6.0021100000000001</v>
      </c>
    </row>
    <row r="133" spans="1:9" x14ac:dyDescent="0.2">
      <c r="A133" s="218">
        <v>302</v>
      </c>
      <c r="B133" s="218">
        <v>302</v>
      </c>
      <c r="C133" s="306" t="s">
        <v>351</v>
      </c>
      <c r="D133" s="218">
        <v>3.8405999999999998</v>
      </c>
      <c r="E133" s="218">
        <v>15.69713</v>
      </c>
      <c r="F133" s="218">
        <v>-0.44</v>
      </c>
      <c r="G133" s="218">
        <v>2.2814999999999999</v>
      </c>
      <c r="H133" s="218">
        <v>-1.47909</v>
      </c>
      <c r="I133" s="218">
        <v>5.9789099999999999</v>
      </c>
    </row>
    <row r="134" spans="1:9" x14ac:dyDescent="0.2">
      <c r="A134" s="218">
        <v>304</v>
      </c>
      <c r="B134" s="218">
        <v>304</v>
      </c>
      <c r="C134" s="306" t="s">
        <v>352</v>
      </c>
      <c r="D134" s="218">
        <v>3.8628999999999998</v>
      </c>
      <c r="E134" s="218">
        <v>18.204319999999999</v>
      </c>
      <c r="F134" s="218">
        <v>-0.54</v>
      </c>
      <c r="G134" s="218">
        <v>2.2814999999999999</v>
      </c>
      <c r="H134" s="218">
        <v>-1.74678</v>
      </c>
      <c r="I134" s="218">
        <v>5.9510100000000001</v>
      </c>
    </row>
    <row r="135" spans="1:9" x14ac:dyDescent="0.2">
      <c r="A135" s="218">
        <v>306</v>
      </c>
      <c r="B135" s="218">
        <v>306</v>
      </c>
      <c r="C135" s="306" t="s">
        <v>353</v>
      </c>
      <c r="D135" s="218">
        <v>3.8948999999999998</v>
      </c>
      <c r="E135" s="218">
        <v>20.966000000000001</v>
      </c>
      <c r="F135" s="218">
        <v>-0.62</v>
      </c>
      <c r="G135" s="218">
        <v>2.2814999999999999</v>
      </c>
      <c r="H135" s="218">
        <v>-2.0136599999999998</v>
      </c>
      <c r="I135" s="218">
        <v>5.9185699999999999</v>
      </c>
    </row>
    <row r="136" spans="1:9" x14ac:dyDescent="0.2">
      <c r="A136" s="218">
        <v>308</v>
      </c>
      <c r="B136" s="218">
        <v>308</v>
      </c>
      <c r="C136" s="306" t="s">
        <v>354</v>
      </c>
      <c r="D136" s="218">
        <v>3.9315000000000002</v>
      </c>
      <c r="E136" s="218">
        <v>23.694849999999999</v>
      </c>
      <c r="F136" s="218">
        <v>-0.7</v>
      </c>
      <c r="G136" s="218">
        <v>2.2814999999999999</v>
      </c>
      <c r="H136" s="218">
        <v>-2.2799200000000002</v>
      </c>
      <c r="I136" s="218">
        <v>5.8815299999999997</v>
      </c>
    </row>
    <row r="137" spans="1:9" x14ac:dyDescent="0.2">
      <c r="A137" s="218">
        <v>310</v>
      </c>
      <c r="B137" s="218">
        <v>310</v>
      </c>
      <c r="C137" s="306" t="s">
        <v>355</v>
      </c>
      <c r="D137" s="218">
        <v>3.9723000000000002</v>
      </c>
      <c r="E137" s="218">
        <v>26.387899999999998</v>
      </c>
      <c r="F137" s="218">
        <v>-0.78</v>
      </c>
      <c r="G137" s="218">
        <v>2.2814999999999999</v>
      </c>
      <c r="H137" s="218">
        <v>-2.5454599999999998</v>
      </c>
      <c r="I137" s="218">
        <v>5.8398899999999996</v>
      </c>
    </row>
    <row r="138" spans="1:9" x14ac:dyDescent="0.2">
      <c r="A138" s="218">
        <v>312</v>
      </c>
      <c r="B138" s="218">
        <v>312</v>
      </c>
      <c r="C138" s="306" t="s">
        <v>356</v>
      </c>
      <c r="D138" s="218">
        <v>4.0172999999999996</v>
      </c>
      <c r="E138" s="218">
        <v>29.042490000000001</v>
      </c>
      <c r="F138" s="218">
        <v>-0.86</v>
      </c>
      <c r="G138" s="218">
        <v>2.2814999999999999</v>
      </c>
      <c r="H138" s="218">
        <v>-2.8102299999999998</v>
      </c>
      <c r="I138" s="218">
        <v>5.79366</v>
      </c>
    </row>
    <row r="139" spans="1:9" x14ac:dyDescent="0.2">
      <c r="A139" s="218">
        <v>314</v>
      </c>
      <c r="B139" s="218">
        <v>314</v>
      </c>
      <c r="C139" s="306" t="s">
        <v>357</v>
      </c>
      <c r="D139" s="218">
        <v>4.0663999999999998</v>
      </c>
      <c r="E139" s="218">
        <v>31.656410000000001</v>
      </c>
      <c r="F139" s="218">
        <v>-0.94</v>
      </c>
      <c r="G139" s="218">
        <v>2.2814999999999999</v>
      </c>
      <c r="H139" s="218">
        <v>-3.0741399999999999</v>
      </c>
      <c r="I139" s="218">
        <v>5.7428600000000003</v>
      </c>
    </row>
    <row r="140" spans="1:9" x14ac:dyDescent="0.2">
      <c r="A140" s="218">
        <v>316</v>
      </c>
      <c r="B140" s="218">
        <v>316</v>
      </c>
      <c r="C140" s="306" t="s">
        <v>358</v>
      </c>
      <c r="D140" s="218">
        <v>4.1166</v>
      </c>
      <c r="E140" s="218">
        <v>34.127580000000002</v>
      </c>
      <c r="F140" s="218">
        <v>-1.02</v>
      </c>
      <c r="G140" s="218">
        <v>2.2814999999999999</v>
      </c>
      <c r="H140" s="218">
        <v>-3.3295400000000002</v>
      </c>
      <c r="I140" s="218">
        <v>5.6891400000000001</v>
      </c>
    </row>
    <row r="141" spans="1:9" x14ac:dyDescent="0.2">
      <c r="A141" s="218">
        <v>318</v>
      </c>
      <c r="B141" s="218">
        <v>318</v>
      </c>
      <c r="C141" s="306" t="s">
        <v>359</v>
      </c>
      <c r="D141" s="218">
        <v>4.1761999999999997</v>
      </c>
      <c r="E141" s="218">
        <v>36.751980000000003</v>
      </c>
      <c r="F141" s="218">
        <v>-1.1000000000000001</v>
      </c>
      <c r="G141" s="218">
        <v>2.2814999999999999</v>
      </c>
      <c r="H141" s="218">
        <v>-3.5988500000000001</v>
      </c>
      <c r="I141" s="218">
        <v>5.6276299999999999</v>
      </c>
    </row>
    <row r="142" spans="1:9" x14ac:dyDescent="0.2">
      <c r="A142" s="218">
        <v>320</v>
      </c>
      <c r="B142" s="218">
        <v>320</v>
      </c>
      <c r="C142" s="306" t="s">
        <v>360</v>
      </c>
      <c r="D142" s="218">
        <v>4.2369000000000003</v>
      </c>
      <c r="E142" s="218">
        <v>39.237549999999999</v>
      </c>
      <c r="F142" s="218">
        <v>-1.18</v>
      </c>
      <c r="G142" s="218">
        <v>2.2814999999999999</v>
      </c>
      <c r="H142" s="218">
        <v>-3.86</v>
      </c>
      <c r="I142" s="218">
        <v>5.56311</v>
      </c>
    </row>
    <row r="143" spans="1:9" x14ac:dyDescent="0.2">
      <c r="A143" s="218">
        <v>322</v>
      </c>
      <c r="B143" s="218">
        <v>322</v>
      </c>
      <c r="C143" s="306" t="s">
        <v>361</v>
      </c>
      <c r="D143" s="218">
        <v>4.3010999999999999</v>
      </c>
      <c r="E143" s="218">
        <v>41.67407</v>
      </c>
      <c r="F143" s="218">
        <v>-1.26</v>
      </c>
      <c r="G143" s="218">
        <v>2.2814999999999999</v>
      </c>
      <c r="H143" s="218">
        <v>-4.1197400000000002</v>
      </c>
      <c r="I143" s="218">
        <v>5.4941300000000002</v>
      </c>
    </row>
    <row r="144" spans="1:9" x14ac:dyDescent="0.2">
      <c r="A144" s="218">
        <v>324</v>
      </c>
      <c r="B144" s="218">
        <v>324</v>
      </c>
      <c r="C144" s="306" t="s">
        <v>362</v>
      </c>
      <c r="D144" s="218">
        <v>4.3686999999999996</v>
      </c>
      <c r="E144" s="218">
        <v>44.064279999999997</v>
      </c>
      <c r="F144" s="218">
        <v>-1.34</v>
      </c>
      <c r="G144" s="218">
        <v>2.2814999999999999</v>
      </c>
      <c r="H144" s="218">
        <v>-4.3782399999999999</v>
      </c>
      <c r="I144" s="218">
        <v>5.4206399999999997</v>
      </c>
    </row>
    <row r="145" spans="1:9" x14ac:dyDescent="0.2">
      <c r="A145" s="218">
        <v>326</v>
      </c>
      <c r="B145" s="218">
        <v>326</v>
      </c>
      <c r="C145" s="306" t="s">
        <v>363</v>
      </c>
      <c r="D145" s="218">
        <v>4.4396000000000004</v>
      </c>
      <c r="E145" s="218">
        <v>46.40802</v>
      </c>
      <c r="F145" s="218">
        <v>-1.42</v>
      </c>
      <c r="G145" s="218">
        <v>2.2814999999999999</v>
      </c>
      <c r="H145" s="218">
        <v>-4.63544</v>
      </c>
      <c r="I145" s="218">
        <v>5.3426600000000004</v>
      </c>
    </row>
  </sheetData>
  <sortState ref="A2:I333">
    <sortCondition ref="A2:A333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workbookViewId="0"/>
  </sheetViews>
  <sheetFormatPr defaultRowHeight="12.75" x14ac:dyDescent="0.2"/>
  <cols>
    <col min="1" max="1" width="4.42578125" style="290" customWidth="1"/>
    <col min="2" max="2" width="11.28515625" style="290" customWidth="1"/>
    <col min="3" max="3" width="11.42578125" style="290" customWidth="1"/>
    <col min="4" max="4" width="103" style="231" customWidth="1"/>
    <col min="5" max="16384" width="9.140625" style="290"/>
  </cols>
  <sheetData>
    <row r="1" spans="1:9" s="284" customFormat="1" ht="13.5" thickBot="1" x14ac:dyDescent="0.25">
      <c r="A1" s="280" t="s">
        <v>208</v>
      </c>
      <c r="B1" s="281" t="s">
        <v>209</v>
      </c>
      <c r="C1" s="281" t="s">
        <v>210</v>
      </c>
      <c r="D1" s="282" t="s">
        <v>211</v>
      </c>
      <c r="E1" s="283"/>
      <c r="F1" s="283"/>
      <c r="G1" s="283"/>
      <c r="I1" s="285"/>
    </row>
    <row r="2" spans="1:9" x14ac:dyDescent="0.2">
      <c r="A2" s="286">
        <v>0</v>
      </c>
      <c r="B2" s="287" t="s">
        <v>212</v>
      </c>
      <c r="C2" s="287">
        <v>41703</v>
      </c>
      <c r="D2" s="288" t="s">
        <v>213</v>
      </c>
      <c r="E2" s="289"/>
      <c r="F2" s="289"/>
      <c r="H2" s="291"/>
    </row>
    <row r="3" spans="1:9" x14ac:dyDescent="0.2">
      <c r="E3" s="289"/>
      <c r="F3" s="289"/>
      <c r="H3" s="291"/>
    </row>
    <row r="4" spans="1:9" x14ac:dyDescent="0.2">
      <c r="A4" s="292"/>
      <c r="B4" s="293"/>
      <c r="C4" s="293"/>
      <c r="D4" s="294"/>
      <c r="E4" s="289"/>
      <c r="F4" s="289"/>
      <c r="H4" s="291"/>
    </row>
    <row r="5" spans="1:9" x14ac:dyDescent="0.2">
      <c r="A5" s="292"/>
      <c r="B5" s="293"/>
      <c r="C5" s="293"/>
      <c r="D5" s="294"/>
      <c r="E5" s="289"/>
      <c r="F5" s="289"/>
      <c r="H5" s="291"/>
    </row>
    <row r="6" spans="1:9" x14ac:dyDescent="0.2">
      <c r="A6" s="292"/>
      <c r="B6" s="293"/>
      <c r="C6" s="293"/>
      <c r="D6" s="294"/>
      <c r="E6" s="289"/>
      <c r="F6" s="289"/>
      <c r="H6" s="291"/>
    </row>
    <row r="7" spans="1:9" x14ac:dyDescent="0.2">
      <c r="A7" s="292"/>
      <c r="B7" s="293"/>
      <c r="C7" s="293"/>
      <c r="D7" s="294"/>
      <c r="E7" s="289"/>
      <c r="F7" s="289"/>
      <c r="H7" s="291"/>
    </row>
    <row r="8" spans="1:9" x14ac:dyDescent="0.2">
      <c r="A8" s="292"/>
      <c r="B8" s="293"/>
      <c r="C8" s="293"/>
      <c r="D8" s="294"/>
      <c r="E8" s="289"/>
      <c r="F8" s="289"/>
      <c r="H8" s="291"/>
    </row>
    <row r="9" spans="1:9" x14ac:dyDescent="0.2">
      <c r="A9" s="292"/>
      <c r="B9" s="293"/>
      <c r="C9" s="293"/>
      <c r="D9" s="294"/>
      <c r="E9" s="289"/>
      <c r="F9" s="289"/>
      <c r="H9" s="291"/>
    </row>
    <row r="10" spans="1:9" x14ac:dyDescent="0.2">
      <c r="A10" s="292"/>
      <c r="B10" s="293"/>
      <c r="C10" s="293"/>
      <c r="D10" s="294"/>
      <c r="E10" s="289"/>
      <c r="F10" s="289"/>
      <c r="H10" s="291"/>
    </row>
    <row r="11" spans="1:9" x14ac:dyDescent="0.2">
      <c r="A11" s="292"/>
      <c r="B11" s="293"/>
      <c r="C11" s="293"/>
      <c r="D11" s="294"/>
      <c r="E11" s="289"/>
      <c r="F11" s="289"/>
      <c r="H11" s="291"/>
    </row>
    <row r="12" spans="1:9" x14ac:dyDescent="0.2">
      <c r="A12" s="292"/>
      <c r="B12" s="293"/>
      <c r="C12" s="293"/>
      <c r="D12" s="294"/>
      <c r="E12" s="289"/>
      <c r="F12" s="289"/>
      <c r="H12" s="291"/>
    </row>
    <row r="13" spans="1:9" x14ac:dyDescent="0.2">
      <c r="A13" s="292"/>
      <c r="B13" s="293"/>
      <c r="C13" s="293"/>
      <c r="D13" s="294"/>
      <c r="E13" s="289"/>
      <c r="F13" s="289"/>
      <c r="H13" s="291"/>
    </row>
    <row r="14" spans="1:9" x14ac:dyDescent="0.2">
      <c r="A14" s="292"/>
      <c r="B14" s="293"/>
      <c r="C14" s="293"/>
      <c r="D14" s="294"/>
      <c r="E14" s="289"/>
      <c r="F14" s="289"/>
      <c r="H14" s="291"/>
    </row>
    <row r="15" spans="1:9" x14ac:dyDescent="0.2">
      <c r="A15" s="292"/>
      <c r="B15" s="293"/>
      <c r="C15" s="293"/>
      <c r="D15" s="294"/>
      <c r="E15" s="289"/>
      <c r="F15" s="289"/>
      <c r="H15" s="291"/>
    </row>
    <row r="16" spans="1:9" x14ac:dyDescent="0.2">
      <c r="A16" s="292"/>
      <c r="B16" s="293"/>
      <c r="C16" s="293"/>
      <c r="D16" s="294"/>
      <c r="E16" s="289"/>
      <c r="F16" s="289"/>
      <c r="H16" s="291"/>
    </row>
    <row r="17" spans="1:9" x14ac:dyDescent="0.2">
      <c r="A17" s="292"/>
      <c r="B17" s="293"/>
      <c r="C17" s="293"/>
      <c r="D17" s="294"/>
      <c r="E17" s="289"/>
      <c r="F17" s="289"/>
      <c r="H17" s="291"/>
    </row>
    <row r="18" spans="1:9" x14ac:dyDescent="0.2">
      <c r="A18" s="292"/>
      <c r="B18" s="293"/>
      <c r="C18" s="293"/>
      <c r="D18" s="294"/>
      <c r="E18" s="289"/>
      <c r="F18" s="289"/>
      <c r="H18" s="291"/>
    </row>
    <row r="19" spans="1:9" x14ac:dyDescent="0.2">
      <c r="A19" s="292"/>
      <c r="B19" s="293"/>
      <c r="C19" s="293"/>
      <c r="D19" s="294"/>
      <c r="E19" s="289"/>
      <c r="F19" s="289"/>
      <c r="H19" s="291"/>
    </row>
    <row r="20" spans="1:9" ht="13.5" thickBot="1" x14ac:dyDescent="0.25">
      <c r="A20" s="295"/>
      <c r="B20" s="296"/>
      <c r="C20" s="296"/>
      <c r="D20" s="297"/>
      <c r="E20" s="289"/>
      <c r="F20" s="289"/>
      <c r="G20" s="289"/>
      <c r="I20" s="291"/>
    </row>
    <row r="21" spans="1:9" x14ac:dyDescent="0.2">
      <c r="A21" s="289"/>
      <c r="B21" s="289"/>
      <c r="C21" s="289"/>
      <c r="E21" s="289"/>
      <c r="F21" s="289"/>
      <c r="G21" s="289"/>
      <c r="I21" s="291"/>
    </row>
    <row r="22" spans="1:9" x14ac:dyDescent="0.2">
      <c r="A22" s="298"/>
      <c r="B22" s="298"/>
      <c r="C22" s="298"/>
      <c r="D22" s="299"/>
      <c r="E22" s="289"/>
      <c r="F22" s="289"/>
      <c r="G22" s="289"/>
      <c r="I22" s="291"/>
    </row>
    <row r="23" spans="1:9" x14ac:dyDescent="0.2">
      <c r="A23" s="289"/>
      <c r="B23" s="289"/>
      <c r="C23" s="289"/>
      <c r="E23" s="289"/>
      <c r="F23" s="289"/>
      <c r="G23" s="289"/>
      <c r="I23" s="291"/>
    </row>
    <row r="24" spans="1:9" x14ac:dyDescent="0.2">
      <c r="A24" s="300"/>
      <c r="B24" s="300"/>
      <c r="C24" s="300"/>
      <c r="E24" s="289"/>
      <c r="F24" s="289"/>
      <c r="G24" s="289"/>
      <c r="I24" s="291"/>
    </row>
    <row r="25" spans="1:9" x14ac:dyDescent="0.2">
      <c r="A25" s="300"/>
      <c r="B25" s="300"/>
      <c r="C25" s="300"/>
      <c r="E25" s="289"/>
      <c r="F25" s="289"/>
      <c r="G25" s="289"/>
      <c r="I25" s="291"/>
    </row>
    <row r="26" spans="1:9" x14ac:dyDescent="0.2">
      <c r="A26" s="300"/>
      <c r="B26" s="300"/>
      <c r="C26" s="300"/>
      <c r="E26" s="289"/>
      <c r="F26" s="289"/>
      <c r="G26" s="289"/>
      <c r="I26" s="291"/>
    </row>
    <row r="27" spans="1:9" x14ac:dyDescent="0.2">
      <c r="A27" s="300"/>
      <c r="B27" s="300"/>
      <c r="C27" s="300"/>
      <c r="E27" s="289"/>
      <c r="F27" s="289"/>
      <c r="G27" s="289"/>
      <c r="I27" s="291"/>
    </row>
    <row r="28" spans="1:9" x14ac:dyDescent="0.2">
      <c r="A28" s="300"/>
      <c r="B28" s="300"/>
      <c r="C28" s="300"/>
      <c r="E28" s="289"/>
      <c r="F28" s="289"/>
      <c r="G28" s="289"/>
      <c r="I28" s="291"/>
    </row>
    <row r="29" spans="1:9" x14ac:dyDescent="0.2">
      <c r="A29" s="300"/>
      <c r="B29" s="300"/>
      <c r="C29" s="300"/>
      <c r="E29" s="289"/>
      <c r="F29" s="289"/>
      <c r="G29" s="289"/>
      <c r="I29" s="291"/>
    </row>
    <row r="30" spans="1:9" x14ac:dyDescent="0.2">
      <c r="A30" s="300"/>
      <c r="B30" s="300"/>
      <c r="C30" s="300"/>
      <c r="E30" s="289"/>
      <c r="F30" s="289"/>
      <c r="G30" s="289"/>
      <c r="I30" s="291"/>
    </row>
    <row r="31" spans="1:9" x14ac:dyDescent="0.2">
      <c r="A31" s="300"/>
      <c r="B31" s="300"/>
      <c r="C31" s="300"/>
      <c r="E31" s="289"/>
      <c r="F31" s="289"/>
      <c r="G31" s="289"/>
      <c r="I31" s="291"/>
    </row>
    <row r="32" spans="1:9" x14ac:dyDescent="0.2">
      <c r="A32" s="301"/>
      <c r="B32" s="301"/>
      <c r="C32" s="301"/>
      <c r="E32" s="289"/>
      <c r="F32" s="289"/>
      <c r="G32" s="289"/>
      <c r="I32" s="291"/>
    </row>
    <row r="33" spans="1:9" x14ac:dyDescent="0.2">
      <c r="A33" s="301"/>
      <c r="B33" s="301"/>
      <c r="C33" s="301"/>
      <c r="E33" s="289"/>
      <c r="F33" s="289"/>
      <c r="G33" s="289"/>
      <c r="I33" s="291"/>
    </row>
    <row r="34" spans="1:9" x14ac:dyDescent="0.2">
      <c r="A34" s="301"/>
      <c r="B34" s="301"/>
      <c r="C34" s="301"/>
      <c r="E34" s="289"/>
      <c r="F34" s="289"/>
      <c r="G34" s="289"/>
      <c r="I34" s="291"/>
    </row>
    <row r="35" spans="1:9" x14ac:dyDescent="0.2">
      <c r="A35" s="301"/>
      <c r="B35" s="301"/>
      <c r="C35" s="301"/>
      <c r="E35" s="289"/>
      <c r="F35" s="289"/>
      <c r="G35" s="289"/>
      <c r="I35" s="291"/>
    </row>
    <row r="36" spans="1:9" x14ac:dyDescent="0.2">
      <c r="A36" s="301"/>
      <c r="B36" s="301"/>
      <c r="C36" s="301"/>
      <c r="E36" s="289"/>
      <c r="F36" s="289"/>
      <c r="G36" s="289"/>
      <c r="I36" s="291"/>
    </row>
    <row r="37" spans="1:9" x14ac:dyDescent="0.2">
      <c r="A37" s="301"/>
      <c r="B37" s="301"/>
      <c r="C37" s="301"/>
      <c r="E37" s="289"/>
      <c r="F37" s="289"/>
      <c r="G37" s="289"/>
      <c r="I37" s="291"/>
    </row>
    <row r="38" spans="1:9" x14ac:dyDescent="0.2">
      <c r="A38" s="301"/>
      <c r="B38" s="301"/>
      <c r="C38" s="301"/>
      <c r="E38" s="289"/>
      <c r="F38" s="289"/>
      <c r="G38" s="289"/>
      <c r="I38" s="291"/>
    </row>
    <row r="39" spans="1:9" x14ac:dyDescent="0.2">
      <c r="A39" s="301"/>
      <c r="B39" s="301"/>
      <c r="C39" s="301"/>
      <c r="E39" s="289"/>
      <c r="F39" s="289"/>
      <c r="G39" s="289"/>
      <c r="I39" s="291"/>
    </row>
    <row r="40" spans="1:9" x14ac:dyDescent="0.2">
      <c r="A40" s="300"/>
      <c r="B40" s="300"/>
      <c r="C40" s="300"/>
      <c r="E40" s="289"/>
      <c r="F40" s="289"/>
      <c r="G40" s="289"/>
      <c r="I40" s="291"/>
    </row>
    <row r="41" spans="1:9" x14ac:dyDescent="0.2">
      <c r="A41" s="300"/>
      <c r="B41" s="300"/>
      <c r="C41" s="300"/>
      <c r="E41" s="289"/>
      <c r="F41" s="289"/>
      <c r="G41" s="289"/>
      <c r="I41" s="291"/>
    </row>
    <row r="42" spans="1:9" x14ac:dyDescent="0.2">
      <c r="A42" s="300"/>
      <c r="B42" s="300"/>
      <c r="C42" s="300"/>
      <c r="E42" s="289"/>
      <c r="F42" s="289"/>
      <c r="G42" s="289"/>
      <c r="I42" s="291"/>
    </row>
    <row r="43" spans="1:9" x14ac:dyDescent="0.2">
      <c r="A43" s="300"/>
      <c r="B43" s="300"/>
      <c r="C43" s="300"/>
      <c r="E43" s="289"/>
      <c r="F43" s="289"/>
      <c r="G43" s="289"/>
      <c r="I43" s="291"/>
    </row>
    <row r="44" spans="1:9" x14ac:dyDescent="0.2">
      <c r="A44" s="300"/>
      <c r="B44" s="300"/>
      <c r="C44" s="300"/>
      <c r="E44" s="289"/>
      <c r="F44" s="289"/>
      <c r="G44" s="289"/>
      <c r="I44" s="291"/>
    </row>
    <row r="45" spans="1:9" x14ac:dyDescent="0.2">
      <c r="A45" s="300"/>
      <c r="B45" s="300"/>
      <c r="C45" s="300"/>
      <c r="E45" s="289"/>
      <c r="F45" s="289"/>
      <c r="G45" s="289"/>
      <c r="I45" s="291"/>
    </row>
    <row r="46" spans="1:9" x14ac:dyDescent="0.2">
      <c r="A46" s="300"/>
      <c r="B46" s="300"/>
      <c r="C46" s="300"/>
      <c r="E46" s="289"/>
      <c r="F46" s="289"/>
      <c r="G46" s="289"/>
      <c r="I46" s="291"/>
    </row>
    <row r="47" spans="1:9" x14ac:dyDescent="0.2">
      <c r="A47" s="300"/>
      <c r="B47" s="300"/>
      <c r="C47" s="300"/>
      <c r="E47" s="289"/>
      <c r="F47" s="289"/>
      <c r="G47" s="289"/>
      <c r="I47" s="291"/>
    </row>
    <row r="48" spans="1:9" x14ac:dyDescent="0.2">
      <c r="A48" s="300"/>
      <c r="B48" s="300"/>
      <c r="C48" s="300"/>
      <c r="E48" s="289"/>
      <c r="F48" s="289"/>
      <c r="G48" s="289"/>
      <c r="I48" s="291"/>
    </row>
    <row r="49" spans="1:9" x14ac:dyDescent="0.2">
      <c r="A49" s="300"/>
      <c r="B49" s="300"/>
      <c r="C49" s="300"/>
      <c r="E49" s="289"/>
      <c r="F49" s="289"/>
      <c r="G49" s="289"/>
      <c r="I49" s="291"/>
    </row>
    <row r="50" spans="1:9" x14ac:dyDescent="0.2">
      <c r="A50" s="300"/>
      <c r="B50" s="300"/>
      <c r="C50" s="300"/>
      <c r="E50" s="289"/>
      <c r="F50" s="289"/>
      <c r="G50" s="289"/>
      <c r="I50" s="291"/>
    </row>
    <row r="51" spans="1:9" x14ac:dyDescent="0.2">
      <c r="A51" s="300"/>
      <c r="B51" s="300"/>
      <c r="C51" s="300"/>
      <c r="E51" s="289"/>
      <c r="F51" s="289"/>
      <c r="G51" s="289"/>
      <c r="I51" s="291"/>
    </row>
    <row r="52" spans="1:9" x14ac:dyDescent="0.2">
      <c r="A52" s="300"/>
      <c r="B52" s="300"/>
      <c r="C52" s="300"/>
      <c r="E52" s="289"/>
      <c r="F52" s="289"/>
      <c r="G52" s="289"/>
      <c r="I52" s="291"/>
    </row>
    <row r="53" spans="1:9" x14ac:dyDescent="0.2">
      <c r="A53" s="300"/>
      <c r="B53" s="300"/>
      <c r="C53" s="300"/>
      <c r="E53" s="289"/>
      <c r="F53" s="289"/>
      <c r="G53" s="289"/>
      <c r="I53" s="291"/>
    </row>
    <row r="54" spans="1:9" x14ac:dyDescent="0.2">
      <c r="A54" s="300"/>
      <c r="B54" s="300"/>
      <c r="C54" s="300"/>
      <c r="E54" s="289"/>
      <c r="F54" s="289"/>
      <c r="G54" s="289"/>
      <c r="I54" s="291"/>
    </row>
    <row r="55" spans="1:9" x14ac:dyDescent="0.2">
      <c r="A55" s="300"/>
      <c r="B55" s="300"/>
      <c r="C55" s="300"/>
      <c r="E55" s="289"/>
      <c r="F55" s="289"/>
      <c r="G55" s="289"/>
      <c r="I55" s="291"/>
    </row>
    <row r="56" spans="1:9" x14ac:dyDescent="0.2">
      <c r="A56" s="300"/>
      <c r="B56" s="300"/>
      <c r="C56" s="300"/>
      <c r="E56" s="289"/>
      <c r="F56" s="289"/>
      <c r="G56" s="289"/>
      <c r="I56" s="291"/>
    </row>
    <row r="57" spans="1:9" x14ac:dyDescent="0.2">
      <c r="A57" s="300"/>
      <c r="B57" s="300"/>
      <c r="C57" s="300"/>
      <c r="E57" s="289"/>
      <c r="F57" s="289"/>
      <c r="G57" s="289"/>
      <c r="I57" s="291"/>
    </row>
    <row r="58" spans="1:9" x14ac:dyDescent="0.2">
      <c r="A58" s="300"/>
      <c r="B58" s="300"/>
      <c r="C58" s="300"/>
      <c r="E58" s="289"/>
      <c r="F58" s="289"/>
      <c r="G58" s="289"/>
      <c r="I58" s="291"/>
    </row>
    <row r="59" spans="1:9" x14ac:dyDescent="0.2">
      <c r="A59" s="300"/>
      <c r="B59" s="300"/>
      <c r="C59" s="300"/>
      <c r="E59" s="289"/>
      <c r="F59" s="289"/>
      <c r="G59" s="289"/>
      <c r="I59" s="291"/>
    </row>
    <row r="60" spans="1:9" x14ac:dyDescent="0.2">
      <c r="A60" s="300"/>
      <c r="B60" s="300"/>
      <c r="C60" s="300"/>
      <c r="E60" s="289"/>
      <c r="F60" s="289"/>
      <c r="G60" s="289"/>
      <c r="I60" s="291"/>
    </row>
    <row r="61" spans="1:9" x14ac:dyDescent="0.2">
      <c r="A61" s="300"/>
      <c r="B61" s="300"/>
      <c r="C61" s="300"/>
      <c r="E61" s="289"/>
      <c r="F61" s="289"/>
      <c r="G61" s="289"/>
      <c r="I61" s="291"/>
    </row>
    <row r="62" spans="1:9" x14ac:dyDescent="0.2">
      <c r="A62" s="300"/>
      <c r="B62" s="300"/>
      <c r="C62" s="300"/>
      <c r="E62" s="289"/>
      <c r="F62" s="289"/>
      <c r="G62" s="289"/>
      <c r="I62" s="291"/>
    </row>
    <row r="63" spans="1:9" x14ac:dyDescent="0.2">
      <c r="A63" s="300"/>
      <c r="B63" s="300"/>
      <c r="C63" s="300"/>
      <c r="E63" s="289"/>
      <c r="F63" s="289"/>
      <c r="G63" s="289"/>
      <c r="I63" s="291"/>
    </row>
    <row r="64" spans="1:9" x14ac:dyDescent="0.2">
      <c r="A64" s="300"/>
      <c r="B64" s="300"/>
      <c r="C64" s="300"/>
      <c r="E64" s="289"/>
      <c r="F64" s="289"/>
      <c r="G64" s="289"/>
      <c r="I64" s="291"/>
    </row>
    <row r="65" spans="1:9" x14ac:dyDescent="0.2">
      <c r="A65" s="300"/>
      <c r="B65" s="300"/>
      <c r="C65" s="300"/>
      <c r="E65" s="289"/>
      <c r="F65" s="289"/>
      <c r="G65" s="289"/>
      <c r="I65" s="291"/>
    </row>
    <row r="66" spans="1:9" x14ac:dyDescent="0.2">
      <c r="A66" s="300"/>
      <c r="B66" s="300"/>
      <c r="C66" s="300"/>
      <c r="E66" s="289"/>
      <c r="F66" s="289"/>
      <c r="G66" s="289"/>
      <c r="I66" s="291"/>
    </row>
    <row r="67" spans="1:9" x14ac:dyDescent="0.2">
      <c r="A67" s="300"/>
      <c r="B67" s="300"/>
      <c r="C67" s="300"/>
      <c r="E67" s="289"/>
      <c r="F67" s="289"/>
      <c r="G67" s="289"/>
      <c r="I67" s="291"/>
    </row>
    <row r="68" spans="1:9" x14ac:dyDescent="0.2">
      <c r="A68" s="300"/>
      <c r="B68" s="300"/>
      <c r="C68" s="300"/>
      <c r="E68" s="289"/>
      <c r="F68" s="289"/>
      <c r="G68" s="289"/>
      <c r="I68" s="291"/>
    </row>
    <row r="69" spans="1:9" x14ac:dyDescent="0.2">
      <c r="A69" s="300"/>
      <c r="B69" s="300"/>
      <c r="C69" s="300"/>
      <c r="E69" s="289"/>
      <c r="F69" s="289"/>
      <c r="G69" s="289"/>
      <c r="I69" s="291"/>
    </row>
    <row r="70" spans="1:9" x14ac:dyDescent="0.2">
      <c r="A70" s="300"/>
      <c r="B70" s="300"/>
      <c r="C70" s="300"/>
      <c r="E70" s="289"/>
      <c r="F70" s="289"/>
      <c r="G70" s="289"/>
      <c r="I70" s="291"/>
    </row>
    <row r="71" spans="1:9" x14ac:dyDescent="0.2">
      <c r="A71" s="301"/>
      <c r="B71" s="301"/>
      <c r="C71" s="301"/>
      <c r="D71" s="299"/>
      <c r="E71" s="289"/>
      <c r="F71" s="289"/>
      <c r="G71" s="289"/>
      <c r="I71" s="291"/>
    </row>
    <row r="72" spans="1:9" x14ac:dyDescent="0.2">
      <c r="A72" s="301"/>
      <c r="B72" s="301"/>
      <c r="C72" s="301"/>
      <c r="D72" s="299"/>
      <c r="E72" s="289"/>
      <c r="F72" s="289"/>
      <c r="G72" s="289"/>
      <c r="I72" s="291"/>
    </row>
    <row r="73" spans="1:9" x14ac:dyDescent="0.2">
      <c r="A73" s="301"/>
      <c r="B73" s="301"/>
      <c r="C73" s="301"/>
      <c r="D73" s="299"/>
      <c r="E73" s="289"/>
      <c r="F73" s="289"/>
      <c r="G73" s="289"/>
      <c r="I73" s="291"/>
    </row>
    <row r="74" spans="1:9" x14ac:dyDescent="0.2">
      <c r="A74" s="301"/>
      <c r="B74" s="301"/>
      <c r="C74" s="301"/>
      <c r="D74" s="299"/>
      <c r="E74" s="289"/>
      <c r="F74" s="289"/>
      <c r="G74" s="289"/>
      <c r="I74" s="291"/>
    </row>
    <row r="75" spans="1:9" x14ac:dyDescent="0.2">
      <c r="A75" s="301"/>
      <c r="B75" s="301"/>
      <c r="C75" s="301"/>
      <c r="D75" s="299"/>
      <c r="E75" s="289"/>
      <c r="F75" s="289"/>
      <c r="G75" s="289"/>
      <c r="I75" s="291"/>
    </row>
    <row r="76" spans="1:9" x14ac:dyDescent="0.2">
      <c r="A76" s="301"/>
      <c r="B76" s="301"/>
      <c r="C76" s="301"/>
      <c r="D76" s="299"/>
      <c r="E76" s="289"/>
      <c r="F76" s="289"/>
      <c r="G76" s="289"/>
      <c r="I76" s="291"/>
    </row>
    <row r="77" spans="1:9" x14ac:dyDescent="0.2">
      <c r="A77" s="301"/>
      <c r="B77" s="301"/>
      <c r="C77" s="301"/>
      <c r="D77" s="299"/>
      <c r="E77" s="289"/>
      <c r="F77" s="289"/>
      <c r="G77" s="289"/>
      <c r="I77" s="291"/>
    </row>
    <row r="78" spans="1:9" x14ac:dyDescent="0.2">
      <c r="A78" s="301"/>
      <c r="B78" s="301"/>
      <c r="C78" s="301"/>
      <c r="D78" s="299"/>
      <c r="E78" s="289"/>
      <c r="F78" s="289"/>
      <c r="G78" s="289"/>
      <c r="I78" s="291"/>
    </row>
    <row r="79" spans="1:9" x14ac:dyDescent="0.2">
      <c r="A79" s="301"/>
      <c r="B79" s="301"/>
      <c r="C79" s="301"/>
      <c r="D79" s="299"/>
      <c r="E79" s="289"/>
      <c r="F79" s="289"/>
      <c r="G79" s="289"/>
      <c r="I79" s="291"/>
    </row>
    <row r="80" spans="1:9" x14ac:dyDescent="0.2">
      <c r="A80" s="301"/>
      <c r="B80" s="301"/>
      <c r="C80" s="301"/>
      <c r="D80" s="299"/>
      <c r="E80" s="289"/>
      <c r="F80" s="289"/>
      <c r="G80" s="289"/>
      <c r="I80" s="291"/>
    </row>
    <row r="81" spans="1:9" x14ac:dyDescent="0.2">
      <c r="A81" s="301"/>
      <c r="B81" s="301"/>
      <c r="C81" s="301"/>
      <c r="D81" s="299"/>
      <c r="E81" s="289"/>
      <c r="F81" s="289"/>
      <c r="G81" s="289"/>
      <c r="I81" s="291"/>
    </row>
    <row r="82" spans="1:9" x14ac:dyDescent="0.2">
      <c r="A82" s="301"/>
      <c r="B82" s="301"/>
      <c r="C82" s="301"/>
      <c r="D82" s="299"/>
      <c r="E82" s="289"/>
      <c r="F82" s="289"/>
      <c r="G82" s="289"/>
      <c r="I82" s="291"/>
    </row>
    <row r="83" spans="1:9" x14ac:dyDescent="0.2">
      <c r="A83" s="301"/>
      <c r="B83" s="301"/>
      <c r="C83" s="301"/>
      <c r="D83" s="299"/>
      <c r="E83" s="289"/>
      <c r="F83" s="289"/>
      <c r="G83" s="289"/>
      <c r="I83" s="291"/>
    </row>
    <row r="84" spans="1:9" x14ac:dyDescent="0.2">
      <c r="A84" s="301"/>
      <c r="B84" s="301"/>
      <c r="C84" s="301"/>
      <c r="D84" s="299"/>
      <c r="E84" s="289"/>
      <c r="F84" s="289"/>
      <c r="G84" s="289"/>
      <c r="I84" s="291"/>
    </row>
    <row r="85" spans="1:9" x14ac:dyDescent="0.2">
      <c r="A85" s="301"/>
      <c r="B85" s="301"/>
      <c r="C85" s="301"/>
      <c r="D85" s="299"/>
      <c r="E85" s="289"/>
      <c r="F85" s="289"/>
      <c r="G85" s="289"/>
      <c r="I85" s="291"/>
    </row>
    <row r="86" spans="1:9" x14ac:dyDescent="0.2">
      <c r="A86" s="301"/>
      <c r="B86" s="301"/>
      <c r="C86" s="301"/>
      <c r="D86" s="299"/>
      <c r="E86" s="289"/>
      <c r="F86" s="289"/>
      <c r="G86" s="289"/>
      <c r="I86" s="291"/>
    </row>
    <row r="87" spans="1:9" x14ac:dyDescent="0.2">
      <c r="A87" s="301"/>
      <c r="B87" s="301"/>
      <c r="C87" s="301"/>
      <c r="D87" s="299"/>
      <c r="E87" s="289"/>
      <c r="F87" s="289"/>
      <c r="G87" s="289"/>
      <c r="I87" s="291"/>
    </row>
    <row r="88" spans="1:9" x14ac:dyDescent="0.2">
      <c r="A88" s="301"/>
      <c r="B88" s="301"/>
      <c r="C88" s="301"/>
      <c r="D88" s="299"/>
      <c r="E88" s="289"/>
      <c r="F88" s="289"/>
      <c r="G88" s="289"/>
      <c r="I88" s="291"/>
    </row>
    <row r="89" spans="1:9" x14ac:dyDescent="0.2">
      <c r="A89" s="301"/>
      <c r="B89" s="301"/>
      <c r="C89" s="301"/>
      <c r="D89" s="299"/>
      <c r="E89" s="289"/>
      <c r="F89" s="289"/>
      <c r="G89" s="289"/>
      <c r="I89" s="291"/>
    </row>
    <row r="90" spans="1:9" x14ac:dyDescent="0.2">
      <c r="A90" s="289"/>
      <c r="B90" s="289"/>
      <c r="C90" s="289"/>
      <c r="D90" s="302"/>
      <c r="E90" s="289"/>
      <c r="F90" s="289"/>
      <c r="G90" s="289"/>
      <c r="I90" s="291"/>
    </row>
    <row r="91" spans="1:9" x14ac:dyDescent="0.2">
      <c r="A91" s="289"/>
      <c r="B91" s="289"/>
      <c r="C91" s="289"/>
      <c r="E91" s="289"/>
      <c r="F91" s="289"/>
      <c r="G91" s="289"/>
      <c r="I91" s="291"/>
    </row>
    <row r="92" spans="1:9" x14ac:dyDescent="0.2">
      <c r="A92" s="256"/>
      <c r="B92" s="256"/>
      <c r="C92" s="256"/>
      <c r="E92" s="289"/>
      <c r="F92" s="289"/>
      <c r="G92" s="289"/>
      <c r="I92" s="291"/>
    </row>
    <row r="93" spans="1:9" x14ac:dyDescent="0.2">
      <c r="A93" s="256"/>
      <c r="B93" s="256"/>
      <c r="C93" s="256"/>
      <c r="E93" s="289"/>
      <c r="F93" s="289"/>
      <c r="G93" s="289"/>
      <c r="I93" s="291"/>
    </row>
    <row r="94" spans="1:9" x14ac:dyDescent="0.2">
      <c r="A94" s="298"/>
      <c r="B94" s="298"/>
      <c r="C94" s="298"/>
      <c r="E94" s="289"/>
      <c r="F94" s="289"/>
      <c r="G94" s="289"/>
      <c r="I94" s="291"/>
    </row>
    <row r="95" spans="1:9" x14ac:dyDescent="0.2">
      <c r="A95" s="303"/>
      <c r="B95" s="303"/>
      <c r="C95" s="303"/>
      <c r="E95" s="289"/>
      <c r="F95" s="289"/>
      <c r="G95" s="289"/>
      <c r="I95" s="291"/>
    </row>
  </sheetData>
  <phoneticPr fontId="2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90" zoomScaleNormal="90" workbookViewId="0">
      <selection activeCell="C17" sqref="C17"/>
    </sheetView>
  </sheetViews>
  <sheetFormatPr defaultRowHeight="12.75" x14ac:dyDescent="0.2"/>
  <cols>
    <col min="1" max="1" width="8.5703125" style="274" customWidth="1"/>
    <col min="2" max="2" width="42.42578125" customWidth="1"/>
    <col min="3" max="3" width="37.85546875" customWidth="1"/>
    <col min="4" max="4" width="72.28515625" customWidth="1"/>
    <col min="5" max="5" width="1.7109375" customWidth="1"/>
  </cols>
  <sheetData>
    <row r="1" spans="1:5" ht="14.25" thickTop="1" thickBot="1" x14ac:dyDescent="0.25">
      <c r="A1" s="257" t="s">
        <v>176</v>
      </c>
      <c r="B1" s="258" t="s">
        <v>177</v>
      </c>
      <c r="C1" s="259" t="s">
        <v>178</v>
      </c>
      <c r="D1" s="259" t="s">
        <v>179</v>
      </c>
      <c r="E1" s="260"/>
    </row>
    <row r="2" spans="1:5" ht="13.5" thickTop="1" x14ac:dyDescent="0.2">
      <c r="A2" s="261">
        <v>1</v>
      </c>
      <c r="B2" s="566" t="s">
        <v>944</v>
      </c>
      <c r="C2" s="566" t="s">
        <v>942</v>
      </c>
      <c r="D2" s="566" t="s">
        <v>938</v>
      </c>
      <c r="E2" s="264"/>
    </row>
    <row r="3" spans="1:5" x14ac:dyDescent="0.2">
      <c r="A3" s="265">
        <v>2</v>
      </c>
      <c r="B3" s="266"/>
      <c r="C3" s="567" t="s">
        <v>943</v>
      </c>
      <c r="D3" s="567" t="s">
        <v>939</v>
      </c>
      <c r="E3" s="269"/>
    </row>
    <row r="4" spans="1:5" ht="13.5" thickBot="1" x14ac:dyDescent="0.25">
      <c r="A4" s="270">
        <v>3</v>
      </c>
      <c r="B4" s="271"/>
      <c r="C4" s="568" t="s">
        <v>940</v>
      </c>
      <c r="D4" s="568" t="s">
        <v>941</v>
      </c>
      <c r="E4" s="273"/>
    </row>
    <row r="5" spans="1:5" ht="5.25" customHeight="1" thickTop="1" thickBot="1" x14ac:dyDescent="0.25"/>
    <row r="6" spans="1:5" ht="13.5" thickTop="1" x14ac:dyDescent="0.2">
      <c r="A6" s="261">
        <v>4</v>
      </c>
      <c r="B6" s="262" t="s">
        <v>181</v>
      </c>
      <c r="C6" s="262" t="s">
        <v>945</v>
      </c>
      <c r="D6" s="263" t="s">
        <v>182</v>
      </c>
      <c r="E6" s="264"/>
    </row>
    <row r="7" spans="1:5" x14ac:dyDescent="0.2">
      <c r="A7" s="275">
        <v>5</v>
      </c>
      <c r="B7" s="276" t="s">
        <v>183</v>
      </c>
      <c r="C7" s="276" t="s">
        <v>946</v>
      </c>
      <c r="D7" s="277" t="s">
        <v>184</v>
      </c>
      <c r="E7" s="278"/>
    </row>
    <row r="8" spans="1:5" x14ac:dyDescent="0.2">
      <c r="A8" s="275">
        <v>6</v>
      </c>
      <c r="B8" s="276" t="s">
        <v>185</v>
      </c>
      <c r="C8" s="276" t="s">
        <v>947</v>
      </c>
      <c r="D8" s="277" t="s">
        <v>186</v>
      </c>
      <c r="E8" s="278"/>
    </row>
    <row r="9" spans="1:5" x14ac:dyDescent="0.2">
      <c r="A9" s="275">
        <v>7</v>
      </c>
      <c r="B9" s="276" t="s">
        <v>187</v>
      </c>
      <c r="C9" s="276" t="s">
        <v>948</v>
      </c>
      <c r="D9" s="277" t="s">
        <v>188</v>
      </c>
      <c r="E9" s="278"/>
    </row>
    <row r="10" spans="1:5" x14ac:dyDescent="0.2">
      <c r="A10" s="275">
        <v>8</v>
      </c>
      <c r="B10" s="276" t="s">
        <v>189</v>
      </c>
      <c r="C10" s="277" t="s">
        <v>949</v>
      </c>
      <c r="D10" s="277" t="s">
        <v>190</v>
      </c>
      <c r="E10" s="278"/>
    </row>
    <row r="11" spans="1:5" ht="13.5" customHeight="1" x14ac:dyDescent="0.2">
      <c r="A11" s="275">
        <v>9</v>
      </c>
      <c r="B11" s="276" t="s">
        <v>191</v>
      </c>
      <c r="C11" s="277" t="s">
        <v>950</v>
      </c>
      <c r="D11" s="277" t="s">
        <v>192</v>
      </c>
      <c r="E11" s="278"/>
    </row>
    <row r="12" spans="1:5" x14ac:dyDescent="0.2">
      <c r="A12" s="275">
        <v>10</v>
      </c>
      <c r="B12" s="279" t="s">
        <v>193</v>
      </c>
      <c r="C12" s="277" t="s">
        <v>951</v>
      </c>
      <c r="D12" s="277" t="s">
        <v>194</v>
      </c>
      <c r="E12" s="278"/>
    </row>
    <row r="13" spans="1:5" x14ac:dyDescent="0.2">
      <c r="A13" s="275">
        <v>11</v>
      </c>
      <c r="B13" s="276" t="s">
        <v>195</v>
      </c>
      <c r="C13" s="277" t="s">
        <v>952</v>
      </c>
      <c r="D13" s="277" t="s">
        <v>196</v>
      </c>
      <c r="E13" s="278"/>
    </row>
    <row r="14" spans="1:5" x14ac:dyDescent="0.2">
      <c r="A14" s="265">
        <v>12</v>
      </c>
      <c r="B14" s="266" t="s">
        <v>197</v>
      </c>
      <c r="C14" s="567" t="s">
        <v>953</v>
      </c>
      <c r="D14" s="267" t="s">
        <v>198</v>
      </c>
      <c r="E14" s="269"/>
    </row>
    <row r="15" spans="1:5" x14ac:dyDescent="0.2">
      <c r="A15" s="265">
        <v>13</v>
      </c>
      <c r="B15" s="266" t="s">
        <v>199</v>
      </c>
      <c r="C15" s="567" t="s">
        <v>954</v>
      </c>
      <c r="D15" s="267" t="s">
        <v>200</v>
      </c>
      <c r="E15" s="269"/>
    </row>
    <row r="16" spans="1:5" x14ac:dyDescent="0.2">
      <c r="A16" s="265">
        <v>14</v>
      </c>
      <c r="B16" s="266" t="s">
        <v>201</v>
      </c>
      <c r="C16" s="567" t="s">
        <v>955</v>
      </c>
      <c r="D16" s="267" t="s">
        <v>202</v>
      </c>
      <c r="E16" s="269"/>
    </row>
    <row r="17" spans="1:5" ht="13.5" thickBot="1" x14ac:dyDescent="0.25">
      <c r="A17" s="270"/>
      <c r="B17" s="271"/>
      <c r="C17" s="272"/>
      <c r="D17" s="272"/>
      <c r="E17" s="273"/>
    </row>
    <row r="18" spans="1:5" ht="13.5" thickTop="1" x14ac:dyDescent="0.2"/>
  </sheetData>
  <phoneticPr fontId="2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selection activeCell="R13" sqref="R13:T13"/>
    </sheetView>
  </sheetViews>
  <sheetFormatPr defaultRowHeight="14.25" x14ac:dyDescent="0.2"/>
  <cols>
    <col min="1" max="1" width="4" style="7" customWidth="1"/>
    <col min="2" max="2" width="10" style="7" customWidth="1"/>
    <col min="3" max="3" width="12.28515625" style="7" customWidth="1"/>
    <col min="4" max="7" width="13.28515625" style="7" customWidth="1"/>
    <col min="8" max="8" width="12" style="13" customWidth="1"/>
    <col min="9" max="9" width="9.5703125" style="23" customWidth="1"/>
    <col min="10" max="10" width="12.5703125" style="7" customWidth="1"/>
    <col min="11" max="11" width="29" style="7" customWidth="1"/>
    <col min="12" max="12" width="15.140625" style="7" customWidth="1"/>
    <col min="13" max="13" width="16.42578125" style="7" customWidth="1"/>
    <col min="14" max="14" width="14.28515625" style="7" customWidth="1"/>
    <col min="15" max="15" width="12.85546875" style="7" customWidth="1"/>
    <col min="16" max="16" width="11.140625" style="7" customWidth="1"/>
    <col min="17" max="17" width="12.28515625" style="7" customWidth="1"/>
    <col min="18" max="18" width="26.42578125" style="7" customWidth="1"/>
    <col min="19" max="19" width="18.5703125" style="7" customWidth="1"/>
    <col min="20" max="22" width="10.42578125" style="7" bestFit="1" customWidth="1"/>
    <col min="23" max="16384" width="9.140625" style="7"/>
  </cols>
  <sheetData>
    <row r="1" spans="1:20" s="1" customFormat="1" ht="14.25" customHeight="1" x14ac:dyDescent="0.2">
      <c r="A1" s="607"/>
      <c r="B1" s="608"/>
      <c r="C1" s="611" t="s">
        <v>25</v>
      </c>
      <c r="D1" s="612"/>
      <c r="E1" s="612"/>
      <c r="F1" s="612"/>
      <c r="G1" s="612"/>
      <c r="H1" s="612"/>
      <c r="I1" s="613"/>
      <c r="J1" s="614" t="s">
        <v>26</v>
      </c>
      <c r="K1" s="615"/>
      <c r="L1" s="615"/>
      <c r="M1" s="615"/>
      <c r="N1" s="615"/>
      <c r="O1" s="616"/>
      <c r="P1" s="27"/>
      <c r="Q1" s="27"/>
      <c r="R1" s="182"/>
      <c r="S1" s="183"/>
    </row>
    <row r="2" spans="1:20" s="4" customFormat="1" ht="57" customHeight="1" thickBot="1" x14ac:dyDescent="0.25">
      <c r="A2" s="609"/>
      <c r="B2" s="610"/>
      <c r="C2" s="36" t="s">
        <v>21</v>
      </c>
      <c r="D2" s="2" t="s">
        <v>27</v>
      </c>
      <c r="E2" s="2" t="s">
        <v>28</v>
      </c>
      <c r="F2" s="2" t="s">
        <v>29</v>
      </c>
      <c r="G2" s="2" t="s">
        <v>30</v>
      </c>
      <c r="H2" s="188" t="s">
        <v>32</v>
      </c>
      <c r="I2" s="124" t="s">
        <v>34</v>
      </c>
      <c r="J2" s="79" t="s">
        <v>3</v>
      </c>
      <c r="K2" s="80" t="s">
        <v>4</v>
      </c>
      <c r="L2" s="80" t="s">
        <v>5</v>
      </c>
      <c r="M2" s="80" t="s">
        <v>6</v>
      </c>
      <c r="N2" s="3" t="s">
        <v>17</v>
      </c>
      <c r="O2" s="81" t="s">
        <v>2</v>
      </c>
      <c r="P2" s="82"/>
      <c r="Q2" s="82"/>
      <c r="R2" s="184"/>
      <c r="S2" s="185"/>
    </row>
    <row r="3" spans="1:20" ht="15" thickTop="1" x14ac:dyDescent="0.2">
      <c r="A3" s="617" t="s">
        <v>0</v>
      </c>
      <c r="B3" s="63" t="s">
        <v>7</v>
      </c>
      <c r="C3" s="78">
        <v>3.956</v>
      </c>
      <c r="D3" s="64">
        <v>0.17992</v>
      </c>
      <c r="E3" s="64">
        <v>0.17992</v>
      </c>
      <c r="F3" s="65">
        <f>C3-E3</f>
        <v>3.7760799999999999</v>
      </c>
      <c r="G3" s="65">
        <f>C3-D3</f>
        <v>3.7760799999999999</v>
      </c>
      <c r="H3" s="189">
        <f>(F3+G3)/2</f>
        <v>3.7760799999999999</v>
      </c>
      <c r="I3" s="119">
        <f>H3-F3</f>
        <v>0</v>
      </c>
      <c r="J3" s="83">
        <v>8.2500000000000004E-3</v>
      </c>
      <c r="K3" s="84">
        <v>1.524E-2</v>
      </c>
      <c r="L3" s="85">
        <f>F3+2*J3</f>
        <v>3.7925800000000001</v>
      </c>
      <c r="M3" s="85">
        <f>G3+2*K3</f>
        <v>3.8065599999999997</v>
      </c>
      <c r="N3" s="66">
        <f>(L3+M3)/2</f>
        <v>3.7995700000000001</v>
      </c>
      <c r="O3" s="86">
        <f>N3-L3</f>
        <v>6.9900000000000517E-3</v>
      </c>
      <c r="P3" s="95"/>
      <c r="Q3" s="84"/>
      <c r="R3" s="222"/>
      <c r="S3" s="177"/>
    </row>
    <row r="4" spans="1:20" x14ac:dyDescent="0.2">
      <c r="A4" s="618"/>
      <c r="B4" s="67" t="s">
        <v>8</v>
      </c>
      <c r="C4" s="114">
        <f t="shared" ref="C4:O4" si="0">C3*0.0393701</f>
        <v>0.15574811559999999</v>
      </c>
      <c r="D4" s="65">
        <f t="shared" si="0"/>
        <v>7.0834683919999992E-3</v>
      </c>
      <c r="E4" s="115">
        <f t="shared" si="0"/>
        <v>7.0834683919999992E-3</v>
      </c>
      <c r="F4" s="65">
        <f t="shared" si="0"/>
        <v>0.14866464720799999</v>
      </c>
      <c r="G4" s="65">
        <f t="shared" si="0"/>
        <v>0.14866464720799999</v>
      </c>
      <c r="H4" s="189">
        <f t="shared" si="0"/>
        <v>0.14866464720799999</v>
      </c>
      <c r="I4" s="119">
        <f t="shared" si="0"/>
        <v>0</v>
      </c>
      <c r="J4" s="87">
        <f t="shared" si="0"/>
        <v>3.2480332499999998E-4</v>
      </c>
      <c r="K4" s="88">
        <f t="shared" si="0"/>
        <v>6.0000032399999995E-4</v>
      </c>
      <c r="L4" s="85">
        <f t="shared" si="0"/>
        <v>0.14931425385799998</v>
      </c>
      <c r="M4" s="85">
        <f t="shared" si="0"/>
        <v>0.14986464785599998</v>
      </c>
      <c r="N4" s="100">
        <f t="shared" si="0"/>
        <v>0.14958945085699998</v>
      </c>
      <c r="O4" s="86">
        <f t="shared" si="0"/>
        <v>2.7519699900000204E-4</v>
      </c>
      <c r="P4" s="96"/>
      <c r="Q4" s="84"/>
      <c r="R4" s="222"/>
      <c r="S4" s="177"/>
    </row>
    <row r="5" spans="1:20" x14ac:dyDescent="0.2">
      <c r="A5" s="617" t="s">
        <v>1</v>
      </c>
      <c r="B5" s="63" t="s">
        <v>7</v>
      </c>
      <c r="C5" s="78">
        <v>3.956</v>
      </c>
      <c r="D5" s="68">
        <v>0.17992</v>
      </c>
      <c r="E5" s="68">
        <v>0.17992</v>
      </c>
      <c r="F5" s="69">
        <f>C5-E5</f>
        <v>3.7760799999999999</v>
      </c>
      <c r="G5" s="69">
        <f>C5-D5</f>
        <v>3.7760799999999999</v>
      </c>
      <c r="H5" s="190">
        <f>(F5+G5)/2</f>
        <v>3.7760799999999999</v>
      </c>
      <c r="I5" s="120">
        <f>H5-F5</f>
        <v>0</v>
      </c>
      <c r="J5" s="89">
        <v>8.2500000000000004E-3</v>
      </c>
      <c r="K5" s="84">
        <v>1.524E-2</v>
      </c>
      <c r="L5" s="90">
        <f>F5+2*J5</f>
        <v>3.7925800000000001</v>
      </c>
      <c r="M5" s="91">
        <f>G5+2*K5</f>
        <v>3.8065599999999997</v>
      </c>
      <c r="N5" s="70">
        <f>(L5+M5)/2</f>
        <v>3.7995700000000001</v>
      </c>
      <c r="O5" s="92">
        <f>N5-L5</f>
        <v>6.9900000000000517E-3</v>
      </c>
      <c r="P5" s="95"/>
      <c r="Q5" s="84"/>
      <c r="R5" s="222"/>
      <c r="S5" s="177"/>
    </row>
    <row r="6" spans="1:20" x14ac:dyDescent="0.2">
      <c r="A6" s="618"/>
      <c r="B6" s="67" t="s">
        <v>8</v>
      </c>
      <c r="C6" s="113">
        <f t="shared" ref="C6:O6" si="1">C5*0.0393701</f>
        <v>0.15574811559999999</v>
      </c>
      <c r="D6" s="71">
        <f t="shared" si="1"/>
        <v>7.0834683919999992E-3</v>
      </c>
      <c r="E6" s="116">
        <f t="shared" si="1"/>
        <v>7.0834683919999992E-3</v>
      </c>
      <c r="F6" s="71">
        <f t="shared" si="1"/>
        <v>0.14866464720799999</v>
      </c>
      <c r="G6" s="71">
        <f t="shared" si="1"/>
        <v>0.14866464720799999</v>
      </c>
      <c r="H6" s="191">
        <f t="shared" si="1"/>
        <v>0.14866464720799999</v>
      </c>
      <c r="I6" s="121">
        <f t="shared" si="1"/>
        <v>0</v>
      </c>
      <c r="J6" s="87">
        <f t="shared" si="1"/>
        <v>3.2480332499999998E-4</v>
      </c>
      <c r="K6" s="88">
        <f t="shared" si="1"/>
        <v>6.0000032399999995E-4</v>
      </c>
      <c r="L6" s="93">
        <f t="shared" si="1"/>
        <v>0.14931425385799998</v>
      </c>
      <c r="M6" s="93">
        <f t="shared" si="1"/>
        <v>0.14986464785599998</v>
      </c>
      <c r="N6" s="101">
        <f t="shared" si="1"/>
        <v>0.14958945085699998</v>
      </c>
      <c r="O6" s="94">
        <f t="shared" si="1"/>
        <v>2.7519699900000204E-4</v>
      </c>
      <c r="P6" s="96"/>
      <c r="Q6" s="84"/>
      <c r="R6" s="222"/>
      <c r="S6" s="177"/>
    </row>
    <row r="7" spans="1:20" x14ac:dyDescent="0.2">
      <c r="A7" s="619" t="s">
        <v>9</v>
      </c>
      <c r="B7" s="5" t="s">
        <v>7</v>
      </c>
      <c r="C7" s="60" t="s">
        <v>61</v>
      </c>
      <c r="D7" s="6">
        <v>1.2699999999999999E-2</v>
      </c>
      <c r="E7" s="6">
        <v>1.2699999999999999E-2</v>
      </c>
      <c r="F7" s="11" t="e">
        <f>C7-E7</f>
        <v>#VALUE!</v>
      </c>
      <c r="G7" s="11" t="e">
        <f>C7+D7</f>
        <v>#VALUE!</v>
      </c>
      <c r="H7" s="192" t="e">
        <f>(F7+G7)/2</f>
        <v>#VALUE!</v>
      </c>
      <c r="I7" s="120" t="e">
        <f>H7-F7</f>
        <v>#VALUE!</v>
      </c>
      <c r="J7" s="89">
        <v>8.0000000000000004E-4</v>
      </c>
      <c r="K7" s="84">
        <v>1.1999999999999999E-3</v>
      </c>
      <c r="L7" s="91" t="e">
        <f>F7+2*J7</f>
        <v>#VALUE!</v>
      </c>
      <c r="M7" s="91" t="e">
        <f>G7+2*K7</f>
        <v>#VALUE!</v>
      </c>
      <c r="N7" s="99" t="e">
        <f>(L7+M7)/2</f>
        <v>#VALUE!</v>
      </c>
      <c r="O7" s="92" t="e">
        <f>N7-L7</f>
        <v>#VALUE!</v>
      </c>
      <c r="P7" s="95"/>
      <c r="Q7" s="84"/>
      <c r="R7" s="178" t="s">
        <v>106</v>
      </c>
      <c r="S7" s="179" t="s">
        <v>57</v>
      </c>
    </row>
    <row r="8" spans="1:20" ht="15" thickBot="1" x14ac:dyDescent="0.25">
      <c r="A8" s="620"/>
      <c r="B8" s="48" t="s">
        <v>8</v>
      </c>
      <c r="C8" s="112" t="e">
        <f t="shared" ref="C8:O8" si="2">C7*0.0393701</f>
        <v>#VALUE!</v>
      </c>
      <c r="D8" s="50">
        <f t="shared" si="2"/>
        <v>5.0000026999999991E-4</v>
      </c>
      <c r="E8" s="50">
        <f t="shared" si="2"/>
        <v>5.0000026999999991E-4</v>
      </c>
      <c r="F8" s="50" t="e">
        <f t="shared" si="2"/>
        <v>#VALUE!</v>
      </c>
      <c r="G8" s="50" t="e">
        <f t="shared" si="2"/>
        <v>#VALUE!</v>
      </c>
      <c r="H8" s="193" t="e">
        <f t="shared" si="2"/>
        <v>#VALUE!</v>
      </c>
      <c r="I8" s="122" t="e">
        <f t="shared" si="2"/>
        <v>#VALUE!</v>
      </c>
      <c r="J8" s="87">
        <f t="shared" si="2"/>
        <v>3.1496079999999997E-5</v>
      </c>
      <c r="K8" s="88">
        <f t="shared" si="2"/>
        <v>4.7244119999999992E-5</v>
      </c>
      <c r="L8" s="93" t="e">
        <f t="shared" si="2"/>
        <v>#VALUE!</v>
      </c>
      <c r="M8" s="93" t="e">
        <f t="shared" si="2"/>
        <v>#VALUE!</v>
      </c>
      <c r="N8" s="101" t="e">
        <f t="shared" si="2"/>
        <v>#VALUE!</v>
      </c>
      <c r="O8" s="94" t="e">
        <f t="shared" si="2"/>
        <v>#VALUE!</v>
      </c>
      <c r="P8" s="95"/>
      <c r="Q8" s="84"/>
      <c r="R8" s="178" t="s">
        <v>106</v>
      </c>
      <c r="S8" s="179" t="s">
        <v>57</v>
      </c>
    </row>
    <row r="9" spans="1:20" s="23" customFormat="1" x14ac:dyDescent="0.2">
      <c r="A9" s="75"/>
      <c r="B9" s="76"/>
      <c r="C9" s="72"/>
      <c r="D9" s="77"/>
      <c r="E9" s="77"/>
      <c r="F9" s="73"/>
      <c r="G9" s="73"/>
      <c r="H9" s="78"/>
      <c r="I9" s="28"/>
      <c r="J9" s="74"/>
      <c r="K9" s="74"/>
      <c r="L9" s="28"/>
      <c r="M9" s="28"/>
      <c r="N9" s="30"/>
      <c r="O9" s="28"/>
      <c r="P9" s="29"/>
      <c r="Q9" s="29"/>
      <c r="R9" s="180"/>
      <c r="S9" s="181"/>
      <c r="T9" s="76"/>
    </row>
    <row r="10" spans="1:20" ht="15" thickBot="1" x14ac:dyDescent="0.25">
      <c r="A10" s="145"/>
      <c r="B10" s="23"/>
      <c r="C10" s="23"/>
      <c r="D10" s="23"/>
      <c r="E10" s="23"/>
      <c r="F10" s="23"/>
      <c r="G10" s="23"/>
      <c r="H10" s="146"/>
      <c r="I10" s="29"/>
      <c r="R10" s="186"/>
      <c r="S10" s="187"/>
      <c r="T10" s="6"/>
    </row>
    <row r="11" spans="1:20" x14ac:dyDescent="0.2">
      <c r="A11" s="195" t="s">
        <v>55</v>
      </c>
      <c r="B11" s="196"/>
      <c r="C11" s="196"/>
      <c r="D11" s="196"/>
      <c r="E11" s="196"/>
      <c r="F11" s="196"/>
      <c r="G11" s="196"/>
      <c r="H11" s="197"/>
      <c r="I11" s="198"/>
      <c r="K11" s="59" t="s">
        <v>31</v>
      </c>
      <c r="L11" s="603" t="s">
        <v>10</v>
      </c>
      <c r="M11" s="604"/>
      <c r="N11" s="605" t="s">
        <v>11</v>
      </c>
      <c r="O11" s="606"/>
      <c r="P11" s="605" t="s">
        <v>12</v>
      </c>
      <c r="Q11" s="621"/>
      <c r="R11" s="186"/>
      <c r="S11" s="187"/>
    </row>
    <row r="12" spans="1:20" ht="15" thickBot="1" x14ac:dyDescent="0.25">
      <c r="A12" s="622" t="s">
        <v>0</v>
      </c>
      <c r="B12" s="199" t="s">
        <v>7</v>
      </c>
      <c r="C12" s="200">
        <v>11</v>
      </c>
      <c r="D12" s="201"/>
      <c r="E12" s="201"/>
      <c r="F12" s="202">
        <f>C12-0.13</f>
        <v>10.87</v>
      </c>
      <c r="G12" s="202">
        <f>C12+0.13</f>
        <v>11.13</v>
      </c>
      <c r="H12" s="203">
        <f>(F12+G12)/2</f>
        <v>11</v>
      </c>
      <c r="I12" s="204">
        <f>H12-F12</f>
        <v>0.13000000000000078</v>
      </c>
      <c r="K12" s="44" t="s">
        <v>13</v>
      </c>
      <c r="L12" s="25" t="s">
        <v>22</v>
      </c>
      <c r="M12" s="26" t="s">
        <v>23</v>
      </c>
      <c r="N12" s="15" t="s">
        <v>22</v>
      </c>
      <c r="O12" s="16" t="s">
        <v>23</v>
      </c>
      <c r="P12" s="15" t="s">
        <v>22</v>
      </c>
      <c r="Q12" s="130" t="s">
        <v>23</v>
      </c>
      <c r="R12" s="186"/>
      <c r="S12" s="187"/>
    </row>
    <row r="13" spans="1:20" ht="15" thickTop="1" x14ac:dyDescent="0.2">
      <c r="A13" s="623"/>
      <c r="B13" s="205" t="s">
        <v>8</v>
      </c>
      <c r="C13" s="206">
        <f>C12*0.0393701</f>
        <v>0.43307109999999999</v>
      </c>
      <c r="D13" s="207"/>
      <c r="E13" s="207"/>
      <c r="F13" s="208">
        <f>F12*0.0393701</f>
        <v>0.42795298699999995</v>
      </c>
      <c r="G13" s="208">
        <f>G12*0.0393701</f>
        <v>0.43818921300000002</v>
      </c>
      <c r="H13" s="209">
        <f>H12*0.0393701</f>
        <v>0.43307109999999999</v>
      </c>
      <c r="I13" s="210">
        <f>I12*0.0393701</f>
        <v>5.1181130000000309E-3</v>
      </c>
      <c r="K13" s="194" t="s">
        <v>18</v>
      </c>
      <c r="L13" s="215">
        <f>M13*39.370079</f>
        <v>69.527559513999989</v>
      </c>
      <c r="M13" s="216">
        <v>1.766</v>
      </c>
      <c r="N13" s="24">
        <f>O13*39.3701</f>
        <v>17.716545</v>
      </c>
      <c r="O13" s="76">
        <v>0.45</v>
      </c>
      <c r="P13" s="215">
        <f>Q13*39.3701</f>
        <v>21.653555000000001</v>
      </c>
      <c r="Q13" s="217">
        <v>0.55000000000000004</v>
      </c>
      <c r="R13" s="178" t="s">
        <v>932</v>
      </c>
      <c r="S13" s="179" t="s">
        <v>60</v>
      </c>
    </row>
    <row r="14" spans="1:20" x14ac:dyDescent="0.2">
      <c r="A14" s="622" t="s">
        <v>1</v>
      </c>
      <c r="B14" s="199" t="s">
        <v>7</v>
      </c>
      <c r="C14" s="200">
        <v>11</v>
      </c>
      <c r="D14" s="201"/>
      <c r="E14" s="201"/>
      <c r="F14" s="202">
        <f>C14-0.13</f>
        <v>10.87</v>
      </c>
      <c r="G14" s="202">
        <f>C14+0.13</f>
        <v>11.13</v>
      </c>
      <c r="H14" s="211">
        <f>(F14+G14)/2</f>
        <v>11</v>
      </c>
      <c r="I14" s="204">
        <f>H14-F14</f>
        <v>0.13000000000000078</v>
      </c>
      <c r="K14" s="45" t="s">
        <v>70</v>
      </c>
      <c r="L14" s="61">
        <f t="shared" ref="L14:L31" si="3">M14*39.370079</f>
        <v>6.0000000395999988E-3</v>
      </c>
      <c r="M14" s="229">
        <v>1.5239999999999999E-4</v>
      </c>
      <c r="N14" s="61">
        <f>O14*39.3701</f>
        <v>5.0000027000000002E-2</v>
      </c>
      <c r="O14" s="229">
        <v>1.2700000000000001E-3</v>
      </c>
      <c r="P14" s="61">
        <f>Q14*39.3701</f>
        <v>7.0000037799999998E-2</v>
      </c>
      <c r="Q14" s="228">
        <v>1.7780000000000001E-3</v>
      </c>
      <c r="R14" s="178" t="s">
        <v>932</v>
      </c>
      <c r="S14" s="179" t="s">
        <v>60</v>
      </c>
    </row>
    <row r="15" spans="1:20" x14ac:dyDescent="0.2">
      <c r="A15" s="623"/>
      <c r="B15" s="205" t="s">
        <v>8</v>
      </c>
      <c r="C15" s="206">
        <f>C14*0.0393701</f>
        <v>0.43307109999999999</v>
      </c>
      <c r="D15" s="207"/>
      <c r="E15" s="207"/>
      <c r="F15" s="208">
        <f>F14*0.0393701</f>
        <v>0.42795298699999995</v>
      </c>
      <c r="G15" s="208">
        <f>G14*0.0393701</f>
        <v>0.43818921300000002</v>
      </c>
      <c r="H15" s="209">
        <f>H14*0.0393701</f>
        <v>0.43307109999999999</v>
      </c>
      <c r="I15" s="210">
        <f>I14*0.0393701</f>
        <v>5.1181130000000309E-3</v>
      </c>
      <c r="K15" s="45" t="s">
        <v>931</v>
      </c>
      <c r="L15" s="61">
        <f t="shared" ref="L15" si="4">M15*39.370079</f>
        <v>0.12500000082499998</v>
      </c>
      <c r="M15" s="97">
        <v>3.1749999999999999E-3</v>
      </c>
      <c r="N15" s="61">
        <f t="shared" ref="N15" si="5">O15*39.3701</f>
        <v>0.100000054</v>
      </c>
      <c r="O15" s="98">
        <v>2.5400000000000002E-3</v>
      </c>
      <c r="P15" s="61">
        <f t="shared" ref="P15" si="6">Q15*39.3701</f>
        <v>0.15000008100000001</v>
      </c>
      <c r="Q15" s="73">
        <v>3.81E-3</v>
      </c>
      <c r="R15" s="178" t="s">
        <v>932</v>
      </c>
      <c r="S15" s="179" t="s">
        <v>60</v>
      </c>
    </row>
    <row r="16" spans="1:20" x14ac:dyDescent="0.2">
      <c r="A16" s="622" t="s">
        <v>9</v>
      </c>
      <c r="B16" s="199" t="s">
        <v>7</v>
      </c>
      <c r="C16" s="212">
        <f>C17*25.4</f>
        <v>0.11429999999999998</v>
      </c>
      <c r="D16" s="201"/>
      <c r="E16" s="201"/>
      <c r="F16" s="202">
        <f>C16-0.013</f>
        <v>0.10129999999999999</v>
      </c>
      <c r="G16" s="200">
        <f>C16+0.013</f>
        <v>0.1273</v>
      </c>
      <c r="H16" s="192">
        <f>C16</f>
        <v>0.11429999999999998</v>
      </c>
      <c r="I16" s="204">
        <f>H16-F16</f>
        <v>1.2999999999999998E-2</v>
      </c>
      <c r="K16" s="45" t="s">
        <v>71</v>
      </c>
      <c r="L16" s="61">
        <f t="shared" si="3"/>
        <v>0.12500000082499998</v>
      </c>
      <c r="M16" s="97">
        <v>3.1749999999999999E-3</v>
      </c>
      <c r="N16" s="61">
        <f t="shared" ref="N16:N28" si="7">O16*39.3701</f>
        <v>0.100000054</v>
      </c>
      <c r="O16" s="98">
        <v>2.5400000000000002E-3</v>
      </c>
      <c r="P16" s="61">
        <f t="shared" ref="P16:P28" si="8">Q16*39.3701</f>
        <v>0.15000008100000001</v>
      </c>
      <c r="Q16" s="73">
        <v>3.81E-3</v>
      </c>
      <c r="R16" s="178" t="s">
        <v>932</v>
      </c>
      <c r="S16" s="179" t="s">
        <v>60</v>
      </c>
    </row>
    <row r="17" spans="1:21" x14ac:dyDescent="0.2">
      <c r="A17" s="623"/>
      <c r="B17" s="205" t="s">
        <v>8</v>
      </c>
      <c r="C17" s="213">
        <v>4.4999999999999997E-3</v>
      </c>
      <c r="D17" s="207"/>
      <c r="E17" s="207"/>
      <c r="F17" s="213">
        <f>F16*0.0393701</f>
        <v>3.9881911299999989E-3</v>
      </c>
      <c r="G17" s="213">
        <f>G16*0.0393701</f>
        <v>5.0118137299999992E-3</v>
      </c>
      <c r="H17" s="214">
        <f>H16*0.0393701</f>
        <v>4.5000024299999995E-3</v>
      </c>
      <c r="I17" s="210">
        <f>I16*0.0393701</f>
        <v>5.1181129999999992E-4</v>
      </c>
      <c r="K17" s="46" t="s">
        <v>15</v>
      </c>
      <c r="L17" s="41">
        <f>M17*39.370079</f>
        <v>1.1500000075899999</v>
      </c>
      <c r="M17" s="43">
        <v>2.921E-2</v>
      </c>
      <c r="N17" s="41">
        <f>O17*39.3701</f>
        <v>1.110630521</v>
      </c>
      <c r="O17" s="43">
        <f>M17-0.001</f>
        <v>2.8209999999999999E-2</v>
      </c>
      <c r="P17" s="41">
        <f>Q17*39.3701</f>
        <v>1.386221221</v>
      </c>
      <c r="Q17" s="131">
        <f>M17+0.006</f>
        <v>3.5209999999999998E-2</v>
      </c>
      <c r="R17" s="222" t="s">
        <v>98</v>
      </c>
      <c r="S17" s="546"/>
    </row>
    <row r="18" spans="1:21" x14ac:dyDescent="0.2">
      <c r="I18" s="29"/>
      <c r="K18" s="143" t="s">
        <v>99</v>
      </c>
      <c r="L18" s="125">
        <f>M18*39.370079</f>
        <v>2.2500000148499999</v>
      </c>
      <c r="M18" s="126">
        <v>5.7149999999999999E-2</v>
      </c>
      <c r="N18" s="125">
        <f>O18*39.3701</f>
        <v>1.6200796150000001</v>
      </c>
      <c r="O18" s="126">
        <f>M18-0.016</f>
        <v>4.1149999999999999E-2</v>
      </c>
      <c r="P18" s="125">
        <f>Q18*39.3701</f>
        <v>2.8799228149999996</v>
      </c>
      <c r="Q18" s="132">
        <f>M18+0.016</f>
        <v>7.3149999999999993E-2</v>
      </c>
      <c r="R18" s="222" t="s">
        <v>98</v>
      </c>
      <c r="S18" s="546"/>
    </row>
    <row r="19" spans="1:21" ht="15" thickBot="1" x14ac:dyDescent="0.25">
      <c r="A19" s="57" t="s">
        <v>64</v>
      </c>
      <c r="B19" s="58"/>
      <c r="C19" s="58"/>
      <c r="I19" s="29"/>
      <c r="K19" s="46" t="s">
        <v>15</v>
      </c>
      <c r="L19" s="41">
        <f t="shared" si="3"/>
        <v>1.1417322910000001</v>
      </c>
      <c r="M19" s="43">
        <v>2.9000000000000001E-2</v>
      </c>
      <c r="N19" s="41">
        <f t="shared" si="7"/>
        <v>1.1023628000000001</v>
      </c>
      <c r="O19" s="43">
        <f>M19-0.001</f>
        <v>2.8000000000000001E-2</v>
      </c>
      <c r="P19" s="41">
        <f t="shared" si="8"/>
        <v>1.3779535000000001</v>
      </c>
      <c r="Q19" s="131">
        <f>M19+0.006</f>
        <v>3.5000000000000003E-2</v>
      </c>
      <c r="R19" s="222" t="s">
        <v>98</v>
      </c>
      <c r="S19" s="546"/>
    </row>
    <row r="20" spans="1:21" x14ac:dyDescent="0.2">
      <c r="A20" s="625" t="s">
        <v>0</v>
      </c>
      <c r="B20" s="52" t="s">
        <v>7</v>
      </c>
      <c r="C20" s="53">
        <v>23</v>
      </c>
      <c r="D20" s="53">
        <f>C20-0.1</f>
        <v>22.9</v>
      </c>
      <c r="E20" s="53">
        <f>C20+0.1</f>
        <v>23.1</v>
      </c>
      <c r="F20" s="54">
        <f>H20-0.1</f>
        <v>22.9</v>
      </c>
      <c r="G20" s="54">
        <f>H20+0.1</f>
        <v>23.1</v>
      </c>
      <c r="H20" s="55">
        <v>23</v>
      </c>
      <c r="I20" s="123">
        <v>0.1</v>
      </c>
      <c r="K20" s="224" t="s">
        <v>19</v>
      </c>
      <c r="L20" s="225">
        <f t="shared" si="3"/>
        <v>3.0000000197999999</v>
      </c>
      <c r="M20" s="226">
        <v>7.6200000000000004E-2</v>
      </c>
      <c r="N20" s="225">
        <f t="shared" si="7"/>
        <v>2.3700800200000001</v>
      </c>
      <c r="O20" s="226">
        <f>M20-0.016</f>
        <v>6.0200000000000004E-2</v>
      </c>
      <c r="P20" s="225">
        <f t="shared" si="8"/>
        <v>3.6299232200000002</v>
      </c>
      <c r="Q20" s="227">
        <f>M20+0.016</f>
        <v>9.2200000000000004E-2</v>
      </c>
      <c r="R20" s="222" t="s">
        <v>98</v>
      </c>
      <c r="S20" s="546"/>
    </row>
    <row r="21" spans="1:21" x14ac:dyDescent="0.2">
      <c r="A21" s="626"/>
      <c r="B21" s="8" t="s">
        <v>8</v>
      </c>
      <c r="C21" s="117">
        <f>C20*0.0393701</f>
        <v>0.90551229999999994</v>
      </c>
      <c r="D21" s="12">
        <f>D20*0.0393701</f>
        <v>0.90157528999999992</v>
      </c>
      <c r="E21" s="12">
        <f>E20*0.0393701</f>
        <v>0.90944931000000007</v>
      </c>
      <c r="F21" s="19">
        <f>F20*0.039370079</f>
        <v>0.90157480909999999</v>
      </c>
      <c r="G21" s="19">
        <f>G20*0.0393701</f>
        <v>0.90944931000000007</v>
      </c>
      <c r="H21" s="17">
        <f>H20*0.039370079</f>
        <v>0.90551181700000005</v>
      </c>
      <c r="I21" s="121">
        <f>I20*0.0393701</f>
        <v>3.9370100000000003E-3</v>
      </c>
      <c r="K21" s="46" t="s">
        <v>15</v>
      </c>
      <c r="L21" s="41">
        <f t="shared" si="3"/>
        <v>1.1417322910000001</v>
      </c>
      <c r="M21" s="42">
        <v>2.9000000000000001E-2</v>
      </c>
      <c r="N21" s="41">
        <f t="shared" si="7"/>
        <v>0.7992130300000001</v>
      </c>
      <c r="O21" s="43">
        <f>M21-0.3*M21</f>
        <v>2.0300000000000002E-2</v>
      </c>
      <c r="P21" s="41">
        <f t="shared" si="8"/>
        <v>1.4842527699999999</v>
      </c>
      <c r="Q21" s="131">
        <f>M21+0.3*M21</f>
        <v>3.7699999999999997E-2</v>
      </c>
      <c r="R21" s="222" t="s">
        <v>98</v>
      </c>
      <c r="S21" s="546"/>
    </row>
    <row r="22" spans="1:21" x14ac:dyDescent="0.2">
      <c r="A22" s="619" t="s">
        <v>1</v>
      </c>
      <c r="B22" s="5" t="s">
        <v>7</v>
      </c>
      <c r="C22" s="6">
        <v>23</v>
      </c>
      <c r="D22" s="6">
        <f>C22-0.1</f>
        <v>22.9</v>
      </c>
      <c r="E22" s="9">
        <f>C22+0.1</f>
        <v>23.1</v>
      </c>
      <c r="F22" s="10">
        <f>H22-0.1</f>
        <v>22.9</v>
      </c>
      <c r="G22" s="10">
        <f>H22+0.1</f>
        <v>23.1</v>
      </c>
      <c r="H22" s="18">
        <v>23</v>
      </c>
      <c r="I22" s="120">
        <v>0.1</v>
      </c>
      <c r="K22" s="143" t="s">
        <v>99</v>
      </c>
      <c r="L22" s="125">
        <f t="shared" si="3"/>
        <v>2.2500000148499999</v>
      </c>
      <c r="M22" s="126">
        <v>5.7149999999999999E-2</v>
      </c>
      <c r="N22" s="125">
        <f t="shared" si="7"/>
        <v>0.87204771499999989</v>
      </c>
      <c r="O22" s="126">
        <f>M22-0.035</f>
        <v>2.2149999999999996E-2</v>
      </c>
      <c r="P22" s="125">
        <f t="shared" si="8"/>
        <v>3.6279547150000004</v>
      </c>
      <c r="Q22" s="132">
        <f>M22+0.035</f>
        <v>9.215000000000001E-2</v>
      </c>
      <c r="R22" s="222" t="s">
        <v>98</v>
      </c>
      <c r="S22" s="546"/>
    </row>
    <row r="23" spans="1:21" x14ac:dyDescent="0.2">
      <c r="A23" s="626"/>
      <c r="B23" s="8" t="s">
        <v>8</v>
      </c>
      <c r="C23" s="117">
        <f>C22*0.0393701</f>
        <v>0.90551229999999994</v>
      </c>
      <c r="D23" s="12">
        <f>D22*0.0393701</f>
        <v>0.90157528999999992</v>
      </c>
      <c r="E23" s="12">
        <f>E22*0.0393701</f>
        <v>0.90944931000000007</v>
      </c>
      <c r="F23" s="19">
        <f>F22*0.039370079</f>
        <v>0.90157480909999999</v>
      </c>
      <c r="G23" s="19">
        <f>G22*0.0393701</f>
        <v>0.90944931000000007</v>
      </c>
      <c r="H23" s="17">
        <f>H22*0.039370079</f>
        <v>0.90551181700000005</v>
      </c>
      <c r="I23" s="121">
        <f>I22*0.0393701</f>
        <v>3.9370100000000003E-3</v>
      </c>
      <c r="K23" s="46" t="s">
        <v>15</v>
      </c>
      <c r="L23" s="41">
        <f>M23*39.370079</f>
        <v>1.1500000075899999</v>
      </c>
      <c r="M23" s="43">
        <v>2.921E-2</v>
      </c>
      <c r="N23" s="41">
        <f>O23*39.3701</f>
        <v>1.110630521</v>
      </c>
      <c r="O23" s="43">
        <f>M23-0.001</f>
        <v>2.8209999999999999E-2</v>
      </c>
      <c r="P23" s="41">
        <f>Q23*39.3701</f>
        <v>1.386221221</v>
      </c>
      <c r="Q23" s="131">
        <f>M23+0.006</f>
        <v>3.5209999999999998E-2</v>
      </c>
      <c r="R23" s="222" t="s">
        <v>98</v>
      </c>
      <c r="S23" s="546"/>
    </row>
    <row r="24" spans="1:21" x14ac:dyDescent="0.2">
      <c r="A24" s="598" t="s">
        <v>14</v>
      </c>
      <c r="B24" s="5" t="s">
        <v>7</v>
      </c>
      <c r="C24" s="118">
        <f>M31</f>
        <v>0.37929640000000003</v>
      </c>
      <c r="D24" s="9">
        <v>0.04</v>
      </c>
      <c r="E24" s="9">
        <v>0.04</v>
      </c>
      <c r="F24" s="10">
        <f>F25/0.039370079</f>
        <v>0.34136676000000005</v>
      </c>
      <c r="G24" s="10">
        <f>G25/0.0397301</f>
        <v>0.41344527589050023</v>
      </c>
      <c r="H24" s="70">
        <f>M31</f>
        <v>0.37929640000000003</v>
      </c>
      <c r="I24" s="120">
        <f>I25/0.0397301</f>
        <v>3.7585934171863657E-2</v>
      </c>
      <c r="K24" s="45" t="s">
        <v>71</v>
      </c>
      <c r="L24" s="22">
        <f t="shared" si="3"/>
        <v>0.12500000082499998</v>
      </c>
      <c r="M24" s="97">
        <v>3.1749999999999999E-3</v>
      </c>
      <c r="N24" s="61">
        <f>O24*39.3701</f>
        <v>0.100000054</v>
      </c>
      <c r="O24" s="98">
        <v>2.5400000000000002E-3</v>
      </c>
      <c r="P24" s="61">
        <f>Q24*39.3701</f>
        <v>0.15000008100000001</v>
      </c>
      <c r="Q24" s="73">
        <v>3.81E-3</v>
      </c>
      <c r="R24" s="178" t="s">
        <v>932</v>
      </c>
      <c r="S24" s="179" t="s">
        <v>60</v>
      </c>
    </row>
    <row r="25" spans="1:21" ht="15" thickBot="1" x14ac:dyDescent="0.25">
      <c r="A25" s="599"/>
      <c r="B25" s="48" t="s">
        <v>8</v>
      </c>
      <c r="C25" s="49">
        <f>L31</f>
        <v>14.932929232415599</v>
      </c>
      <c r="D25" s="50">
        <f>D24*0.0393701</f>
        <v>1.574804E-3</v>
      </c>
      <c r="E25" s="50">
        <f>E24*0.0393701</f>
        <v>1.574804E-3</v>
      </c>
      <c r="F25" s="56">
        <f>H25-I25</f>
        <v>1.3439636309174042E-2</v>
      </c>
      <c r="G25" s="56">
        <f>H25+I25</f>
        <v>1.6426222155657162E-2</v>
      </c>
      <c r="H25" s="51">
        <f>H24*0.039370079</f>
        <v>1.4932929232415602E-2</v>
      </c>
      <c r="I25" s="122">
        <f>H25*0.1</f>
        <v>1.4932929232415603E-3</v>
      </c>
      <c r="K25" s="45" t="s">
        <v>931</v>
      </c>
      <c r="L25" s="22">
        <f t="shared" ref="L25" si="9">M25*39.370079</f>
        <v>0.12500000082499998</v>
      </c>
      <c r="M25" s="97">
        <v>3.1749999999999999E-3</v>
      </c>
      <c r="N25" s="61">
        <f>O25*39.3701</f>
        <v>0.100000054</v>
      </c>
      <c r="O25" s="98">
        <v>2.5400000000000002E-3</v>
      </c>
      <c r="P25" s="61">
        <f>Q25*39.3701</f>
        <v>0.15000008100000001</v>
      </c>
      <c r="Q25" s="73">
        <v>3.81E-3</v>
      </c>
      <c r="R25" s="178" t="s">
        <v>932</v>
      </c>
      <c r="S25" s="179" t="s">
        <v>60</v>
      </c>
    </row>
    <row r="26" spans="1:21" x14ac:dyDescent="0.2">
      <c r="K26" s="45" t="s">
        <v>70</v>
      </c>
      <c r="L26" s="22">
        <f t="shared" si="3"/>
        <v>6.0000000395999994E-2</v>
      </c>
      <c r="M26" s="229">
        <v>1.524E-3</v>
      </c>
      <c r="N26" s="61">
        <f t="shared" si="7"/>
        <v>5.0000026999999997E-3</v>
      </c>
      <c r="O26" s="229">
        <v>1.27E-4</v>
      </c>
      <c r="P26" s="61">
        <f t="shared" si="8"/>
        <v>7.0000037800000007E-3</v>
      </c>
      <c r="Q26" s="228">
        <v>1.7780000000000001E-4</v>
      </c>
      <c r="R26" s="178" t="s">
        <v>932</v>
      </c>
      <c r="S26" s="179" t="s">
        <v>60</v>
      </c>
    </row>
    <row r="27" spans="1:21" ht="14.25" customHeight="1" x14ac:dyDescent="0.2">
      <c r="B27" s="624" t="s">
        <v>20</v>
      </c>
      <c r="C27" s="624"/>
      <c r="D27" s="624"/>
      <c r="K27" s="47" t="s">
        <v>16</v>
      </c>
      <c r="L27" s="37">
        <f t="shared" si="3"/>
        <v>1.1417322910000001</v>
      </c>
      <c r="M27" s="38">
        <v>2.9000000000000001E-2</v>
      </c>
      <c r="N27" s="37">
        <f t="shared" si="7"/>
        <v>0.7992130300000001</v>
      </c>
      <c r="O27" s="38">
        <f>M27-0.3*M27</f>
        <v>2.0300000000000002E-2</v>
      </c>
      <c r="P27" s="37">
        <f t="shared" si="8"/>
        <v>1.4842527699999999</v>
      </c>
      <c r="Q27" s="133">
        <f>M27+0.3*M27</f>
        <v>3.7699999999999997E-2</v>
      </c>
      <c r="R27" s="222"/>
      <c r="S27" s="547"/>
    </row>
    <row r="28" spans="1:21" ht="15" thickBot="1" x14ac:dyDescent="0.25">
      <c r="B28" s="624"/>
      <c r="C28" s="624"/>
      <c r="D28" s="624"/>
      <c r="H28" s="20"/>
      <c r="K28" s="194" t="s">
        <v>54</v>
      </c>
      <c r="L28" s="61">
        <f t="shared" si="3"/>
        <v>11.811023699999998</v>
      </c>
      <c r="M28" s="62">
        <v>0.3</v>
      </c>
      <c r="N28" s="61">
        <f t="shared" si="7"/>
        <v>7.8740199999999998</v>
      </c>
      <c r="O28" s="62">
        <f>M28-0.1</f>
        <v>0.19999999999999998</v>
      </c>
      <c r="P28" s="61">
        <f t="shared" si="8"/>
        <v>15.748040000000001</v>
      </c>
      <c r="Q28" s="24">
        <f>M28+0.1</f>
        <v>0.4</v>
      </c>
      <c r="R28" s="178" t="s">
        <v>106</v>
      </c>
      <c r="S28" s="179" t="s">
        <v>60</v>
      </c>
    </row>
    <row r="29" spans="1:21" ht="18.75" thickTop="1" x14ac:dyDescent="0.25">
      <c r="H29" s="20"/>
      <c r="K29" s="111" t="s">
        <v>33</v>
      </c>
      <c r="L29" s="103">
        <f t="shared" si="3"/>
        <v>95.12978015541556</v>
      </c>
      <c r="M29" s="109">
        <f>SUM(M13:M28)</f>
        <v>2.4162963999999993</v>
      </c>
      <c r="N29" s="34">
        <f>O29*39.370079</f>
        <v>35.679803385092995</v>
      </c>
      <c r="O29" s="110">
        <f>SUM(O16:O28,O13)</f>
        <v>0.90626699999999993</v>
      </c>
      <c r="P29" s="34">
        <f>Q29*39.370079</f>
        <v>55.115268080296197</v>
      </c>
      <c r="Q29" s="134">
        <f>SUM(Q16:Q28,Q13)</f>
        <v>1.3999277999999999</v>
      </c>
      <c r="R29" s="135"/>
      <c r="S29" s="136"/>
      <c r="U29" s="31"/>
    </row>
    <row r="30" spans="1:21" ht="18" x14ac:dyDescent="0.25">
      <c r="B30" s="14"/>
      <c r="K30" s="127" t="s">
        <v>36</v>
      </c>
      <c r="L30" s="108">
        <f t="shared" si="3"/>
        <v>25.471220640551</v>
      </c>
      <c r="M30" s="104">
        <f>SUM(M16:M28)</f>
        <v>0.64696900000000002</v>
      </c>
      <c r="N30" s="129">
        <f>O30*39.370079</f>
        <v>17.963267835092999</v>
      </c>
      <c r="O30" s="35">
        <f>SUM(O16:O28)</f>
        <v>0.45626699999999998</v>
      </c>
      <c r="P30" s="129">
        <f>Q30*39.370079</f>
        <v>33.461724630296196</v>
      </c>
      <c r="Q30" s="35">
        <f>SUM(Q16:Q28)</f>
        <v>0.84992780000000001</v>
      </c>
      <c r="R30" s="137"/>
      <c r="S30" s="138"/>
      <c r="U30" s="31"/>
    </row>
    <row r="31" spans="1:21" ht="18.75" thickBot="1" x14ac:dyDescent="0.3">
      <c r="B31" s="14"/>
      <c r="K31" s="105" t="s">
        <v>24</v>
      </c>
      <c r="L31" s="106">
        <f t="shared" si="3"/>
        <v>14.932929232415599</v>
      </c>
      <c r="M31" s="107">
        <f>SUM(M14:M27,M27)</f>
        <v>0.37929640000000003</v>
      </c>
      <c r="N31" s="141">
        <f>O31*39.370079</f>
        <v>10.888464638792998</v>
      </c>
      <c r="O31" s="142">
        <f>SUM(O16:O27,O27)</f>
        <v>0.27656699999999995</v>
      </c>
      <c r="P31" s="141">
        <f>Q31*39.370079</f>
        <v>19.1979450085962</v>
      </c>
      <c r="Q31" s="142">
        <f>SUM(Q16:Q27,Q27)</f>
        <v>0.4876278</v>
      </c>
      <c r="R31" s="139"/>
      <c r="S31" s="140"/>
      <c r="T31" s="31"/>
    </row>
    <row r="32" spans="1:21" ht="18.75" thickBot="1" x14ac:dyDescent="0.3">
      <c r="K32" s="39"/>
      <c r="L32" s="24"/>
      <c r="M32" s="40"/>
      <c r="N32" s="24"/>
      <c r="O32" s="24"/>
      <c r="P32" s="24"/>
      <c r="Q32" s="24"/>
      <c r="T32" s="31"/>
    </row>
    <row r="33" spans="5:24" ht="55.5" thickTop="1" thickBot="1" x14ac:dyDescent="0.3">
      <c r="E33" s="21"/>
      <c r="K33" s="102" t="s">
        <v>20</v>
      </c>
      <c r="L33" s="600" t="s">
        <v>35</v>
      </c>
      <c r="M33" s="601"/>
      <c r="N33" s="601"/>
      <c r="O33" s="601"/>
      <c r="P33" s="601"/>
      <c r="Q33" s="602"/>
      <c r="T33" s="31"/>
      <c r="V33" s="31"/>
    </row>
    <row r="34" spans="5:24" ht="26.25" customHeight="1" thickTop="1" x14ac:dyDescent="0.25">
      <c r="V34" s="31"/>
    </row>
    <row r="35" spans="5:24" ht="17.25" customHeight="1" x14ac:dyDescent="0.25">
      <c r="J35" s="144"/>
      <c r="V35" s="31"/>
    </row>
    <row r="36" spans="5:24" ht="57.75" customHeight="1" x14ac:dyDescent="0.2">
      <c r="J36" s="128"/>
    </row>
    <row r="38" spans="5:24" ht="18" x14ac:dyDescent="0.25">
      <c r="W38" s="31"/>
    </row>
    <row r="39" spans="5:24" ht="18" x14ac:dyDescent="0.25">
      <c r="W39" s="31"/>
    </row>
    <row r="41" spans="5:24" s="31" customFormat="1" ht="18" x14ac:dyDescent="0.25">
      <c r="H41" s="32"/>
      <c r="I41" s="23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5:24" s="31" customFormat="1" ht="18" x14ac:dyDescent="0.25">
      <c r="H42" s="32"/>
      <c r="I42" s="33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5:24" ht="18" x14ac:dyDescent="0.25">
      <c r="I43" s="33"/>
      <c r="X43" s="31"/>
    </row>
    <row r="46" spans="5:24" ht="18" x14ac:dyDescent="0.25">
      <c r="J46" s="31"/>
    </row>
    <row r="47" spans="5:24" ht="18" x14ac:dyDescent="0.25">
      <c r="J47" s="31"/>
    </row>
    <row r="52" spans="10:10" ht="12.75" customHeight="1" x14ac:dyDescent="0.2"/>
    <row r="56" spans="10:10" x14ac:dyDescent="0.2">
      <c r="J56" s="14"/>
    </row>
    <row r="57" spans="10:10" x14ac:dyDescent="0.2">
      <c r="J57" s="14"/>
    </row>
  </sheetData>
  <mergeCells count="17">
    <mergeCell ref="A22:A23"/>
    <mergeCell ref="A24:A25"/>
    <mergeCell ref="L33:Q33"/>
    <mergeCell ref="L11:M11"/>
    <mergeCell ref="N11:O11"/>
    <mergeCell ref="A1:B2"/>
    <mergeCell ref="C1:I1"/>
    <mergeCell ref="J1:O1"/>
    <mergeCell ref="A3:A4"/>
    <mergeCell ref="A5:A6"/>
    <mergeCell ref="A7:A8"/>
    <mergeCell ref="P11:Q11"/>
    <mergeCell ref="A12:A13"/>
    <mergeCell ref="A14:A15"/>
    <mergeCell ref="B27:D28"/>
    <mergeCell ref="A16:A17"/>
    <mergeCell ref="A20:A21"/>
  </mergeCells>
  <phoneticPr fontId="0" type="noConversion"/>
  <pageMargins left="0.5" right="0.5" top="1.2" bottom="0.7" header="0.5" footer="0.5"/>
  <pageSetup scale="51" orientation="landscape" horizontalDpi="300" verticalDpi="300" r:id="rId1"/>
  <headerFooter alignWithMargins="0">
    <oddHeader>&amp;L6/22/07&amp;CSystem Stack-up Calculator&amp;RAdvanced Logical Design, Inc.</oddHeader>
    <oddFooter>&amp;LSingulated: DWMD&amp;RUnreleased &amp; Unapproved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3"/>
  <sheetViews>
    <sheetView zoomScale="80" zoomScaleNormal="80" workbookViewId="0">
      <pane ySplit="1" topLeftCell="A17" activePane="bottomLeft" state="frozen"/>
      <selection pane="bottomLeft" activeCell="H59" sqref="H59"/>
    </sheetView>
  </sheetViews>
  <sheetFormatPr defaultColWidth="17.140625" defaultRowHeight="12.75" x14ac:dyDescent="0.2"/>
  <cols>
    <col min="1" max="1" width="4.7109375" style="306" customWidth="1"/>
    <col min="2" max="2" width="6" style="306" customWidth="1"/>
    <col min="3" max="4" width="7.85546875" style="306" customWidth="1"/>
    <col min="5" max="5" width="8.42578125" style="306" customWidth="1"/>
    <col min="6" max="6" width="7.42578125" style="306" customWidth="1"/>
    <col min="7" max="7" width="7.28515625" style="306" customWidth="1"/>
    <col min="8" max="8" width="17.28515625" style="420" customWidth="1"/>
    <col min="9" max="9" width="10.140625" style="420" customWidth="1"/>
    <col min="10" max="10" width="9.85546875" style="420" customWidth="1"/>
    <col min="11" max="11" width="12.28515625" style="423" customWidth="1"/>
    <col min="12" max="12" width="12.5703125" style="423" customWidth="1"/>
    <col min="13" max="13" width="10.5703125" style="565" customWidth="1"/>
    <col min="14" max="14" width="12" style="423" customWidth="1"/>
    <col min="15" max="15" width="7.7109375" style="423" customWidth="1"/>
    <col min="16" max="16" width="4.42578125" style="306" customWidth="1"/>
    <col min="17" max="17" width="5.85546875" style="306" customWidth="1"/>
    <col min="18" max="19" width="4.7109375" style="306" customWidth="1"/>
    <col min="20" max="20" width="7.7109375" style="306" customWidth="1"/>
    <col min="21" max="21" width="2.42578125" style="311" customWidth="1"/>
    <col min="22" max="22" width="7.85546875" style="306" customWidth="1"/>
    <col min="23" max="23" width="5.5703125" style="306" customWidth="1"/>
    <col min="24" max="24" width="3.7109375" style="306" customWidth="1"/>
    <col min="25" max="25" width="3.5703125" style="306" customWidth="1"/>
    <col min="26" max="26" width="3.85546875" style="306" customWidth="1"/>
    <col min="27" max="27" width="3.42578125" style="306" customWidth="1"/>
    <col min="28" max="28" width="3.5703125" style="306" customWidth="1"/>
    <col min="29" max="31" width="1.5703125" style="306" customWidth="1"/>
    <col min="32" max="32" width="28.7109375" style="306" customWidth="1"/>
    <col min="33" max="33" width="12.28515625" style="306" customWidth="1"/>
    <col min="34" max="34" width="3.5703125" style="306" customWidth="1"/>
    <col min="35" max="35" width="5.28515625" style="218" customWidth="1"/>
    <col min="36" max="36" width="17.42578125" style="306" customWidth="1"/>
    <col min="37" max="42" width="10.28515625" style="218" customWidth="1"/>
    <col min="43" max="16384" width="17.140625" style="306"/>
  </cols>
  <sheetData>
    <row r="1" spans="1:42" ht="14.25" customHeight="1" thickBot="1" x14ac:dyDescent="0.3">
      <c r="A1" s="457" t="s">
        <v>549</v>
      </c>
      <c r="B1" s="458" t="s">
        <v>75</v>
      </c>
      <c r="C1" s="458" t="s">
        <v>925</v>
      </c>
      <c r="D1" s="458" t="s">
        <v>926</v>
      </c>
      <c r="E1" s="458" t="s">
        <v>551</v>
      </c>
      <c r="F1" s="458" t="s">
        <v>923</v>
      </c>
      <c r="G1" s="458" t="s">
        <v>924</v>
      </c>
      <c r="H1" s="459" t="s">
        <v>389</v>
      </c>
      <c r="I1" s="459" t="s">
        <v>724</v>
      </c>
      <c r="J1" s="459" t="s">
        <v>725</v>
      </c>
      <c r="K1" s="460" t="s">
        <v>927</v>
      </c>
      <c r="L1" s="460" t="s">
        <v>928</v>
      </c>
      <c r="M1" s="460" t="s">
        <v>929</v>
      </c>
      <c r="N1" s="460"/>
      <c r="O1" s="460"/>
      <c r="P1" s="458" t="s">
        <v>376</v>
      </c>
      <c r="Q1" s="458" t="s">
        <v>377</v>
      </c>
      <c r="R1" s="458" t="s">
        <v>364</v>
      </c>
      <c r="S1" s="458" t="s">
        <v>379</v>
      </c>
      <c r="T1" s="458" t="s">
        <v>378</v>
      </c>
      <c r="U1" s="531"/>
      <c r="V1" s="458" t="s">
        <v>380</v>
      </c>
      <c r="W1" s="458" t="s">
        <v>382</v>
      </c>
      <c r="X1" s="458" t="s">
        <v>376</v>
      </c>
      <c r="Y1" s="458" t="s">
        <v>377</v>
      </c>
      <c r="Z1" s="458" t="s">
        <v>364</v>
      </c>
      <c r="AA1" s="458" t="s">
        <v>379</v>
      </c>
      <c r="AB1" s="458" t="s">
        <v>378</v>
      </c>
      <c r="AC1" s="458"/>
      <c r="AD1" s="458"/>
      <c r="AE1" s="458"/>
      <c r="AF1" s="461" t="s">
        <v>390</v>
      </c>
      <c r="AG1" s="462" t="s">
        <v>439</v>
      </c>
      <c r="AH1" s="545"/>
      <c r="AI1" s="223" t="s">
        <v>75</v>
      </c>
      <c r="AJ1" s="309" t="s">
        <v>389</v>
      </c>
      <c r="AK1" s="223" t="s">
        <v>388</v>
      </c>
      <c r="AL1" s="223" t="s">
        <v>387</v>
      </c>
      <c r="AM1" s="223" t="s">
        <v>100</v>
      </c>
      <c r="AN1" s="223" t="s">
        <v>101</v>
      </c>
      <c r="AO1" s="223" t="s">
        <v>385</v>
      </c>
      <c r="AP1" s="223" t="s">
        <v>386</v>
      </c>
    </row>
    <row r="2" spans="1:42" ht="14.25" customHeight="1" x14ac:dyDescent="0.2">
      <c r="A2" s="465">
        <v>1</v>
      </c>
      <c r="B2" s="466">
        <v>43</v>
      </c>
      <c r="C2" s="542">
        <v>-6.1</v>
      </c>
      <c r="D2" s="466">
        <v>-0.12</v>
      </c>
      <c r="E2" s="466" t="s">
        <v>564</v>
      </c>
      <c r="F2" s="466">
        <v>-10.5</v>
      </c>
      <c r="G2" s="466">
        <v>-0.5</v>
      </c>
      <c r="H2" s="467" t="s">
        <v>238</v>
      </c>
      <c r="I2" s="467">
        <v>4.9770099999999999</v>
      </c>
      <c r="J2" s="467">
        <v>0.53852</v>
      </c>
      <c r="K2" s="468">
        <v>5.51553</v>
      </c>
      <c r="L2" s="543">
        <v>3.7679999999999998</v>
      </c>
      <c r="M2" s="548">
        <f t="shared" ref="M2:M33" si="0">SUM(K2,L2)</f>
        <v>9.2835299999999989</v>
      </c>
      <c r="N2" s="543"/>
      <c r="O2" s="543"/>
      <c r="P2" s="466">
        <v>1</v>
      </c>
      <c r="Q2" s="466">
        <v>4000</v>
      </c>
      <c r="R2" s="466"/>
      <c r="S2" s="466">
        <v>1</v>
      </c>
      <c r="T2" s="466" t="s">
        <v>366</v>
      </c>
      <c r="U2" s="532"/>
      <c r="V2" s="466">
        <v>38</v>
      </c>
      <c r="W2" s="466" t="s">
        <v>238</v>
      </c>
      <c r="X2" s="466">
        <v>1</v>
      </c>
      <c r="Y2" s="466">
        <v>4000</v>
      </c>
      <c r="Z2" s="466"/>
      <c r="AA2" s="466">
        <v>1</v>
      </c>
      <c r="AB2" s="466" t="s">
        <v>366</v>
      </c>
      <c r="AC2" s="466"/>
      <c r="AD2" s="466"/>
      <c r="AE2" s="469"/>
      <c r="AF2" s="470" t="s">
        <v>391</v>
      </c>
      <c r="AG2" s="471" t="s">
        <v>441</v>
      </c>
      <c r="AH2" s="545"/>
      <c r="AI2" s="218">
        <v>43</v>
      </c>
      <c r="AJ2" s="306" t="s">
        <v>238</v>
      </c>
      <c r="AK2" s="218">
        <v>3.7679999999999998</v>
      </c>
      <c r="AL2" s="218">
        <v>1.1329499999999999</v>
      </c>
      <c r="AM2" s="218">
        <v>-2.2814999999999999</v>
      </c>
      <c r="AN2" s="218">
        <v>-0.04</v>
      </c>
      <c r="AO2" s="218">
        <v>-6.0487799999999998</v>
      </c>
      <c r="AP2" s="218">
        <v>-0.1145</v>
      </c>
    </row>
    <row r="3" spans="1:42" ht="14.25" customHeight="1" x14ac:dyDescent="0.2">
      <c r="A3" s="445">
        <v>2</v>
      </c>
      <c r="B3" s="321">
        <v>41</v>
      </c>
      <c r="C3" s="321">
        <v>-6.1</v>
      </c>
      <c r="D3" s="321">
        <v>0.15</v>
      </c>
      <c r="E3" s="321" t="s">
        <v>563</v>
      </c>
      <c r="F3" s="321">
        <v>-10.5</v>
      </c>
      <c r="G3" s="321">
        <v>0.5</v>
      </c>
      <c r="H3" s="410" t="s">
        <v>237</v>
      </c>
      <c r="I3" s="410">
        <v>5.0041000000000002</v>
      </c>
      <c r="J3" s="410">
        <v>0.53852</v>
      </c>
      <c r="K3" s="446">
        <v>5.5426200000000003</v>
      </c>
      <c r="L3" s="446">
        <v>3.7686000000000002</v>
      </c>
      <c r="M3" s="549">
        <f t="shared" si="0"/>
        <v>9.3112200000000005</v>
      </c>
      <c r="N3" s="446"/>
      <c r="O3" s="446"/>
      <c r="P3" s="321">
        <v>1</v>
      </c>
      <c r="Q3" s="321">
        <v>4000</v>
      </c>
      <c r="R3" s="321"/>
      <c r="S3" s="321">
        <v>1</v>
      </c>
      <c r="T3" s="321" t="s">
        <v>366</v>
      </c>
      <c r="U3" s="533"/>
      <c r="V3" s="321">
        <v>36</v>
      </c>
      <c r="W3" s="321" t="s">
        <v>237</v>
      </c>
      <c r="X3" s="321">
        <v>1</v>
      </c>
      <c r="Y3" s="321">
        <v>4000</v>
      </c>
      <c r="Z3" s="321"/>
      <c r="AA3" s="321">
        <v>1</v>
      </c>
      <c r="AB3" s="321" t="s">
        <v>366</v>
      </c>
      <c r="AC3" s="321"/>
      <c r="AD3" s="321"/>
      <c r="AE3" s="322"/>
      <c r="AF3" s="406" t="s">
        <v>391</v>
      </c>
      <c r="AG3" s="338" t="s">
        <v>441</v>
      </c>
      <c r="AH3" s="545"/>
      <c r="AI3" s="218">
        <v>41</v>
      </c>
      <c r="AJ3" s="306" t="s">
        <v>237</v>
      </c>
      <c r="AK3" s="218">
        <v>3.7686000000000002</v>
      </c>
      <c r="AL3" s="218">
        <v>1.6571400000000001</v>
      </c>
      <c r="AM3" s="218">
        <v>-2.2814999999999999</v>
      </c>
      <c r="AN3" s="218">
        <v>0.04</v>
      </c>
      <c r="AO3" s="218">
        <v>-6.0484900000000001</v>
      </c>
      <c r="AP3" s="218">
        <v>0.14898</v>
      </c>
    </row>
    <row r="4" spans="1:42" ht="14.25" customHeight="1" x14ac:dyDescent="0.2">
      <c r="A4" s="445">
        <v>3</v>
      </c>
      <c r="B4" s="321">
        <v>209</v>
      </c>
      <c r="C4" s="321">
        <v>6.1</v>
      </c>
      <c r="D4" s="321">
        <v>0.14000000000000001</v>
      </c>
      <c r="E4" s="321" t="s">
        <v>633</v>
      </c>
      <c r="F4" s="321">
        <v>10.5</v>
      </c>
      <c r="G4" s="321">
        <v>0.5</v>
      </c>
      <c r="H4" s="410" t="s">
        <v>310</v>
      </c>
      <c r="I4" s="410">
        <v>5.0074500000000004</v>
      </c>
      <c r="J4" s="410">
        <v>0.53852</v>
      </c>
      <c r="K4" s="446">
        <v>5.5459699999999996</v>
      </c>
      <c r="L4" s="446">
        <v>3.7684000000000002</v>
      </c>
      <c r="M4" s="549">
        <f t="shared" si="0"/>
        <v>9.3143700000000003</v>
      </c>
      <c r="N4" s="446"/>
      <c r="O4" s="446"/>
      <c r="P4" s="321">
        <v>1</v>
      </c>
      <c r="Q4" s="321">
        <v>2000</v>
      </c>
      <c r="R4" s="321"/>
      <c r="S4" s="321"/>
      <c r="T4" s="321"/>
      <c r="U4" s="533"/>
      <c r="V4" s="321">
        <v>184</v>
      </c>
      <c r="W4" s="321" t="s">
        <v>310</v>
      </c>
      <c r="X4" s="321">
        <v>1</v>
      </c>
      <c r="Y4" s="321">
        <v>2000</v>
      </c>
      <c r="Z4" s="321"/>
      <c r="AA4" s="321"/>
      <c r="AB4" s="321"/>
      <c r="AC4" s="321"/>
      <c r="AD4" s="321"/>
      <c r="AE4" s="322"/>
      <c r="AF4" s="406" t="s">
        <v>391</v>
      </c>
      <c r="AG4" s="338" t="s">
        <v>441</v>
      </c>
      <c r="AH4" s="545"/>
      <c r="AI4" s="218">
        <v>209</v>
      </c>
      <c r="AJ4" s="306" t="s">
        <v>310</v>
      </c>
      <c r="AK4" s="218">
        <v>3.7684000000000002</v>
      </c>
      <c r="AL4" s="218">
        <v>1.5328599999999999</v>
      </c>
      <c r="AM4" s="218">
        <v>2.2814999999999999</v>
      </c>
      <c r="AN4" s="218">
        <v>0.04</v>
      </c>
      <c r="AO4" s="218">
        <v>6.0485600000000002</v>
      </c>
      <c r="AP4" s="218">
        <v>0.14080999999999999</v>
      </c>
    </row>
    <row r="5" spans="1:42" ht="14.25" customHeight="1" x14ac:dyDescent="0.2">
      <c r="A5" s="445">
        <v>4</v>
      </c>
      <c r="B5" s="321">
        <v>207</v>
      </c>
      <c r="C5" s="321">
        <v>6.1</v>
      </c>
      <c r="D5" s="321">
        <v>-0.14000000000000001</v>
      </c>
      <c r="E5" s="321" t="s">
        <v>119</v>
      </c>
      <c r="F5" s="321">
        <v>10.5</v>
      </c>
      <c r="G5" s="321">
        <v>-0.5</v>
      </c>
      <c r="H5" s="410" t="s">
        <v>309</v>
      </c>
      <c r="I5" s="410">
        <v>4.9853699999999996</v>
      </c>
      <c r="J5" s="410">
        <v>0.53852</v>
      </c>
      <c r="K5" s="446">
        <v>5.5238800000000001</v>
      </c>
      <c r="L5" s="446">
        <v>3.7683</v>
      </c>
      <c r="M5" s="549">
        <f t="shared" si="0"/>
        <v>9.2921800000000001</v>
      </c>
      <c r="N5" s="446"/>
      <c r="O5" s="446"/>
      <c r="P5" s="321">
        <v>1</v>
      </c>
      <c r="Q5" s="321">
        <v>2000</v>
      </c>
      <c r="R5" s="321"/>
      <c r="S5" s="321"/>
      <c r="T5" s="321"/>
      <c r="U5" s="533"/>
      <c r="V5" s="321">
        <v>182</v>
      </c>
      <c r="W5" s="321" t="s">
        <v>309</v>
      </c>
      <c r="X5" s="321">
        <v>1</v>
      </c>
      <c r="Y5" s="321">
        <v>2000</v>
      </c>
      <c r="Z5" s="321"/>
      <c r="AA5" s="321"/>
      <c r="AB5" s="321"/>
      <c r="AC5" s="321"/>
      <c r="AD5" s="321"/>
      <c r="AE5" s="322"/>
      <c r="AF5" s="406" t="s">
        <v>391</v>
      </c>
      <c r="AG5" s="338" t="s">
        <v>441</v>
      </c>
      <c r="AH5" s="545"/>
      <c r="AI5" s="218">
        <v>207</v>
      </c>
      <c r="AJ5" s="306" t="s">
        <v>309</v>
      </c>
      <c r="AK5" s="218">
        <v>3.7683</v>
      </c>
      <c r="AL5" s="218">
        <v>1.42974</v>
      </c>
      <c r="AM5" s="218">
        <v>2.2814999999999999</v>
      </c>
      <c r="AN5" s="218">
        <v>-0.04</v>
      </c>
      <c r="AO5" s="218">
        <v>6.0486199999999997</v>
      </c>
      <c r="AP5" s="218">
        <v>-0.13402</v>
      </c>
    </row>
    <row r="6" spans="1:42" ht="14.25" customHeight="1" x14ac:dyDescent="0.2">
      <c r="A6" s="445">
        <v>5</v>
      </c>
      <c r="B6" s="321">
        <v>284</v>
      </c>
      <c r="C6" s="321">
        <v>0.95</v>
      </c>
      <c r="D6" s="321">
        <v>6.07</v>
      </c>
      <c r="E6" s="321" t="s">
        <v>665</v>
      </c>
      <c r="F6" s="321">
        <v>2.5</v>
      </c>
      <c r="G6" s="321">
        <v>10.5</v>
      </c>
      <c r="H6" s="410" t="s">
        <v>342</v>
      </c>
      <c r="I6" s="410">
        <v>5.4470400000000003</v>
      </c>
      <c r="J6" s="410">
        <v>0.58309999999999995</v>
      </c>
      <c r="K6" s="446">
        <v>6.0301400000000003</v>
      </c>
      <c r="L6" s="446">
        <v>3.7972999999999999</v>
      </c>
      <c r="M6" s="549">
        <f t="shared" si="0"/>
        <v>9.8274399999999993</v>
      </c>
      <c r="N6" s="446"/>
      <c r="O6" s="446"/>
      <c r="P6" s="321"/>
      <c r="Q6" s="321">
        <v>4000</v>
      </c>
      <c r="R6" s="321"/>
      <c r="S6" s="321">
        <v>1</v>
      </c>
      <c r="T6" s="321" t="s">
        <v>373</v>
      </c>
      <c r="U6" s="533"/>
      <c r="V6" s="321">
        <v>249</v>
      </c>
      <c r="W6" s="321" t="s">
        <v>342</v>
      </c>
      <c r="X6" s="321"/>
      <c r="Y6" s="321">
        <v>4000</v>
      </c>
      <c r="Z6" s="321"/>
      <c r="AA6" s="321">
        <v>1</v>
      </c>
      <c r="AB6" s="321" t="s">
        <v>373</v>
      </c>
      <c r="AC6" s="321"/>
      <c r="AD6" s="321"/>
      <c r="AE6" s="322"/>
      <c r="AF6" s="406" t="s">
        <v>391</v>
      </c>
      <c r="AG6" s="338" t="s">
        <v>441</v>
      </c>
      <c r="AH6" s="545"/>
      <c r="AI6" s="218">
        <v>284</v>
      </c>
      <c r="AJ6" s="306" t="s">
        <v>342</v>
      </c>
      <c r="AK6" s="218">
        <v>3.7972999999999999</v>
      </c>
      <c r="AL6" s="218">
        <v>10.029590000000001</v>
      </c>
      <c r="AM6" s="218">
        <v>0.28000000000000003</v>
      </c>
      <c r="AN6" s="218">
        <v>2.2814999999999999</v>
      </c>
      <c r="AO6" s="218">
        <v>0.94133</v>
      </c>
      <c r="AP6" s="218">
        <v>6.0207699999999997</v>
      </c>
    </row>
    <row r="7" spans="1:42" ht="14.25" customHeight="1" x14ac:dyDescent="0.2">
      <c r="A7" s="445">
        <v>6</v>
      </c>
      <c r="B7" s="321">
        <v>286</v>
      </c>
      <c r="C7" s="321">
        <v>0.68</v>
      </c>
      <c r="D7" s="321">
        <v>6.09</v>
      </c>
      <c r="E7" s="321" t="s">
        <v>666</v>
      </c>
      <c r="F7" s="321">
        <v>1.5</v>
      </c>
      <c r="G7" s="321">
        <v>10.5</v>
      </c>
      <c r="H7" s="410" t="s">
        <v>343</v>
      </c>
      <c r="I7" s="410">
        <v>5.4541000000000004</v>
      </c>
      <c r="J7" s="410">
        <v>0.53852</v>
      </c>
      <c r="K7" s="446">
        <v>5.9926199999999996</v>
      </c>
      <c r="L7" s="446">
        <v>3.7827999999999999</v>
      </c>
      <c r="M7" s="549">
        <f t="shared" si="0"/>
        <v>9.7754200000000004</v>
      </c>
      <c r="N7" s="446"/>
      <c r="O7" s="446"/>
      <c r="P7" s="321"/>
      <c r="Q7" s="321">
        <v>4000</v>
      </c>
      <c r="R7" s="321"/>
      <c r="S7" s="321">
        <v>1</v>
      </c>
      <c r="T7" s="321" t="s">
        <v>373</v>
      </c>
      <c r="U7" s="533"/>
      <c r="V7" s="321">
        <v>251</v>
      </c>
      <c r="W7" s="321" t="s">
        <v>343</v>
      </c>
      <c r="X7" s="321"/>
      <c r="Y7" s="321">
        <v>4000</v>
      </c>
      <c r="Z7" s="321"/>
      <c r="AA7" s="321">
        <v>1</v>
      </c>
      <c r="AB7" s="321" t="s">
        <v>373</v>
      </c>
      <c r="AC7" s="321"/>
      <c r="AD7" s="321"/>
      <c r="AE7" s="322"/>
      <c r="AF7" s="406" t="s">
        <v>391</v>
      </c>
      <c r="AG7" s="338" t="s">
        <v>441</v>
      </c>
      <c r="AH7" s="545"/>
      <c r="AI7" s="218">
        <v>286</v>
      </c>
      <c r="AJ7" s="306" t="s">
        <v>343</v>
      </c>
      <c r="AK7" s="218">
        <v>3.7827999999999999</v>
      </c>
      <c r="AL7" s="218">
        <v>7.1686300000000003</v>
      </c>
      <c r="AM7" s="218">
        <v>0.2</v>
      </c>
      <c r="AN7" s="218">
        <v>2.2814999999999999</v>
      </c>
      <c r="AO7" s="218">
        <v>0.67205000000000004</v>
      </c>
      <c r="AP7" s="218">
        <v>6.0347200000000001</v>
      </c>
    </row>
    <row r="8" spans="1:42" ht="14.25" customHeight="1" x14ac:dyDescent="0.2">
      <c r="A8" s="445">
        <v>7</v>
      </c>
      <c r="B8" s="321">
        <v>292</v>
      </c>
      <c r="C8" s="321">
        <v>-0.14000000000000001</v>
      </c>
      <c r="D8" s="321">
        <v>6.1</v>
      </c>
      <c r="E8" s="321" t="s">
        <v>669</v>
      </c>
      <c r="F8" s="321">
        <v>-0.5</v>
      </c>
      <c r="G8" s="321">
        <v>10.5</v>
      </c>
      <c r="H8" s="410" t="s">
        <v>346</v>
      </c>
      <c r="I8" s="410">
        <v>5.2993899999999998</v>
      </c>
      <c r="J8" s="410">
        <v>0.58309999999999995</v>
      </c>
      <c r="K8" s="446">
        <v>5.8824899999999998</v>
      </c>
      <c r="L8" s="446">
        <v>3.7683</v>
      </c>
      <c r="M8" s="549">
        <f t="shared" si="0"/>
        <v>9.6507900000000006</v>
      </c>
      <c r="N8" s="446"/>
      <c r="O8" s="446"/>
      <c r="P8" s="321"/>
      <c r="Q8" s="321">
        <v>4000</v>
      </c>
      <c r="R8" s="321"/>
      <c r="S8" s="321">
        <v>1</v>
      </c>
      <c r="T8" s="321" t="s">
        <v>374</v>
      </c>
      <c r="U8" s="533"/>
      <c r="V8" s="321">
        <v>257</v>
      </c>
      <c r="W8" s="321" t="s">
        <v>346</v>
      </c>
      <c r="X8" s="321"/>
      <c r="Y8" s="321">
        <v>4000</v>
      </c>
      <c r="Z8" s="321"/>
      <c r="AA8" s="321">
        <v>1</v>
      </c>
      <c r="AB8" s="321" t="s">
        <v>374</v>
      </c>
      <c r="AC8" s="321"/>
      <c r="AD8" s="321"/>
      <c r="AE8" s="322"/>
      <c r="AF8" s="406" t="s">
        <v>391</v>
      </c>
      <c r="AG8" s="338" t="s">
        <v>441</v>
      </c>
      <c r="AH8" s="545"/>
      <c r="AI8" s="218">
        <v>292</v>
      </c>
      <c r="AJ8" s="306" t="s">
        <v>346</v>
      </c>
      <c r="AK8" s="218">
        <v>3.7683</v>
      </c>
      <c r="AL8" s="218">
        <v>1.4592700000000001</v>
      </c>
      <c r="AM8" s="218">
        <v>-0.04</v>
      </c>
      <c r="AN8" s="218">
        <v>2.2814999999999999</v>
      </c>
      <c r="AO8" s="218">
        <v>-0.13597000000000001</v>
      </c>
      <c r="AP8" s="218">
        <v>6.04861</v>
      </c>
    </row>
    <row r="9" spans="1:42" ht="14.25" customHeight="1" thickBot="1" x14ac:dyDescent="0.25">
      <c r="A9" s="451">
        <v>8</v>
      </c>
      <c r="B9" s="472">
        <v>294</v>
      </c>
      <c r="C9" s="472">
        <v>-0.41</v>
      </c>
      <c r="D9" s="472">
        <v>6.09</v>
      </c>
      <c r="E9" s="472" t="s">
        <v>670</v>
      </c>
      <c r="F9" s="472">
        <v>-1.5</v>
      </c>
      <c r="G9" s="472">
        <v>10.5</v>
      </c>
      <c r="H9" s="473" t="s">
        <v>347</v>
      </c>
      <c r="I9" s="473">
        <v>5.2819200000000004</v>
      </c>
      <c r="J9" s="473">
        <v>0.53852</v>
      </c>
      <c r="K9" s="474">
        <v>5.82043</v>
      </c>
      <c r="L9" s="474">
        <v>3.7732000000000001</v>
      </c>
      <c r="M9" s="550">
        <f t="shared" si="0"/>
        <v>9.593630000000001</v>
      </c>
      <c r="N9" s="474"/>
      <c r="O9" s="474"/>
      <c r="P9" s="472"/>
      <c r="Q9" s="472">
        <v>4000</v>
      </c>
      <c r="R9" s="472"/>
      <c r="S9" s="472">
        <v>1</v>
      </c>
      <c r="T9" s="472" t="s">
        <v>374</v>
      </c>
      <c r="U9" s="534"/>
      <c r="V9" s="472">
        <v>259</v>
      </c>
      <c r="W9" s="472" t="s">
        <v>347</v>
      </c>
      <c r="X9" s="472"/>
      <c r="Y9" s="472">
        <v>4000</v>
      </c>
      <c r="Z9" s="472"/>
      <c r="AA9" s="472">
        <v>1</v>
      </c>
      <c r="AB9" s="472" t="s">
        <v>374</v>
      </c>
      <c r="AC9" s="472"/>
      <c r="AD9" s="472"/>
      <c r="AE9" s="475"/>
      <c r="AF9" s="476" t="s">
        <v>391</v>
      </c>
      <c r="AG9" s="477" t="s">
        <v>441</v>
      </c>
      <c r="AH9" s="545"/>
      <c r="AI9" s="218">
        <v>294</v>
      </c>
      <c r="AJ9" s="306" t="s">
        <v>347</v>
      </c>
      <c r="AK9" s="218">
        <v>3.7732000000000001</v>
      </c>
      <c r="AL9" s="218">
        <v>4.3338799999999997</v>
      </c>
      <c r="AM9" s="218">
        <v>-0.12</v>
      </c>
      <c r="AN9" s="218">
        <v>2.2814999999999999</v>
      </c>
      <c r="AO9" s="218">
        <v>-0.40514</v>
      </c>
      <c r="AP9" s="218">
        <v>6.0439400000000001</v>
      </c>
    </row>
    <row r="10" spans="1:42" ht="14.25" customHeight="1" x14ac:dyDescent="0.2">
      <c r="A10" s="465">
        <v>9</v>
      </c>
      <c r="B10" s="478">
        <v>35</v>
      </c>
      <c r="C10" s="539">
        <v>-6.07</v>
      </c>
      <c r="D10" s="478">
        <v>0.95</v>
      </c>
      <c r="E10" s="478" t="s">
        <v>560</v>
      </c>
      <c r="F10" s="478">
        <v>-10.5</v>
      </c>
      <c r="G10" s="478">
        <v>3.5</v>
      </c>
      <c r="H10" s="479" t="s">
        <v>234</v>
      </c>
      <c r="I10" s="479">
        <v>7.1121600000000003</v>
      </c>
      <c r="J10" s="479">
        <v>0.70711000000000002</v>
      </c>
      <c r="K10" s="480">
        <v>7.8192700000000004</v>
      </c>
      <c r="L10" s="541">
        <v>3.7970000000000002</v>
      </c>
      <c r="M10" s="551">
        <f t="shared" si="0"/>
        <v>11.61627</v>
      </c>
      <c r="N10" s="541"/>
      <c r="O10" s="541"/>
      <c r="P10" s="478"/>
      <c r="Q10" s="478"/>
      <c r="R10" s="478"/>
      <c r="S10" s="478"/>
      <c r="T10" s="481" t="s">
        <v>365</v>
      </c>
      <c r="U10" s="532"/>
      <c r="V10" s="478">
        <v>30</v>
      </c>
      <c r="W10" s="478" t="s">
        <v>234</v>
      </c>
      <c r="X10" s="478"/>
      <c r="Y10" s="478"/>
      <c r="Z10" s="478"/>
      <c r="AA10" s="478"/>
      <c r="AB10" s="481" t="s">
        <v>365</v>
      </c>
      <c r="AC10" s="478"/>
      <c r="AD10" s="478"/>
      <c r="AE10" s="478"/>
      <c r="AF10" s="482" t="s">
        <v>395</v>
      </c>
      <c r="AG10" s="483"/>
      <c r="AH10" s="545"/>
      <c r="AI10" s="218">
        <v>35</v>
      </c>
      <c r="AJ10" s="306" t="s">
        <v>234</v>
      </c>
      <c r="AK10" s="218">
        <v>3.7970000000000002</v>
      </c>
      <c r="AL10" s="218">
        <v>9.9840599999999995</v>
      </c>
      <c r="AM10" s="218">
        <v>-2.2814999999999999</v>
      </c>
      <c r="AN10" s="218">
        <v>0.28000000000000003</v>
      </c>
      <c r="AO10" s="218">
        <v>-6.02095</v>
      </c>
      <c r="AP10" s="218">
        <v>0.93828999999999996</v>
      </c>
    </row>
    <row r="11" spans="1:42" ht="14.25" customHeight="1" x14ac:dyDescent="0.2">
      <c r="A11" s="445">
        <v>10</v>
      </c>
      <c r="B11" s="325">
        <v>7</v>
      </c>
      <c r="C11" s="325">
        <v>-5.4</v>
      </c>
      <c r="D11" s="325">
        <v>4.59</v>
      </c>
      <c r="E11" s="325" t="s">
        <v>552</v>
      </c>
      <c r="F11" s="325">
        <v>-10.5</v>
      </c>
      <c r="G11" s="325">
        <v>9.5</v>
      </c>
      <c r="H11" s="411" t="s">
        <v>220</v>
      </c>
      <c r="I11" s="411">
        <v>7.20275</v>
      </c>
      <c r="J11" s="411">
        <v>0.5</v>
      </c>
      <c r="K11" s="429">
        <v>7.70275</v>
      </c>
      <c r="L11" s="429">
        <v>4.4109999999999996</v>
      </c>
      <c r="M11" s="552">
        <f t="shared" si="0"/>
        <v>12.11375</v>
      </c>
      <c r="N11" s="429"/>
      <c r="O11" s="429"/>
      <c r="P11" s="325">
        <v>1</v>
      </c>
      <c r="Q11" s="325">
        <v>1000</v>
      </c>
      <c r="R11" s="325"/>
      <c r="S11" s="325"/>
      <c r="T11" s="325" t="s">
        <v>365</v>
      </c>
      <c r="U11" s="533"/>
      <c r="V11" s="325">
        <v>2</v>
      </c>
      <c r="W11" s="325" t="s">
        <v>220</v>
      </c>
      <c r="X11" s="325">
        <v>1</v>
      </c>
      <c r="Y11" s="325">
        <v>1000</v>
      </c>
      <c r="Z11" s="325"/>
      <c r="AA11" s="325"/>
      <c r="AB11" s="326" t="s">
        <v>365</v>
      </c>
      <c r="AC11" s="325"/>
      <c r="AD11" s="325"/>
      <c r="AE11" s="325"/>
      <c r="AF11" s="406" t="s">
        <v>392</v>
      </c>
      <c r="AG11" s="338" t="s">
        <v>440</v>
      </c>
      <c r="AH11" s="545"/>
      <c r="AI11" s="218">
        <v>7</v>
      </c>
      <c r="AJ11" s="306" t="s">
        <v>220</v>
      </c>
      <c r="AK11" s="218">
        <v>4.4109999999999996</v>
      </c>
      <c r="AL11" s="218">
        <v>45.576270000000001</v>
      </c>
      <c r="AM11" s="218">
        <v>-2.2814999999999999</v>
      </c>
      <c r="AN11" s="218">
        <v>1.4</v>
      </c>
      <c r="AO11" s="218">
        <v>-5.3690100000000003</v>
      </c>
      <c r="AP11" s="218">
        <v>4.5502500000000001</v>
      </c>
    </row>
    <row r="12" spans="1:42" ht="14.25" customHeight="1" x14ac:dyDescent="0.2">
      <c r="A12" s="445">
        <v>11</v>
      </c>
      <c r="B12" s="325">
        <v>27</v>
      </c>
      <c r="C12" s="325">
        <v>-5.97</v>
      </c>
      <c r="D12" s="325">
        <v>2</v>
      </c>
      <c r="E12" s="325" t="s">
        <v>156</v>
      </c>
      <c r="F12" s="325">
        <v>-10.5</v>
      </c>
      <c r="G12" s="325">
        <v>5.5</v>
      </c>
      <c r="H12" s="411" t="s">
        <v>230</v>
      </c>
      <c r="I12" s="411">
        <v>7.21692</v>
      </c>
      <c r="J12" s="411">
        <v>0.53852</v>
      </c>
      <c r="K12" s="429">
        <v>7.7554299999999996</v>
      </c>
      <c r="L12" s="429">
        <v>3.8955000000000002</v>
      </c>
      <c r="M12" s="552">
        <f t="shared" si="0"/>
        <v>11.650929999999999</v>
      </c>
      <c r="N12" s="429"/>
      <c r="O12" s="429"/>
      <c r="P12" s="325">
        <v>1</v>
      </c>
      <c r="Q12" s="325">
        <v>1000</v>
      </c>
      <c r="R12" s="325"/>
      <c r="S12" s="325"/>
      <c r="T12" s="325" t="s">
        <v>365</v>
      </c>
      <c r="U12" s="533"/>
      <c r="V12" s="325">
        <v>22</v>
      </c>
      <c r="W12" s="325" t="s">
        <v>230</v>
      </c>
      <c r="X12" s="325">
        <v>1</v>
      </c>
      <c r="Y12" s="325">
        <v>1000</v>
      </c>
      <c r="Z12" s="325"/>
      <c r="AA12" s="325"/>
      <c r="AB12" s="326" t="s">
        <v>365</v>
      </c>
      <c r="AC12" s="325"/>
      <c r="AD12" s="325"/>
      <c r="AE12" s="325"/>
      <c r="AF12" s="406" t="s">
        <v>392</v>
      </c>
      <c r="AG12" s="338" t="s">
        <v>440</v>
      </c>
      <c r="AH12" s="545"/>
      <c r="AI12" s="218">
        <v>27</v>
      </c>
      <c r="AJ12" s="306" t="s">
        <v>230</v>
      </c>
      <c r="AK12" s="218">
        <v>3.8955000000000002</v>
      </c>
      <c r="AL12" s="218">
        <v>20.834969999999998</v>
      </c>
      <c r="AM12" s="218">
        <v>-2.2814999999999999</v>
      </c>
      <c r="AN12" s="218">
        <v>0.6</v>
      </c>
      <c r="AO12" s="218">
        <v>-5.9222400000000004</v>
      </c>
      <c r="AP12" s="218">
        <v>1.98553</v>
      </c>
    </row>
    <row r="13" spans="1:42" ht="14.25" customHeight="1" x14ac:dyDescent="0.2">
      <c r="A13" s="445">
        <v>12</v>
      </c>
      <c r="B13" s="325">
        <v>9</v>
      </c>
      <c r="C13" s="325">
        <v>-5.48</v>
      </c>
      <c r="D13" s="325">
        <v>4.33</v>
      </c>
      <c r="E13" s="325" t="s">
        <v>553</v>
      </c>
      <c r="F13" s="325">
        <v>-10.5</v>
      </c>
      <c r="G13" s="325">
        <v>8.5</v>
      </c>
      <c r="H13" s="411" t="s">
        <v>221</v>
      </c>
      <c r="I13" s="411">
        <v>7.0828800000000003</v>
      </c>
      <c r="J13" s="411">
        <v>0.5</v>
      </c>
      <c r="K13" s="429">
        <v>7.5828800000000003</v>
      </c>
      <c r="L13" s="429">
        <v>4.3441999999999998</v>
      </c>
      <c r="M13" s="552">
        <f t="shared" si="0"/>
        <v>11.92708</v>
      </c>
      <c r="N13" s="429"/>
      <c r="O13" s="429"/>
      <c r="P13" s="325">
        <v>1</v>
      </c>
      <c r="Q13" s="325">
        <v>1000</v>
      </c>
      <c r="R13" s="325"/>
      <c r="S13" s="325"/>
      <c r="T13" s="325" t="s">
        <v>365</v>
      </c>
      <c r="U13" s="533"/>
      <c r="V13" s="325">
        <v>4</v>
      </c>
      <c r="W13" s="325" t="s">
        <v>221</v>
      </c>
      <c r="X13" s="325">
        <v>1</v>
      </c>
      <c r="Y13" s="325">
        <v>1000</v>
      </c>
      <c r="Z13" s="325"/>
      <c r="AA13" s="325"/>
      <c r="AB13" s="326" t="s">
        <v>365</v>
      </c>
      <c r="AC13" s="325"/>
      <c r="AD13" s="325"/>
      <c r="AE13" s="325"/>
      <c r="AF13" s="406" t="s">
        <v>392</v>
      </c>
      <c r="AG13" s="338" t="s">
        <v>440</v>
      </c>
      <c r="AH13" s="545"/>
      <c r="AI13" s="218">
        <v>9</v>
      </c>
      <c r="AJ13" s="306" t="s">
        <v>221</v>
      </c>
      <c r="AK13" s="218">
        <v>4.3441999999999998</v>
      </c>
      <c r="AL13" s="218">
        <v>43.286589999999997</v>
      </c>
      <c r="AM13" s="218">
        <v>-2.2814999999999999</v>
      </c>
      <c r="AN13" s="218">
        <v>1.32</v>
      </c>
      <c r="AO13" s="218">
        <v>-5.4437800000000003</v>
      </c>
      <c r="AP13" s="218">
        <v>4.2985899999999999</v>
      </c>
    </row>
    <row r="14" spans="1:42" ht="14.25" customHeight="1" x14ac:dyDescent="0.2">
      <c r="A14" s="445">
        <v>13</v>
      </c>
      <c r="B14" s="325">
        <v>23</v>
      </c>
      <c r="C14" s="325">
        <v>-5.89</v>
      </c>
      <c r="D14" s="325">
        <v>2.5299999999999998</v>
      </c>
      <c r="E14" s="325" t="s">
        <v>86</v>
      </c>
      <c r="F14" s="325">
        <v>-10.5</v>
      </c>
      <c r="G14" s="325">
        <v>6.5</v>
      </c>
      <c r="H14" s="411" t="s">
        <v>228</v>
      </c>
      <c r="I14" s="411">
        <v>6.9664000000000001</v>
      </c>
      <c r="J14" s="411">
        <v>0.58309999999999995</v>
      </c>
      <c r="K14" s="429">
        <v>7.5494899999999996</v>
      </c>
      <c r="L14" s="429">
        <v>3.9693999999999998</v>
      </c>
      <c r="M14" s="552">
        <f t="shared" si="0"/>
        <v>11.518889999999999</v>
      </c>
      <c r="N14" s="429"/>
      <c r="O14" s="429"/>
      <c r="P14" s="325">
        <v>1</v>
      </c>
      <c r="Q14" s="325">
        <v>1000</v>
      </c>
      <c r="R14" s="325"/>
      <c r="S14" s="325"/>
      <c r="T14" s="325" t="s">
        <v>365</v>
      </c>
      <c r="U14" s="533"/>
      <c r="V14" s="325">
        <v>18</v>
      </c>
      <c r="W14" s="325" t="s">
        <v>228</v>
      </c>
      <c r="X14" s="325">
        <v>1</v>
      </c>
      <c r="Y14" s="325">
        <v>1000</v>
      </c>
      <c r="Z14" s="325"/>
      <c r="AA14" s="325"/>
      <c r="AB14" s="326" t="s">
        <v>365</v>
      </c>
      <c r="AC14" s="325"/>
      <c r="AD14" s="325"/>
      <c r="AE14" s="325"/>
      <c r="AF14" s="406" t="s">
        <v>392</v>
      </c>
      <c r="AG14" s="338" t="s">
        <v>440</v>
      </c>
      <c r="AH14" s="545"/>
      <c r="AI14" s="218">
        <v>23</v>
      </c>
      <c r="AJ14" s="306" t="s">
        <v>228</v>
      </c>
      <c r="AK14" s="218">
        <v>3.9693999999999998</v>
      </c>
      <c r="AL14" s="218">
        <v>26.090260000000001</v>
      </c>
      <c r="AM14" s="218">
        <v>-2.2814999999999999</v>
      </c>
      <c r="AN14" s="218">
        <v>0.76</v>
      </c>
      <c r="AO14" s="218">
        <v>-5.8464499999999999</v>
      </c>
      <c r="AP14" s="218">
        <v>2.5057</v>
      </c>
    </row>
    <row r="15" spans="1:42" ht="14.25" customHeight="1" x14ac:dyDescent="0.2">
      <c r="A15" s="445">
        <v>14</v>
      </c>
      <c r="B15" s="328">
        <v>17</v>
      </c>
      <c r="C15" s="328">
        <v>-5.74</v>
      </c>
      <c r="D15" s="328">
        <v>3.31</v>
      </c>
      <c r="E15" s="328" t="s">
        <v>87</v>
      </c>
      <c r="F15" s="328">
        <v>-9.5</v>
      </c>
      <c r="G15" s="328">
        <v>5.5</v>
      </c>
      <c r="H15" s="413" t="s">
        <v>225</v>
      </c>
      <c r="I15" s="413">
        <v>6.80715</v>
      </c>
      <c r="J15" s="413">
        <v>0.70711000000000002</v>
      </c>
      <c r="K15" s="430">
        <v>7.5142600000000002</v>
      </c>
      <c r="L15" s="430">
        <v>4.109</v>
      </c>
      <c r="M15" s="553">
        <f t="shared" si="0"/>
        <v>11.62326</v>
      </c>
      <c r="N15" s="430"/>
      <c r="O15" s="430"/>
      <c r="P15" s="328"/>
      <c r="Q15" s="328"/>
      <c r="R15" s="328"/>
      <c r="S15" s="328"/>
      <c r="T15" s="326" t="s">
        <v>365</v>
      </c>
      <c r="U15" s="533"/>
      <c r="V15" s="328">
        <v>12</v>
      </c>
      <c r="W15" s="328" t="s">
        <v>225</v>
      </c>
      <c r="X15" s="328"/>
      <c r="Y15" s="328"/>
      <c r="Z15" s="328"/>
      <c r="AA15" s="328"/>
      <c r="AB15" s="326" t="s">
        <v>365</v>
      </c>
      <c r="AC15" s="328"/>
      <c r="AD15" s="328"/>
      <c r="AE15" s="328"/>
      <c r="AF15" s="431" t="s">
        <v>395</v>
      </c>
      <c r="AG15" s="340"/>
      <c r="AH15" s="545"/>
      <c r="AI15" s="218">
        <v>17</v>
      </c>
      <c r="AJ15" s="306" t="s">
        <v>225</v>
      </c>
      <c r="AK15" s="218">
        <v>4.109</v>
      </c>
      <c r="AL15" s="218">
        <v>33.703069999999997</v>
      </c>
      <c r="AM15" s="218">
        <v>-2.2814999999999999</v>
      </c>
      <c r="AN15" s="218">
        <v>1</v>
      </c>
      <c r="AO15" s="218">
        <v>-5.6999199999999997</v>
      </c>
      <c r="AP15" s="218">
        <v>3.2800699999999998</v>
      </c>
    </row>
    <row r="16" spans="1:42" ht="14.25" customHeight="1" x14ac:dyDescent="0.2">
      <c r="A16" s="445">
        <v>15</v>
      </c>
      <c r="B16" s="328">
        <v>11</v>
      </c>
      <c r="C16" s="328">
        <v>-5.55</v>
      </c>
      <c r="D16" s="328">
        <v>4.08</v>
      </c>
      <c r="E16" s="328" t="s">
        <v>554</v>
      </c>
      <c r="F16" s="328">
        <v>-9.5</v>
      </c>
      <c r="G16" s="328">
        <v>7.5</v>
      </c>
      <c r="H16" s="413" t="s">
        <v>222</v>
      </c>
      <c r="I16" s="413">
        <v>6.4275200000000003</v>
      </c>
      <c r="J16" s="413">
        <v>0.70711000000000002</v>
      </c>
      <c r="K16" s="430">
        <v>7.1346299999999996</v>
      </c>
      <c r="L16" s="430">
        <v>4.2805</v>
      </c>
      <c r="M16" s="553">
        <f t="shared" si="0"/>
        <v>11.41513</v>
      </c>
      <c r="N16" s="430"/>
      <c r="O16" s="430"/>
      <c r="P16" s="328"/>
      <c r="Q16" s="328"/>
      <c r="R16" s="328"/>
      <c r="S16" s="328"/>
      <c r="T16" s="326" t="s">
        <v>365</v>
      </c>
      <c r="U16" s="533"/>
      <c r="V16" s="328">
        <v>6</v>
      </c>
      <c r="W16" s="328" t="s">
        <v>222</v>
      </c>
      <c r="X16" s="328"/>
      <c r="Y16" s="328"/>
      <c r="Z16" s="328"/>
      <c r="AA16" s="328"/>
      <c r="AB16" s="326" t="s">
        <v>365</v>
      </c>
      <c r="AC16" s="328"/>
      <c r="AD16" s="328"/>
      <c r="AE16" s="328"/>
      <c r="AF16" s="431" t="s">
        <v>395</v>
      </c>
      <c r="AG16" s="340"/>
      <c r="AH16" s="545"/>
      <c r="AI16" s="218">
        <v>11</v>
      </c>
      <c r="AJ16" s="306" t="s">
        <v>222</v>
      </c>
      <c r="AK16" s="218">
        <v>4.2805</v>
      </c>
      <c r="AL16" s="218">
        <v>40.954099999999997</v>
      </c>
      <c r="AM16" s="218">
        <v>-2.2814999999999999</v>
      </c>
      <c r="AN16" s="218">
        <v>1.24</v>
      </c>
      <c r="AO16" s="218">
        <v>-5.5142800000000003</v>
      </c>
      <c r="AP16" s="218">
        <v>4.0456700000000003</v>
      </c>
    </row>
    <row r="17" spans="1:42" ht="14.25" customHeight="1" x14ac:dyDescent="0.2">
      <c r="A17" s="445">
        <v>16</v>
      </c>
      <c r="B17" s="328">
        <v>13</v>
      </c>
      <c r="C17" s="328">
        <v>-5.62</v>
      </c>
      <c r="D17" s="328">
        <v>3.82</v>
      </c>
      <c r="E17" s="328" t="s">
        <v>79</v>
      </c>
      <c r="F17" s="328">
        <v>-8.5</v>
      </c>
      <c r="G17" s="328">
        <v>6.5</v>
      </c>
      <c r="H17" s="413" t="s">
        <v>223</v>
      </c>
      <c r="I17" s="413">
        <v>6.3653599999999999</v>
      </c>
      <c r="J17" s="413">
        <v>0.70711000000000002</v>
      </c>
      <c r="K17" s="430">
        <v>7.07247</v>
      </c>
      <c r="L17" s="430">
        <v>4.22</v>
      </c>
      <c r="M17" s="553">
        <f t="shared" si="0"/>
        <v>11.29247</v>
      </c>
      <c r="N17" s="430"/>
      <c r="O17" s="430"/>
      <c r="P17" s="328"/>
      <c r="Q17" s="328"/>
      <c r="R17" s="328"/>
      <c r="S17" s="328"/>
      <c r="T17" s="326" t="s">
        <v>365</v>
      </c>
      <c r="U17" s="533"/>
      <c r="V17" s="328">
        <v>8</v>
      </c>
      <c r="W17" s="328" t="s">
        <v>223</v>
      </c>
      <c r="X17" s="328"/>
      <c r="Y17" s="328"/>
      <c r="Z17" s="328"/>
      <c r="AA17" s="328"/>
      <c r="AB17" s="326" t="s">
        <v>365</v>
      </c>
      <c r="AC17" s="328"/>
      <c r="AD17" s="328"/>
      <c r="AE17" s="328"/>
      <c r="AF17" s="431" t="s">
        <v>395</v>
      </c>
      <c r="AG17" s="340"/>
      <c r="AH17" s="545"/>
      <c r="AI17" s="218">
        <v>13</v>
      </c>
      <c r="AJ17" s="306" t="s">
        <v>223</v>
      </c>
      <c r="AK17" s="218">
        <v>4.22</v>
      </c>
      <c r="AL17" s="218">
        <v>38.578989999999997</v>
      </c>
      <c r="AM17" s="218">
        <v>-2.2814999999999999</v>
      </c>
      <c r="AN17" s="218">
        <v>1.1599999999999999</v>
      </c>
      <c r="AO17" s="218">
        <v>-5.5804799999999997</v>
      </c>
      <c r="AP17" s="218">
        <v>3.79156</v>
      </c>
    </row>
    <row r="18" spans="1:42" ht="14.25" customHeight="1" x14ac:dyDescent="0.2">
      <c r="A18" s="445">
        <v>17</v>
      </c>
      <c r="B18" s="328">
        <v>37</v>
      </c>
      <c r="C18" s="328">
        <v>-6.08</v>
      </c>
      <c r="D18" s="328">
        <v>0.68</v>
      </c>
      <c r="E18" s="328" t="s">
        <v>561</v>
      </c>
      <c r="F18" s="328">
        <v>-10.5</v>
      </c>
      <c r="G18" s="328">
        <v>2.5</v>
      </c>
      <c r="H18" s="413" t="s">
        <v>235</v>
      </c>
      <c r="I18" s="413">
        <v>6.4131</v>
      </c>
      <c r="J18" s="413">
        <v>0.70711000000000002</v>
      </c>
      <c r="K18" s="430">
        <v>7.1202100000000002</v>
      </c>
      <c r="L18" s="430">
        <v>3.7831000000000001</v>
      </c>
      <c r="M18" s="553">
        <f t="shared" si="0"/>
        <v>10.903310000000001</v>
      </c>
      <c r="N18" s="430"/>
      <c r="O18" s="430"/>
      <c r="P18" s="328"/>
      <c r="Q18" s="328"/>
      <c r="R18" s="328"/>
      <c r="S18" s="328"/>
      <c r="T18" s="326" t="s">
        <v>365</v>
      </c>
      <c r="U18" s="533"/>
      <c r="V18" s="328">
        <v>32</v>
      </c>
      <c r="W18" s="328" t="s">
        <v>235</v>
      </c>
      <c r="X18" s="328"/>
      <c r="Y18" s="328"/>
      <c r="Z18" s="328"/>
      <c r="AA18" s="328"/>
      <c r="AB18" s="326" t="s">
        <v>365</v>
      </c>
      <c r="AC18" s="328"/>
      <c r="AD18" s="328"/>
      <c r="AE18" s="328"/>
      <c r="AF18" s="431" t="s">
        <v>395</v>
      </c>
      <c r="AG18" s="340"/>
      <c r="AH18" s="545"/>
      <c r="AI18" s="218">
        <v>37</v>
      </c>
      <c r="AJ18" s="306" t="s">
        <v>235</v>
      </c>
      <c r="AK18" s="218">
        <v>3.7831000000000001</v>
      </c>
      <c r="AL18" s="218">
        <v>7.2198900000000004</v>
      </c>
      <c r="AM18" s="218">
        <v>-2.2814999999999999</v>
      </c>
      <c r="AN18" s="218">
        <v>0.2</v>
      </c>
      <c r="AO18" s="218">
        <v>-6.0345700000000004</v>
      </c>
      <c r="AP18" s="218">
        <v>0.67544999999999999</v>
      </c>
    </row>
    <row r="19" spans="1:42" ht="14.25" customHeight="1" x14ac:dyDescent="0.2">
      <c r="A19" s="445">
        <v>18</v>
      </c>
      <c r="B19" s="328">
        <v>19</v>
      </c>
      <c r="C19" s="328">
        <v>-5.8</v>
      </c>
      <c r="D19" s="328">
        <v>3.05</v>
      </c>
      <c r="E19" s="328" t="s">
        <v>90</v>
      </c>
      <c r="F19" s="328">
        <v>-9.5</v>
      </c>
      <c r="G19" s="328">
        <v>4.5</v>
      </c>
      <c r="H19" s="413" t="s">
        <v>226</v>
      </c>
      <c r="I19" s="413">
        <v>6.2668699999999999</v>
      </c>
      <c r="J19" s="413">
        <v>0.70711000000000002</v>
      </c>
      <c r="K19" s="430">
        <v>6.9739800000000001</v>
      </c>
      <c r="L19" s="430">
        <v>4.0587999999999997</v>
      </c>
      <c r="M19" s="553">
        <f t="shared" si="0"/>
        <v>11.032779999999999</v>
      </c>
      <c r="N19" s="430"/>
      <c r="O19" s="430"/>
      <c r="P19" s="328"/>
      <c r="Q19" s="328"/>
      <c r="R19" s="328"/>
      <c r="S19" s="328"/>
      <c r="T19" s="326" t="s">
        <v>365</v>
      </c>
      <c r="U19" s="533"/>
      <c r="V19" s="328">
        <v>14</v>
      </c>
      <c r="W19" s="328" t="s">
        <v>226</v>
      </c>
      <c r="X19" s="328"/>
      <c r="Y19" s="328"/>
      <c r="Z19" s="328"/>
      <c r="AA19" s="328"/>
      <c r="AB19" s="326" t="s">
        <v>365</v>
      </c>
      <c r="AC19" s="328"/>
      <c r="AD19" s="328"/>
      <c r="AE19" s="328"/>
      <c r="AF19" s="431" t="s">
        <v>395</v>
      </c>
      <c r="AG19" s="340"/>
      <c r="AH19" s="545"/>
      <c r="AI19" s="218">
        <v>19</v>
      </c>
      <c r="AJ19" s="306" t="s">
        <v>226</v>
      </c>
      <c r="AK19" s="218">
        <v>4.0587999999999997</v>
      </c>
      <c r="AL19" s="218">
        <v>31.20401</v>
      </c>
      <c r="AM19" s="218">
        <v>-2.2814999999999999</v>
      </c>
      <c r="AN19" s="218">
        <v>0.92</v>
      </c>
      <c r="AO19" s="218">
        <v>-5.75312</v>
      </c>
      <c r="AP19" s="218">
        <v>3.0228199999999998</v>
      </c>
    </row>
    <row r="20" spans="1:42" ht="14.25" customHeight="1" x14ac:dyDescent="0.2">
      <c r="A20" s="445">
        <v>19</v>
      </c>
      <c r="B20" s="407">
        <v>31</v>
      </c>
      <c r="C20" s="407">
        <v>-6.03</v>
      </c>
      <c r="D20" s="407">
        <v>1.48</v>
      </c>
      <c r="E20" s="407" t="s">
        <v>558</v>
      </c>
      <c r="F20" s="407">
        <v>-9.5</v>
      </c>
      <c r="G20" s="407">
        <v>2.5</v>
      </c>
      <c r="H20" s="412" t="s">
        <v>232</v>
      </c>
      <c r="I20" s="412">
        <v>6.2518200000000004</v>
      </c>
      <c r="J20" s="412">
        <v>0.70711000000000002</v>
      </c>
      <c r="K20" s="428">
        <v>6.95892</v>
      </c>
      <c r="L20" s="428">
        <v>3.8378000000000001</v>
      </c>
      <c r="M20" s="554">
        <f t="shared" si="0"/>
        <v>10.796720000000001</v>
      </c>
      <c r="N20" s="428"/>
      <c r="O20" s="428"/>
      <c r="P20" s="407"/>
      <c r="Q20" s="407"/>
      <c r="R20" s="407"/>
      <c r="S20" s="407"/>
      <c r="T20" s="326" t="s">
        <v>365</v>
      </c>
      <c r="U20" s="533"/>
      <c r="V20" s="407">
        <v>26</v>
      </c>
      <c r="W20" s="407" t="s">
        <v>232</v>
      </c>
      <c r="X20" s="407"/>
      <c r="Y20" s="407"/>
      <c r="Z20" s="407"/>
      <c r="AA20" s="407"/>
      <c r="AB20" s="326" t="s">
        <v>365</v>
      </c>
      <c r="AC20" s="407"/>
      <c r="AD20" s="407"/>
      <c r="AE20" s="407"/>
      <c r="AF20" s="407"/>
      <c r="AG20" s="408"/>
      <c r="AH20" s="545"/>
      <c r="AI20" s="218">
        <v>31</v>
      </c>
      <c r="AJ20" s="306" t="s">
        <v>232</v>
      </c>
      <c r="AK20" s="218">
        <v>3.8378000000000001</v>
      </c>
      <c r="AL20" s="218">
        <v>15.457929999999999</v>
      </c>
      <c r="AM20" s="218">
        <v>-2.2814999999999999</v>
      </c>
      <c r="AN20" s="218">
        <v>0.44</v>
      </c>
      <c r="AO20" s="218">
        <v>-5.9804300000000001</v>
      </c>
      <c r="AP20" s="218">
        <v>1.46288</v>
      </c>
    </row>
    <row r="21" spans="1:42" ht="14.25" customHeight="1" x14ac:dyDescent="0.2">
      <c r="A21" s="445">
        <v>20</v>
      </c>
      <c r="B21" s="328">
        <v>15</v>
      </c>
      <c r="C21" s="328">
        <v>-5.68</v>
      </c>
      <c r="D21" s="328">
        <v>3.57</v>
      </c>
      <c r="E21" s="328" t="s">
        <v>88</v>
      </c>
      <c r="F21" s="328">
        <v>-9.5</v>
      </c>
      <c r="G21" s="328">
        <v>6.5</v>
      </c>
      <c r="H21" s="413" t="s">
        <v>224</v>
      </c>
      <c r="I21" s="413">
        <v>6.0024199999999999</v>
      </c>
      <c r="J21" s="413">
        <v>0.70711000000000002</v>
      </c>
      <c r="K21" s="430">
        <v>6.70953</v>
      </c>
      <c r="L21" s="430">
        <v>4.1627999999999998</v>
      </c>
      <c r="M21" s="553">
        <f t="shared" si="0"/>
        <v>10.87233</v>
      </c>
      <c r="N21" s="430"/>
      <c r="O21" s="430"/>
      <c r="P21" s="328"/>
      <c r="Q21" s="328"/>
      <c r="R21" s="328"/>
      <c r="S21" s="328"/>
      <c r="T21" s="326" t="s">
        <v>365</v>
      </c>
      <c r="U21" s="533"/>
      <c r="V21" s="328">
        <v>10</v>
      </c>
      <c r="W21" s="328" t="s">
        <v>224</v>
      </c>
      <c r="X21" s="328"/>
      <c r="Y21" s="328"/>
      <c r="Z21" s="328"/>
      <c r="AA21" s="328"/>
      <c r="AB21" s="326" t="s">
        <v>365</v>
      </c>
      <c r="AC21" s="328"/>
      <c r="AD21" s="328"/>
      <c r="AE21" s="328"/>
      <c r="AF21" s="431" t="s">
        <v>395</v>
      </c>
      <c r="AG21" s="340"/>
      <c r="AH21" s="545"/>
      <c r="AI21" s="218">
        <v>15</v>
      </c>
      <c r="AJ21" s="306" t="s">
        <v>224</v>
      </c>
      <c r="AK21" s="218">
        <v>4.1627999999999998</v>
      </c>
      <c r="AL21" s="218">
        <v>36.161729999999999</v>
      </c>
      <c r="AM21" s="218">
        <v>-2.2814999999999999</v>
      </c>
      <c r="AN21" s="218">
        <v>1.08</v>
      </c>
      <c r="AO21" s="218">
        <v>-5.64236</v>
      </c>
      <c r="AP21" s="218">
        <v>3.53634</v>
      </c>
    </row>
    <row r="22" spans="1:42" ht="14.25" customHeight="1" thickBot="1" x14ac:dyDescent="0.25">
      <c r="A22" s="451">
        <v>21</v>
      </c>
      <c r="B22" s="484">
        <v>33</v>
      </c>
      <c r="C22" s="484">
        <v>-6.05</v>
      </c>
      <c r="D22" s="484">
        <v>1.21</v>
      </c>
      <c r="E22" s="484" t="s">
        <v>559</v>
      </c>
      <c r="F22" s="484">
        <v>-8.5</v>
      </c>
      <c r="G22" s="484">
        <v>1.5</v>
      </c>
      <c r="H22" s="485" t="s">
        <v>233</v>
      </c>
      <c r="I22" s="485">
        <v>5.9103500000000002</v>
      </c>
      <c r="J22" s="485">
        <v>0.64031000000000005</v>
      </c>
      <c r="K22" s="486">
        <v>6.5506599999999997</v>
      </c>
      <c r="L22" s="486">
        <v>3.8151999999999999</v>
      </c>
      <c r="M22" s="555">
        <f t="shared" si="0"/>
        <v>10.36586</v>
      </c>
      <c r="N22" s="486"/>
      <c r="O22" s="486"/>
      <c r="P22" s="484"/>
      <c r="Q22" s="484"/>
      <c r="R22" s="484"/>
      <c r="S22" s="484"/>
      <c r="T22" s="487" t="s">
        <v>365</v>
      </c>
      <c r="U22" s="534"/>
      <c r="V22" s="484">
        <v>28</v>
      </c>
      <c r="W22" s="484" t="s">
        <v>233</v>
      </c>
      <c r="X22" s="484"/>
      <c r="Y22" s="484"/>
      <c r="Z22" s="484"/>
      <c r="AA22" s="484"/>
      <c r="AB22" s="487" t="s">
        <v>365</v>
      </c>
      <c r="AC22" s="484"/>
      <c r="AD22" s="484"/>
      <c r="AE22" s="484"/>
      <c r="AF22" s="488" t="s">
        <v>395</v>
      </c>
      <c r="AG22" s="489"/>
      <c r="AH22" s="545"/>
      <c r="AI22" s="218">
        <v>33</v>
      </c>
      <c r="AJ22" s="306" t="s">
        <v>233</v>
      </c>
      <c r="AK22" s="218">
        <v>3.8151999999999999</v>
      </c>
      <c r="AL22" s="218">
        <v>12.731350000000001</v>
      </c>
      <c r="AM22" s="218">
        <v>-2.2814999999999999</v>
      </c>
      <c r="AN22" s="218">
        <v>0.36</v>
      </c>
      <c r="AO22" s="218">
        <v>-6.00291</v>
      </c>
      <c r="AP22" s="218">
        <v>1.2008000000000001</v>
      </c>
    </row>
    <row r="23" spans="1:42" ht="14.25" customHeight="1" x14ac:dyDescent="0.2">
      <c r="A23" s="490">
        <v>22</v>
      </c>
      <c r="B23" s="492">
        <v>77</v>
      </c>
      <c r="C23" s="544">
        <v>-5.41</v>
      </c>
      <c r="D23" s="544">
        <v>-4.58</v>
      </c>
      <c r="E23" s="493" t="s">
        <v>579</v>
      </c>
      <c r="F23" s="493">
        <v>-10.5</v>
      </c>
      <c r="G23" s="493">
        <v>-9.5</v>
      </c>
      <c r="H23" s="494" t="s">
        <v>255</v>
      </c>
      <c r="I23" s="494">
        <v>7.1018699999999999</v>
      </c>
      <c r="J23" s="494">
        <v>0.70711000000000002</v>
      </c>
      <c r="K23" s="495">
        <v>7.80898</v>
      </c>
      <c r="L23" s="540">
        <v>4.41</v>
      </c>
      <c r="M23" s="556">
        <f t="shared" si="0"/>
        <v>12.21898</v>
      </c>
      <c r="N23" s="540"/>
      <c r="O23" s="540"/>
      <c r="P23" s="493">
        <v>1</v>
      </c>
      <c r="Q23" s="493">
        <v>1000</v>
      </c>
      <c r="R23" s="493"/>
      <c r="S23" s="493"/>
      <c r="T23" s="493" t="s">
        <v>367</v>
      </c>
      <c r="U23" s="532"/>
      <c r="V23" s="493">
        <v>72</v>
      </c>
      <c r="W23" s="493" t="s">
        <v>255</v>
      </c>
      <c r="X23" s="493">
        <v>1</v>
      </c>
      <c r="Y23" s="493">
        <v>1000</v>
      </c>
      <c r="Z23" s="493"/>
      <c r="AA23" s="493"/>
      <c r="AB23" s="496" t="s">
        <v>367</v>
      </c>
      <c r="AC23" s="493"/>
      <c r="AD23" s="493"/>
      <c r="AE23" s="493"/>
      <c r="AF23" s="470" t="s">
        <v>392</v>
      </c>
      <c r="AG23" s="471" t="s">
        <v>440</v>
      </c>
      <c r="AH23" s="545"/>
      <c r="AI23" s="218">
        <v>77</v>
      </c>
      <c r="AJ23" s="306" t="s">
        <v>255</v>
      </c>
      <c r="AK23" s="218">
        <v>4.41</v>
      </c>
      <c r="AL23" s="218">
        <v>45.552819999999997</v>
      </c>
      <c r="AM23" s="218">
        <v>-2.2814999999999999</v>
      </c>
      <c r="AN23" s="218">
        <v>-1.4</v>
      </c>
      <c r="AO23" s="218">
        <v>-5.3696099999999998</v>
      </c>
      <c r="AP23" s="218">
        <v>-4.5482800000000001</v>
      </c>
    </row>
    <row r="24" spans="1:42" ht="14.25" customHeight="1" x14ac:dyDescent="0.2">
      <c r="A24" s="491">
        <v>23</v>
      </c>
      <c r="B24" s="327">
        <v>71</v>
      </c>
      <c r="C24" s="440">
        <v>-5.62</v>
      </c>
      <c r="D24" s="440">
        <v>-3.81</v>
      </c>
      <c r="E24" s="328" t="s">
        <v>577</v>
      </c>
      <c r="F24" s="328">
        <v>-8.5</v>
      </c>
      <c r="G24" s="328">
        <v>-6.5</v>
      </c>
      <c r="H24" s="413" t="s">
        <v>252</v>
      </c>
      <c r="I24" s="413">
        <v>7.0494300000000001</v>
      </c>
      <c r="J24" s="413">
        <v>0.70711000000000002</v>
      </c>
      <c r="K24" s="430">
        <v>7.7565400000000002</v>
      </c>
      <c r="L24" s="430">
        <v>4.2149000000000001</v>
      </c>
      <c r="M24" s="553">
        <f t="shared" si="0"/>
        <v>11.971440000000001</v>
      </c>
      <c r="N24" s="430"/>
      <c r="O24" s="430"/>
      <c r="P24" s="328"/>
      <c r="Q24" s="328"/>
      <c r="R24" s="328"/>
      <c r="S24" s="328"/>
      <c r="T24" s="330" t="s">
        <v>367</v>
      </c>
      <c r="U24" s="533"/>
      <c r="V24" s="328">
        <v>66</v>
      </c>
      <c r="W24" s="328" t="s">
        <v>252</v>
      </c>
      <c r="X24" s="328"/>
      <c r="Y24" s="328"/>
      <c r="Z24" s="328"/>
      <c r="AA24" s="328"/>
      <c r="AB24" s="330" t="s">
        <v>367</v>
      </c>
      <c r="AC24" s="328"/>
      <c r="AD24" s="328"/>
      <c r="AE24" s="328"/>
      <c r="AF24" s="431" t="s">
        <v>395</v>
      </c>
      <c r="AG24" s="340"/>
      <c r="AH24" s="545"/>
      <c r="AI24" s="218">
        <v>71</v>
      </c>
      <c r="AJ24" s="306" t="s">
        <v>252</v>
      </c>
      <c r="AK24" s="218">
        <v>4.2149000000000001</v>
      </c>
      <c r="AL24" s="218">
        <v>38.427909999999997</v>
      </c>
      <c r="AM24" s="218">
        <v>-2.2814999999999999</v>
      </c>
      <c r="AN24" s="218">
        <v>-1.1599999999999999</v>
      </c>
      <c r="AO24" s="218">
        <v>-5.5834400000000004</v>
      </c>
      <c r="AP24" s="218">
        <v>-3.7797100000000001</v>
      </c>
    </row>
    <row r="25" spans="1:42" s="644" customFormat="1" ht="14.25" customHeight="1" x14ac:dyDescent="0.2">
      <c r="A25" s="634">
        <v>24</v>
      </c>
      <c r="B25" s="645">
        <v>67</v>
      </c>
      <c r="C25" s="646">
        <v>-5.75</v>
      </c>
      <c r="D25" s="646">
        <v>-3.29</v>
      </c>
      <c r="E25" s="647" t="s">
        <v>575</v>
      </c>
      <c r="F25" s="647">
        <v>-9.5</v>
      </c>
      <c r="G25" s="647">
        <v>-5.5</v>
      </c>
      <c r="H25" s="648" t="s">
        <v>244</v>
      </c>
      <c r="I25" s="648">
        <v>6.6884600000000001</v>
      </c>
      <c r="J25" s="648">
        <v>0.64031000000000005</v>
      </c>
      <c r="K25" s="554">
        <v>7.3287699999999996</v>
      </c>
      <c r="L25" s="554">
        <v>4.1025</v>
      </c>
      <c r="M25" s="554">
        <f t="shared" si="0"/>
        <v>11.43127</v>
      </c>
      <c r="N25" s="554"/>
      <c r="O25" s="554"/>
      <c r="P25" s="647"/>
      <c r="Q25" s="647"/>
      <c r="R25" s="647"/>
      <c r="S25" s="647"/>
      <c r="T25" s="639" t="s">
        <v>367</v>
      </c>
      <c r="U25" s="640"/>
      <c r="V25" s="647">
        <v>62</v>
      </c>
      <c r="W25" s="647" t="s">
        <v>250</v>
      </c>
      <c r="X25" s="647"/>
      <c r="Y25" s="647"/>
      <c r="Z25" s="647"/>
      <c r="AA25" s="647"/>
      <c r="AB25" s="639" t="s">
        <v>367</v>
      </c>
      <c r="AC25" s="647"/>
      <c r="AD25" s="647"/>
      <c r="AE25" s="647"/>
      <c r="AF25" s="647"/>
      <c r="AG25" s="649"/>
      <c r="AH25" s="643"/>
      <c r="AI25" s="223">
        <v>67</v>
      </c>
      <c r="AJ25" s="644" t="s">
        <v>250</v>
      </c>
      <c r="AK25" s="223">
        <v>4.1025</v>
      </c>
      <c r="AL25" s="223">
        <v>33.470129999999997</v>
      </c>
      <c r="AM25" s="223">
        <v>-2.2814999999999999</v>
      </c>
      <c r="AN25" s="223">
        <v>-1</v>
      </c>
      <c r="AO25" s="223">
        <v>-5.7036699999999998</v>
      </c>
      <c r="AP25" s="223">
        <v>-3.2625199999999999</v>
      </c>
    </row>
    <row r="26" spans="1:42" ht="14.25" customHeight="1" x14ac:dyDescent="0.2">
      <c r="A26" s="491">
        <v>25</v>
      </c>
      <c r="B26" s="327">
        <v>47</v>
      </c>
      <c r="C26" s="440">
        <v>-6.09</v>
      </c>
      <c r="D26" s="440">
        <v>-0.65</v>
      </c>
      <c r="E26" s="328" t="s">
        <v>566</v>
      </c>
      <c r="F26" s="328">
        <v>-8.5</v>
      </c>
      <c r="G26" s="328">
        <v>-0.5</v>
      </c>
      <c r="H26" s="413" t="s">
        <v>240</v>
      </c>
      <c r="I26" s="413">
        <v>6.9024200000000002</v>
      </c>
      <c r="J26" s="413">
        <v>0.70711000000000002</v>
      </c>
      <c r="K26" s="430">
        <v>7.6095300000000003</v>
      </c>
      <c r="L26" s="430">
        <v>3.7804000000000002</v>
      </c>
      <c r="M26" s="553">
        <f t="shared" si="0"/>
        <v>11.38993</v>
      </c>
      <c r="N26" s="430"/>
      <c r="O26" s="430"/>
      <c r="P26" s="328"/>
      <c r="Q26" s="328"/>
      <c r="R26" s="328"/>
      <c r="S26" s="328"/>
      <c r="T26" s="330" t="s">
        <v>367</v>
      </c>
      <c r="U26" s="533"/>
      <c r="V26" s="328">
        <v>42</v>
      </c>
      <c r="W26" s="328" t="s">
        <v>240</v>
      </c>
      <c r="X26" s="328"/>
      <c r="Y26" s="328"/>
      <c r="Z26" s="328"/>
      <c r="AA26" s="328"/>
      <c r="AB26" s="341" t="s">
        <v>367</v>
      </c>
      <c r="AC26" s="328"/>
      <c r="AD26" s="328"/>
      <c r="AE26" s="328"/>
      <c r="AF26" s="431" t="s">
        <v>395</v>
      </c>
      <c r="AG26" s="340"/>
      <c r="AH26" s="545"/>
      <c r="AI26" s="218">
        <v>47</v>
      </c>
      <c r="AJ26" s="306" t="s">
        <v>240</v>
      </c>
      <c r="AK26" s="218">
        <v>3.7804000000000002</v>
      </c>
      <c r="AL26" s="218">
        <v>6.7087399999999997</v>
      </c>
      <c r="AM26" s="218">
        <v>-2.2814999999999999</v>
      </c>
      <c r="AN26" s="218">
        <v>-0.2</v>
      </c>
      <c r="AO26" s="218">
        <v>-6.03599</v>
      </c>
      <c r="AP26" s="218">
        <v>-0.64163000000000003</v>
      </c>
    </row>
    <row r="27" spans="1:42" ht="14.25" customHeight="1" x14ac:dyDescent="0.2">
      <c r="A27" s="491">
        <v>26</v>
      </c>
      <c r="B27" s="324">
        <v>75</v>
      </c>
      <c r="C27" s="441">
        <v>-5.48</v>
      </c>
      <c r="D27" s="441">
        <v>-4.33</v>
      </c>
      <c r="E27" s="325" t="s">
        <v>578</v>
      </c>
      <c r="F27" s="325">
        <v>-10.5</v>
      </c>
      <c r="G27" s="325">
        <v>-8.5</v>
      </c>
      <c r="H27" s="411" t="s">
        <v>254</v>
      </c>
      <c r="I27" s="411">
        <v>7.04779</v>
      </c>
      <c r="J27" s="411">
        <v>0.57008999999999999</v>
      </c>
      <c r="K27" s="429">
        <v>7.6178800000000004</v>
      </c>
      <c r="L27" s="429">
        <v>4.3415999999999997</v>
      </c>
      <c r="M27" s="552">
        <f t="shared" si="0"/>
        <v>11.959479999999999</v>
      </c>
      <c r="N27" s="429"/>
      <c r="O27" s="429"/>
      <c r="P27" s="325">
        <v>1</v>
      </c>
      <c r="Q27" s="325">
        <v>1000</v>
      </c>
      <c r="R27" s="325"/>
      <c r="S27" s="325"/>
      <c r="T27" s="325" t="s">
        <v>367</v>
      </c>
      <c r="U27" s="533"/>
      <c r="V27" s="325">
        <v>70</v>
      </c>
      <c r="W27" s="325" t="s">
        <v>254</v>
      </c>
      <c r="X27" s="325">
        <v>1</v>
      </c>
      <c r="Y27" s="325">
        <v>1000</v>
      </c>
      <c r="Z27" s="325"/>
      <c r="AA27" s="325"/>
      <c r="AB27" s="330" t="s">
        <v>367</v>
      </c>
      <c r="AC27" s="325"/>
      <c r="AD27" s="325"/>
      <c r="AE27" s="325"/>
      <c r="AF27" s="406" t="s">
        <v>392</v>
      </c>
      <c r="AG27" s="338" t="s">
        <v>440</v>
      </c>
      <c r="AH27" s="545"/>
      <c r="AI27" s="218">
        <v>75</v>
      </c>
      <c r="AJ27" s="306" t="s">
        <v>254</v>
      </c>
      <c r="AK27" s="218">
        <v>4.3415999999999997</v>
      </c>
      <c r="AL27" s="218">
        <v>43.220300000000002</v>
      </c>
      <c r="AM27" s="218">
        <v>-2.2814999999999999</v>
      </c>
      <c r="AN27" s="218">
        <v>-1.32</v>
      </c>
      <c r="AO27" s="218">
        <v>-5.4453399999999998</v>
      </c>
      <c r="AP27" s="218">
        <v>-4.2931499999999998</v>
      </c>
    </row>
    <row r="28" spans="1:42" ht="14.25" customHeight="1" x14ac:dyDescent="0.2">
      <c r="A28" s="491">
        <v>27</v>
      </c>
      <c r="B28" s="327">
        <v>73</v>
      </c>
      <c r="C28" s="440">
        <v>-5.56</v>
      </c>
      <c r="D28" s="440">
        <v>-4.07</v>
      </c>
      <c r="E28" s="328" t="s">
        <v>148</v>
      </c>
      <c r="F28" s="328">
        <v>-8.5</v>
      </c>
      <c r="G28" s="328">
        <v>-7.5</v>
      </c>
      <c r="H28" s="413" t="s">
        <v>253</v>
      </c>
      <c r="I28" s="413">
        <v>6.8363699999999996</v>
      </c>
      <c r="J28" s="413">
        <v>0.70711000000000002</v>
      </c>
      <c r="K28" s="430">
        <v>7.5434799999999997</v>
      </c>
      <c r="L28" s="430">
        <v>4.2765000000000004</v>
      </c>
      <c r="M28" s="553">
        <f t="shared" si="0"/>
        <v>11.819980000000001</v>
      </c>
      <c r="N28" s="430"/>
      <c r="O28" s="430"/>
      <c r="P28" s="328"/>
      <c r="Q28" s="328"/>
      <c r="R28" s="328"/>
      <c r="S28" s="328"/>
      <c r="T28" s="330" t="s">
        <v>367</v>
      </c>
      <c r="U28" s="533"/>
      <c r="V28" s="328">
        <v>68</v>
      </c>
      <c r="W28" s="328" t="s">
        <v>253</v>
      </c>
      <c r="X28" s="328"/>
      <c r="Y28" s="328"/>
      <c r="Z28" s="328"/>
      <c r="AA28" s="328"/>
      <c r="AB28" s="330" t="s">
        <v>367</v>
      </c>
      <c r="AC28" s="328"/>
      <c r="AD28" s="328"/>
      <c r="AE28" s="328"/>
      <c r="AF28" s="431" t="s">
        <v>395</v>
      </c>
      <c r="AG28" s="340"/>
      <c r="AH28" s="545"/>
      <c r="AI28" s="218">
        <v>73</v>
      </c>
      <c r="AJ28" s="306" t="s">
        <v>253</v>
      </c>
      <c r="AK28" s="218">
        <v>4.2765000000000004</v>
      </c>
      <c r="AL28" s="218">
        <v>40.845179999999999</v>
      </c>
      <c r="AM28" s="218">
        <v>-2.2814999999999999</v>
      </c>
      <c r="AN28" s="218">
        <v>-1.24</v>
      </c>
      <c r="AO28" s="218">
        <v>-5.5166199999999996</v>
      </c>
      <c r="AP28" s="218">
        <v>-4.0369400000000004</v>
      </c>
    </row>
    <row r="29" spans="1:42" ht="14.25" customHeight="1" x14ac:dyDescent="0.2">
      <c r="A29" s="491">
        <v>28</v>
      </c>
      <c r="B29" s="327">
        <v>69</v>
      </c>
      <c r="C29" s="440">
        <v>-5.69</v>
      </c>
      <c r="D29" s="440">
        <v>-3.55</v>
      </c>
      <c r="E29" s="328" t="s">
        <v>576</v>
      </c>
      <c r="F29" s="328">
        <v>-9.5</v>
      </c>
      <c r="G29" s="328">
        <v>-6.5</v>
      </c>
      <c r="H29" s="413" t="s">
        <v>251</v>
      </c>
      <c r="I29" s="413">
        <v>6.7098100000000001</v>
      </c>
      <c r="J29" s="413">
        <v>0.70711000000000002</v>
      </c>
      <c r="K29" s="430">
        <v>7.4169200000000002</v>
      </c>
      <c r="L29" s="430">
        <v>4.1569000000000003</v>
      </c>
      <c r="M29" s="553">
        <f t="shared" si="0"/>
        <v>11.573820000000001</v>
      </c>
      <c r="N29" s="430"/>
      <c r="O29" s="430"/>
      <c r="P29" s="328"/>
      <c r="Q29" s="328"/>
      <c r="R29" s="328"/>
      <c r="S29" s="328"/>
      <c r="T29" s="330" t="s">
        <v>367</v>
      </c>
      <c r="U29" s="533"/>
      <c r="V29" s="328">
        <v>64</v>
      </c>
      <c r="W29" s="328" t="s">
        <v>251</v>
      </c>
      <c r="X29" s="328"/>
      <c r="Y29" s="328"/>
      <c r="Z29" s="328"/>
      <c r="AA29" s="328"/>
      <c r="AB29" s="330" t="s">
        <v>367</v>
      </c>
      <c r="AC29" s="328"/>
      <c r="AD29" s="328"/>
      <c r="AE29" s="328"/>
      <c r="AF29" s="431" t="s">
        <v>395</v>
      </c>
      <c r="AG29" s="340"/>
      <c r="AH29" s="545"/>
      <c r="AI29" s="218">
        <v>69</v>
      </c>
      <c r="AJ29" s="306" t="s">
        <v>251</v>
      </c>
      <c r="AK29" s="218">
        <v>4.1569000000000003</v>
      </c>
      <c r="AL29" s="218">
        <v>35.969230000000003</v>
      </c>
      <c r="AM29" s="218">
        <v>-2.2814999999999999</v>
      </c>
      <c r="AN29" s="218">
        <v>-1.08</v>
      </c>
      <c r="AO29" s="218">
        <v>-5.6457899999999999</v>
      </c>
      <c r="AP29" s="218">
        <v>-3.5215399999999999</v>
      </c>
    </row>
    <row r="30" spans="1:42" ht="14.25" customHeight="1" x14ac:dyDescent="0.2">
      <c r="A30" s="491">
        <v>29</v>
      </c>
      <c r="B30" s="327">
        <v>51</v>
      </c>
      <c r="C30" s="440">
        <v>-6.05</v>
      </c>
      <c r="D30" s="440">
        <v>-1.18</v>
      </c>
      <c r="E30" s="328" t="s">
        <v>175</v>
      </c>
      <c r="F30" s="328">
        <v>-8.5</v>
      </c>
      <c r="G30" s="328">
        <v>-1.5</v>
      </c>
      <c r="H30" s="413" t="s">
        <v>242</v>
      </c>
      <c r="I30" s="413">
        <v>6.6916000000000002</v>
      </c>
      <c r="J30" s="413">
        <v>0.70711000000000002</v>
      </c>
      <c r="K30" s="430">
        <v>7.3987100000000003</v>
      </c>
      <c r="L30" s="430">
        <v>3.8106</v>
      </c>
      <c r="M30" s="553">
        <f t="shared" si="0"/>
        <v>11.20931</v>
      </c>
      <c r="N30" s="430"/>
      <c r="O30" s="430"/>
      <c r="P30" s="328"/>
      <c r="Q30" s="328"/>
      <c r="R30" s="328"/>
      <c r="S30" s="328"/>
      <c r="T30" s="330" t="s">
        <v>367</v>
      </c>
      <c r="U30" s="533"/>
      <c r="V30" s="328">
        <v>46</v>
      </c>
      <c r="W30" s="328" t="s">
        <v>242</v>
      </c>
      <c r="X30" s="328"/>
      <c r="Y30" s="328"/>
      <c r="Z30" s="328"/>
      <c r="AA30" s="328"/>
      <c r="AB30" s="341" t="s">
        <v>367</v>
      </c>
      <c r="AC30" s="328"/>
      <c r="AD30" s="328"/>
      <c r="AE30" s="328"/>
      <c r="AF30" s="431" t="s">
        <v>395</v>
      </c>
      <c r="AG30" s="340"/>
      <c r="AH30" s="545"/>
      <c r="AI30" s="218">
        <v>51</v>
      </c>
      <c r="AJ30" s="306" t="s">
        <v>242</v>
      </c>
      <c r="AK30" s="218">
        <v>3.8106</v>
      </c>
      <c r="AL30" s="218">
        <v>12.25</v>
      </c>
      <c r="AM30" s="218">
        <v>-2.2814999999999999</v>
      </c>
      <c r="AN30" s="218">
        <v>-0.36</v>
      </c>
      <c r="AO30" s="218">
        <v>-6.00535</v>
      </c>
      <c r="AP30" s="218">
        <v>-1.1685300000000001</v>
      </c>
    </row>
    <row r="31" spans="1:42" s="644" customFormat="1" ht="14.25" customHeight="1" x14ac:dyDescent="0.2">
      <c r="A31" s="634">
        <v>30</v>
      </c>
      <c r="B31" s="635">
        <v>55</v>
      </c>
      <c r="C31" s="636">
        <v>-6.01</v>
      </c>
      <c r="D31" s="636">
        <v>-1.71</v>
      </c>
      <c r="E31" s="637" t="s">
        <v>569</v>
      </c>
      <c r="F31" s="637">
        <v>-8.5</v>
      </c>
      <c r="G31" s="637">
        <v>-2.5</v>
      </c>
      <c r="H31" s="638" t="s">
        <v>250</v>
      </c>
      <c r="I31" s="638">
        <v>6.9816099999999999</v>
      </c>
      <c r="J31" s="638">
        <v>0.70711000000000002</v>
      </c>
      <c r="K31" s="553">
        <v>7.68872</v>
      </c>
      <c r="L31" s="553">
        <v>3.8584999999999998</v>
      </c>
      <c r="M31" s="553">
        <f t="shared" si="0"/>
        <v>11.547219999999999</v>
      </c>
      <c r="N31" s="553"/>
      <c r="O31" s="553"/>
      <c r="P31" s="637"/>
      <c r="Q31" s="637"/>
      <c r="R31" s="637"/>
      <c r="S31" s="637"/>
      <c r="T31" s="639" t="s">
        <v>367</v>
      </c>
      <c r="U31" s="640"/>
      <c r="V31" s="637">
        <v>50</v>
      </c>
      <c r="W31" s="637" t="s">
        <v>244</v>
      </c>
      <c r="X31" s="637"/>
      <c r="Y31" s="637"/>
      <c r="Z31" s="637"/>
      <c r="AA31" s="637"/>
      <c r="AB31" s="641" t="s">
        <v>367</v>
      </c>
      <c r="AC31" s="637"/>
      <c r="AD31" s="637"/>
      <c r="AE31" s="637"/>
      <c r="AF31" s="637" t="s">
        <v>395</v>
      </c>
      <c r="AG31" s="642"/>
      <c r="AH31" s="643"/>
      <c r="AI31" s="223">
        <v>55</v>
      </c>
      <c r="AJ31" s="644" t="s">
        <v>244</v>
      </c>
      <c r="AK31" s="223">
        <v>3.8584999999999998</v>
      </c>
      <c r="AL31" s="223">
        <v>17.723890000000001</v>
      </c>
      <c r="AM31" s="223">
        <v>-2.2814999999999999</v>
      </c>
      <c r="AN31" s="223">
        <v>-0.52</v>
      </c>
      <c r="AO31" s="223">
        <v>-5.9568199999999996</v>
      </c>
      <c r="AP31" s="223">
        <v>-1.6946300000000001</v>
      </c>
    </row>
    <row r="32" spans="1:42" ht="14.25" customHeight="1" x14ac:dyDescent="0.2">
      <c r="A32" s="491">
        <v>31</v>
      </c>
      <c r="B32" s="324">
        <v>63</v>
      </c>
      <c r="C32" s="441">
        <v>-5.85</v>
      </c>
      <c r="D32" s="441">
        <v>-2.77</v>
      </c>
      <c r="E32" s="325" t="s">
        <v>573</v>
      </c>
      <c r="F32" s="325">
        <v>-10.5</v>
      </c>
      <c r="G32" s="325">
        <v>-5.5</v>
      </c>
      <c r="H32" s="411" t="s">
        <v>248</v>
      </c>
      <c r="I32" s="411">
        <v>6.5524399999999998</v>
      </c>
      <c r="J32" s="411">
        <v>0.70711000000000002</v>
      </c>
      <c r="K32" s="429">
        <v>7.2595499999999999</v>
      </c>
      <c r="L32" s="429">
        <v>4.0049999999999999</v>
      </c>
      <c r="M32" s="552">
        <f t="shared" si="0"/>
        <v>11.26455</v>
      </c>
      <c r="N32" s="429"/>
      <c r="O32" s="429"/>
      <c r="P32" s="325">
        <v>1</v>
      </c>
      <c r="Q32" s="325">
        <v>1000</v>
      </c>
      <c r="R32" s="325"/>
      <c r="S32" s="325"/>
      <c r="T32" s="325" t="s">
        <v>367</v>
      </c>
      <c r="U32" s="533"/>
      <c r="V32" s="325">
        <v>58</v>
      </c>
      <c r="W32" s="325" t="s">
        <v>248</v>
      </c>
      <c r="X32" s="325">
        <v>1</v>
      </c>
      <c r="Y32" s="325">
        <v>1000</v>
      </c>
      <c r="Z32" s="325"/>
      <c r="AA32" s="325"/>
      <c r="AB32" s="330" t="s">
        <v>367</v>
      </c>
      <c r="AC32" s="325"/>
      <c r="AD32" s="325"/>
      <c r="AE32" s="325"/>
      <c r="AF32" s="406" t="s">
        <v>392</v>
      </c>
      <c r="AG32" s="338" t="s">
        <v>440</v>
      </c>
      <c r="AH32" s="545"/>
      <c r="AI32" s="218">
        <v>63</v>
      </c>
      <c r="AJ32" s="306" t="s">
        <v>248</v>
      </c>
      <c r="AK32" s="218">
        <v>4.0049999999999999</v>
      </c>
      <c r="AL32" s="218">
        <v>28.356339999999999</v>
      </c>
      <c r="AM32" s="218">
        <v>-2.2814999999999999</v>
      </c>
      <c r="AN32" s="218">
        <v>-0.84</v>
      </c>
      <c r="AO32" s="218">
        <v>-5.8059799999999999</v>
      </c>
      <c r="AP32" s="218">
        <v>-2.74221</v>
      </c>
    </row>
    <row r="33" spans="1:42" ht="14.25" customHeight="1" x14ac:dyDescent="0.2">
      <c r="A33" s="491">
        <v>32</v>
      </c>
      <c r="B33" s="324">
        <v>59</v>
      </c>
      <c r="C33" s="441">
        <v>-5.94</v>
      </c>
      <c r="D33" s="441">
        <v>-2.2400000000000002</v>
      </c>
      <c r="E33" s="325" t="s">
        <v>571</v>
      </c>
      <c r="F33" s="325">
        <v>-10.5</v>
      </c>
      <c r="G33" s="325">
        <v>-3.5</v>
      </c>
      <c r="H33" s="411" t="s">
        <v>246</v>
      </c>
      <c r="I33" s="411">
        <v>6.43574</v>
      </c>
      <c r="J33" s="411">
        <v>0.70711000000000002</v>
      </c>
      <c r="K33" s="429">
        <v>7.1428399999999996</v>
      </c>
      <c r="L33" s="429">
        <v>3.9235000000000002</v>
      </c>
      <c r="M33" s="552">
        <f t="shared" si="0"/>
        <v>11.06634</v>
      </c>
      <c r="N33" s="429"/>
      <c r="O33" s="429"/>
      <c r="P33" s="325">
        <v>1</v>
      </c>
      <c r="Q33" s="325">
        <v>1000</v>
      </c>
      <c r="R33" s="325"/>
      <c r="S33" s="325"/>
      <c r="T33" s="325" t="s">
        <v>367</v>
      </c>
      <c r="U33" s="533"/>
      <c r="V33" s="325">
        <v>54</v>
      </c>
      <c r="W33" s="325" t="s">
        <v>246</v>
      </c>
      <c r="X33" s="325">
        <v>1</v>
      </c>
      <c r="Y33" s="325">
        <v>1000</v>
      </c>
      <c r="Z33" s="325"/>
      <c r="AA33" s="325"/>
      <c r="AB33" s="330" t="s">
        <v>367</v>
      </c>
      <c r="AC33" s="325"/>
      <c r="AD33" s="325"/>
      <c r="AE33" s="325"/>
      <c r="AF33" s="406" t="s">
        <v>392</v>
      </c>
      <c r="AG33" s="338" t="s">
        <v>440</v>
      </c>
      <c r="AH33" s="545"/>
      <c r="AI33" s="218">
        <v>59</v>
      </c>
      <c r="AJ33" s="306" t="s">
        <v>246</v>
      </c>
      <c r="AK33" s="218">
        <v>3.9235000000000002</v>
      </c>
      <c r="AL33" s="218">
        <v>23.100989999999999</v>
      </c>
      <c r="AM33" s="218">
        <v>-2.2814999999999999</v>
      </c>
      <c r="AN33" s="218">
        <v>-0.68</v>
      </c>
      <c r="AO33" s="218">
        <v>-5.8903699999999999</v>
      </c>
      <c r="AP33" s="218">
        <v>-2.2193900000000002</v>
      </c>
    </row>
    <row r="34" spans="1:42" ht="14.25" customHeight="1" x14ac:dyDescent="0.2">
      <c r="A34" s="491">
        <v>33</v>
      </c>
      <c r="B34" s="327">
        <v>49</v>
      </c>
      <c r="C34" s="440">
        <v>-6.07</v>
      </c>
      <c r="D34" s="440">
        <v>-0.91</v>
      </c>
      <c r="E34" s="328" t="s">
        <v>567</v>
      </c>
      <c r="F34" s="328">
        <v>-10.5</v>
      </c>
      <c r="G34" s="328">
        <v>-2.5</v>
      </c>
      <c r="H34" s="413" t="s">
        <v>241</v>
      </c>
      <c r="I34" s="413">
        <v>6.3206499999999997</v>
      </c>
      <c r="J34" s="413">
        <v>0.70711000000000002</v>
      </c>
      <c r="K34" s="430">
        <v>7.0277599999999998</v>
      </c>
      <c r="L34" s="430">
        <v>3.7932999999999999</v>
      </c>
      <c r="M34" s="553">
        <f t="shared" ref="M34:M65" si="1">SUM(K34,L34)</f>
        <v>10.821059999999999</v>
      </c>
      <c r="N34" s="430"/>
      <c r="O34" s="430"/>
      <c r="P34" s="328"/>
      <c r="Q34" s="328"/>
      <c r="R34" s="328"/>
      <c r="S34" s="328"/>
      <c r="T34" s="330" t="s">
        <v>367</v>
      </c>
      <c r="U34" s="533"/>
      <c r="V34" s="328">
        <v>44</v>
      </c>
      <c r="W34" s="328" t="s">
        <v>241</v>
      </c>
      <c r="X34" s="328"/>
      <c r="Y34" s="328"/>
      <c r="Z34" s="328"/>
      <c r="AA34" s="328"/>
      <c r="AB34" s="341" t="s">
        <v>367</v>
      </c>
      <c r="AC34" s="328"/>
      <c r="AD34" s="328"/>
      <c r="AE34" s="328"/>
      <c r="AF34" s="431" t="s">
        <v>395</v>
      </c>
      <c r="AG34" s="340"/>
      <c r="AH34" s="545"/>
      <c r="AI34" s="218">
        <v>49</v>
      </c>
      <c r="AJ34" s="306" t="s">
        <v>241</v>
      </c>
      <c r="AK34" s="218">
        <v>3.7932999999999999</v>
      </c>
      <c r="AL34" s="218">
        <v>9.4857999999999993</v>
      </c>
      <c r="AM34" s="218">
        <v>-2.2814999999999999</v>
      </c>
      <c r="AN34" s="218">
        <v>-0.28000000000000003</v>
      </c>
      <c r="AO34" s="218">
        <v>-6.0228999999999999</v>
      </c>
      <c r="AP34" s="218">
        <v>-0.90513999999999994</v>
      </c>
    </row>
    <row r="35" spans="1:42" ht="14.25" customHeight="1" thickBot="1" x14ac:dyDescent="0.25">
      <c r="A35" s="497">
        <v>34</v>
      </c>
      <c r="B35" s="498">
        <v>53</v>
      </c>
      <c r="C35" s="537">
        <v>-6.03</v>
      </c>
      <c r="D35" s="537">
        <v>-1.44</v>
      </c>
      <c r="E35" s="499" t="s">
        <v>568</v>
      </c>
      <c r="F35" s="499">
        <v>-9.5</v>
      </c>
      <c r="G35" s="499">
        <v>-2.5</v>
      </c>
      <c r="H35" s="500" t="s">
        <v>243</v>
      </c>
      <c r="I35" s="500">
        <v>6.1614300000000002</v>
      </c>
      <c r="J35" s="500">
        <v>0.64031000000000005</v>
      </c>
      <c r="K35" s="501">
        <v>6.8017399999999997</v>
      </c>
      <c r="L35" s="501">
        <v>3.8323999999999998</v>
      </c>
      <c r="M35" s="557">
        <f t="shared" si="1"/>
        <v>10.634139999999999</v>
      </c>
      <c r="N35" s="501"/>
      <c r="O35" s="501"/>
      <c r="P35" s="499"/>
      <c r="Q35" s="499"/>
      <c r="R35" s="499"/>
      <c r="S35" s="499"/>
      <c r="T35" s="502" t="s">
        <v>367</v>
      </c>
      <c r="U35" s="535"/>
      <c r="V35" s="499">
        <v>48</v>
      </c>
      <c r="W35" s="499" t="s">
        <v>243</v>
      </c>
      <c r="X35" s="499"/>
      <c r="Y35" s="499"/>
      <c r="Z35" s="499"/>
      <c r="AA35" s="499"/>
      <c r="AB35" s="503" t="s">
        <v>367</v>
      </c>
      <c r="AC35" s="499"/>
      <c r="AD35" s="499"/>
      <c r="AE35" s="499"/>
      <c r="AF35" s="504" t="s">
        <v>395</v>
      </c>
      <c r="AG35" s="505"/>
      <c r="AH35" s="545"/>
      <c r="AI35" s="218">
        <v>53</v>
      </c>
      <c r="AJ35" s="306" t="s">
        <v>243</v>
      </c>
      <c r="AK35" s="218">
        <v>3.8323999999999998</v>
      </c>
      <c r="AL35" s="218">
        <v>14.99729</v>
      </c>
      <c r="AM35" s="218">
        <v>-2.2814999999999999</v>
      </c>
      <c r="AN35" s="218">
        <v>-0.44</v>
      </c>
      <c r="AO35" s="218">
        <v>-5.98332</v>
      </c>
      <c r="AP35" s="218">
        <v>-1.43171</v>
      </c>
    </row>
    <row r="36" spans="1:42" ht="14.25" customHeight="1" x14ac:dyDescent="0.2">
      <c r="A36" s="465">
        <v>35</v>
      </c>
      <c r="B36" s="478">
        <v>213</v>
      </c>
      <c r="C36" s="539">
        <v>6.08</v>
      </c>
      <c r="D36" s="539">
        <v>0.7</v>
      </c>
      <c r="E36" s="478" t="s">
        <v>635</v>
      </c>
      <c r="F36" s="478">
        <v>8.5</v>
      </c>
      <c r="G36" s="478">
        <v>0.5</v>
      </c>
      <c r="H36" s="479" t="s">
        <v>312</v>
      </c>
      <c r="I36" s="479">
        <v>6.4196999999999997</v>
      </c>
      <c r="J36" s="479">
        <v>0.70711000000000002</v>
      </c>
      <c r="K36" s="480">
        <v>7.1268099999999999</v>
      </c>
      <c r="L36" s="541">
        <v>3.7843</v>
      </c>
      <c r="M36" s="551">
        <f t="shared" si="1"/>
        <v>10.911110000000001</v>
      </c>
      <c r="N36" s="541"/>
      <c r="O36" s="541"/>
      <c r="P36" s="478"/>
      <c r="Q36" s="478"/>
      <c r="R36" s="478"/>
      <c r="S36" s="478"/>
      <c r="T36" s="481" t="s">
        <v>371</v>
      </c>
      <c r="U36" s="532"/>
      <c r="V36" s="478">
        <v>188</v>
      </c>
      <c r="W36" s="478" t="s">
        <v>312</v>
      </c>
      <c r="X36" s="478"/>
      <c r="Y36" s="478"/>
      <c r="Z36" s="478"/>
      <c r="AA36" s="478"/>
      <c r="AB36" s="481" t="s">
        <v>371</v>
      </c>
      <c r="AC36" s="478"/>
      <c r="AD36" s="478"/>
      <c r="AE36" s="478"/>
      <c r="AF36" s="482" t="s">
        <v>395</v>
      </c>
      <c r="AG36" s="483"/>
      <c r="AH36" s="545"/>
      <c r="AI36" s="218">
        <v>213</v>
      </c>
      <c r="AJ36" s="306" t="s">
        <v>312</v>
      </c>
      <c r="AK36" s="218">
        <v>3.7843</v>
      </c>
      <c r="AL36" s="218">
        <v>7.4402100000000004</v>
      </c>
      <c r="AM36" s="218">
        <v>2.2814999999999999</v>
      </c>
      <c r="AN36" s="218">
        <v>0.2</v>
      </c>
      <c r="AO36" s="218">
        <v>6.0339400000000003</v>
      </c>
      <c r="AP36" s="218">
        <v>0.69003000000000003</v>
      </c>
    </row>
    <row r="37" spans="1:42" ht="14.25" customHeight="1" x14ac:dyDescent="0.2">
      <c r="A37" s="445">
        <v>36</v>
      </c>
      <c r="B37" s="328">
        <v>231</v>
      </c>
      <c r="C37" s="328">
        <v>5.77</v>
      </c>
      <c r="D37" s="328">
        <v>3.17</v>
      </c>
      <c r="E37" s="328" t="s">
        <v>644</v>
      </c>
      <c r="F37" s="328">
        <v>9.5</v>
      </c>
      <c r="G37" s="328">
        <v>4.5</v>
      </c>
      <c r="H37" s="413" t="s">
        <v>321</v>
      </c>
      <c r="I37" s="413">
        <v>6.4083100000000002</v>
      </c>
      <c r="J37" s="413">
        <v>0.70711000000000002</v>
      </c>
      <c r="K37" s="430">
        <v>7.1154200000000003</v>
      </c>
      <c r="L37" s="430">
        <v>4.1006</v>
      </c>
      <c r="M37" s="553">
        <f t="shared" si="1"/>
        <v>11.21602</v>
      </c>
      <c r="N37" s="430"/>
      <c r="O37" s="430"/>
      <c r="P37" s="328"/>
      <c r="Q37" s="328"/>
      <c r="R37" s="328"/>
      <c r="S37" s="328"/>
      <c r="T37" s="326" t="s">
        <v>371</v>
      </c>
      <c r="U37" s="533"/>
      <c r="V37" s="328">
        <v>206</v>
      </c>
      <c r="W37" s="328" t="s">
        <v>321</v>
      </c>
      <c r="X37" s="328"/>
      <c r="Y37" s="328"/>
      <c r="Z37" s="328"/>
      <c r="AA37" s="328"/>
      <c r="AB37" s="326" t="s">
        <v>371</v>
      </c>
      <c r="AC37" s="328"/>
      <c r="AD37" s="328"/>
      <c r="AE37" s="328"/>
      <c r="AF37" s="431" t="s">
        <v>395</v>
      </c>
      <c r="AG37" s="340"/>
      <c r="AH37" s="545"/>
      <c r="AI37" s="218">
        <v>231</v>
      </c>
      <c r="AJ37" s="306" t="s">
        <v>321</v>
      </c>
      <c r="AK37" s="218">
        <v>4.1006</v>
      </c>
      <c r="AL37" s="218">
        <v>32.763590000000001</v>
      </c>
      <c r="AM37" s="218">
        <v>2.2814999999999999</v>
      </c>
      <c r="AN37" s="218">
        <v>0.92</v>
      </c>
      <c r="AO37" s="218">
        <v>5.7297599999999997</v>
      </c>
      <c r="AP37" s="218">
        <v>3.1391499999999999</v>
      </c>
    </row>
    <row r="38" spans="1:42" ht="14.25" customHeight="1" x14ac:dyDescent="0.2">
      <c r="A38" s="445">
        <v>37</v>
      </c>
      <c r="B38" s="325">
        <v>243</v>
      </c>
      <c r="C38" s="325">
        <v>5.35</v>
      </c>
      <c r="D38" s="325">
        <v>4.7699999999999996</v>
      </c>
      <c r="E38" s="325" t="s">
        <v>650</v>
      </c>
      <c r="F38" s="325">
        <v>10.5</v>
      </c>
      <c r="G38" s="325">
        <v>9.5</v>
      </c>
      <c r="H38" s="411" t="s">
        <v>327</v>
      </c>
      <c r="I38" s="411">
        <v>6.53498</v>
      </c>
      <c r="J38" s="411">
        <v>0.56569000000000003</v>
      </c>
      <c r="K38" s="429">
        <v>7.10067</v>
      </c>
      <c r="L38" s="429">
        <v>4.5038</v>
      </c>
      <c r="M38" s="552">
        <f t="shared" si="1"/>
        <v>11.604469999999999</v>
      </c>
      <c r="N38" s="429"/>
      <c r="O38" s="429"/>
      <c r="P38" s="325">
        <v>1</v>
      </c>
      <c r="Q38" s="325">
        <v>1000</v>
      </c>
      <c r="R38" s="325"/>
      <c r="S38" s="325"/>
      <c r="T38" s="325" t="s">
        <v>371</v>
      </c>
      <c r="U38" s="533"/>
      <c r="V38" s="325">
        <v>218</v>
      </c>
      <c r="W38" s="325" t="s">
        <v>327</v>
      </c>
      <c r="X38" s="325">
        <v>1</v>
      </c>
      <c r="Y38" s="325">
        <v>1000</v>
      </c>
      <c r="Z38" s="325"/>
      <c r="AA38" s="325"/>
      <c r="AB38" s="326" t="s">
        <v>371</v>
      </c>
      <c r="AC38" s="325"/>
      <c r="AD38" s="325"/>
      <c r="AE38" s="325"/>
      <c r="AF38" s="406" t="s">
        <v>392</v>
      </c>
      <c r="AG38" s="338" t="s">
        <v>440</v>
      </c>
      <c r="AH38" s="545"/>
      <c r="AI38" s="218">
        <v>243</v>
      </c>
      <c r="AJ38" s="306" t="s">
        <v>327</v>
      </c>
      <c r="AK38" s="218">
        <v>4.5038</v>
      </c>
      <c r="AL38" s="218">
        <v>47.699860000000001</v>
      </c>
      <c r="AM38" s="218">
        <v>2.2814999999999999</v>
      </c>
      <c r="AN38" s="218">
        <v>1.4</v>
      </c>
      <c r="AO38" s="218">
        <v>5.3125999999999998</v>
      </c>
      <c r="AP38" s="218">
        <v>4.7311199999999998</v>
      </c>
    </row>
    <row r="39" spans="1:42" ht="14.25" customHeight="1" x14ac:dyDescent="0.2">
      <c r="A39" s="445">
        <v>38</v>
      </c>
      <c r="B39" s="325">
        <v>223</v>
      </c>
      <c r="C39" s="325">
        <v>5.96</v>
      </c>
      <c r="D39" s="325">
        <v>2.08</v>
      </c>
      <c r="E39" s="325" t="s">
        <v>640</v>
      </c>
      <c r="F39" s="325">
        <v>10.5</v>
      </c>
      <c r="G39" s="325">
        <v>2.5</v>
      </c>
      <c r="H39" s="411" t="s">
        <v>317</v>
      </c>
      <c r="I39" s="411">
        <v>6.3368000000000002</v>
      </c>
      <c r="J39" s="411">
        <v>0.70711000000000002</v>
      </c>
      <c r="K39" s="429">
        <v>7.0439100000000003</v>
      </c>
      <c r="L39" s="429">
        <v>3.9127999999999998</v>
      </c>
      <c r="M39" s="552">
        <f t="shared" si="1"/>
        <v>10.956710000000001</v>
      </c>
      <c r="N39" s="429"/>
      <c r="O39" s="429"/>
      <c r="P39" s="325">
        <v>1</v>
      </c>
      <c r="Q39" s="325">
        <v>1000</v>
      </c>
      <c r="R39" s="325"/>
      <c r="S39" s="325"/>
      <c r="T39" s="325" t="s">
        <v>371</v>
      </c>
      <c r="U39" s="533"/>
      <c r="V39" s="325">
        <v>198</v>
      </c>
      <c r="W39" s="325" t="s">
        <v>317</v>
      </c>
      <c r="X39" s="325">
        <v>1</v>
      </c>
      <c r="Y39" s="325">
        <v>1000</v>
      </c>
      <c r="Z39" s="325"/>
      <c r="AA39" s="325"/>
      <c r="AB39" s="326" t="s">
        <v>371</v>
      </c>
      <c r="AC39" s="325"/>
      <c r="AD39" s="325"/>
      <c r="AE39" s="325"/>
      <c r="AF39" s="406" t="s">
        <v>392</v>
      </c>
      <c r="AG39" s="338" t="s">
        <v>440</v>
      </c>
      <c r="AH39" s="545"/>
      <c r="AI39" s="218">
        <v>223</v>
      </c>
      <c r="AJ39" s="306" t="s">
        <v>317</v>
      </c>
      <c r="AK39" s="218">
        <v>3.9127999999999998</v>
      </c>
      <c r="AL39" s="218">
        <v>21.861619999999998</v>
      </c>
      <c r="AM39" s="218">
        <v>2.2814999999999999</v>
      </c>
      <c r="AN39" s="218">
        <v>0.6</v>
      </c>
      <c r="AO39" s="218">
        <v>5.91296</v>
      </c>
      <c r="AP39" s="218">
        <v>2.05701</v>
      </c>
    </row>
    <row r="40" spans="1:42" ht="14.25" customHeight="1" x14ac:dyDescent="0.2">
      <c r="A40" s="445">
        <v>39</v>
      </c>
      <c r="B40" s="328">
        <v>233</v>
      </c>
      <c r="C40" s="328">
        <v>5.71</v>
      </c>
      <c r="D40" s="328">
        <v>3.44</v>
      </c>
      <c r="E40" s="328" t="s">
        <v>645</v>
      </c>
      <c r="F40" s="328">
        <v>10.5</v>
      </c>
      <c r="G40" s="328">
        <v>5.5</v>
      </c>
      <c r="H40" s="413" t="s">
        <v>322</v>
      </c>
      <c r="I40" s="413">
        <v>6.2968200000000003</v>
      </c>
      <c r="J40" s="413">
        <v>0.70711000000000002</v>
      </c>
      <c r="K40" s="430">
        <v>7.0039199999999999</v>
      </c>
      <c r="L40" s="430">
        <v>4.1582999999999997</v>
      </c>
      <c r="M40" s="553">
        <f t="shared" si="1"/>
        <v>11.16222</v>
      </c>
      <c r="N40" s="430"/>
      <c r="O40" s="430"/>
      <c r="P40" s="328"/>
      <c r="Q40" s="328"/>
      <c r="R40" s="328"/>
      <c r="S40" s="328"/>
      <c r="T40" s="326" t="s">
        <v>371</v>
      </c>
      <c r="U40" s="533"/>
      <c r="V40" s="328">
        <v>208</v>
      </c>
      <c r="W40" s="328" t="s">
        <v>322</v>
      </c>
      <c r="X40" s="328"/>
      <c r="Y40" s="328"/>
      <c r="Z40" s="328"/>
      <c r="AA40" s="328"/>
      <c r="AB40" s="326" t="s">
        <v>371</v>
      </c>
      <c r="AC40" s="328"/>
      <c r="AD40" s="328"/>
      <c r="AE40" s="328"/>
      <c r="AF40" s="431" t="s">
        <v>395</v>
      </c>
      <c r="AG40" s="340"/>
      <c r="AH40" s="545"/>
      <c r="AI40" s="218">
        <v>233</v>
      </c>
      <c r="AJ40" s="306" t="s">
        <v>322</v>
      </c>
      <c r="AK40" s="218">
        <v>4.1582999999999997</v>
      </c>
      <c r="AL40" s="218">
        <v>35.376420000000003</v>
      </c>
      <c r="AM40" s="218">
        <v>2.2814999999999999</v>
      </c>
      <c r="AN40" s="218">
        <v>1</v>
      </c>
      <c r="AO40" s="218">
        <v>5.67204</v>
      </c>
      <c r="AP40" s="218">
        <v>3.4074300000000002</v>
      </c>
    </row>
    <row r="41" spans="1:42" ht="14.25" customHeight="1" x14ac:dyDescent="0.2">
      <c r="A41" s="445">
        <v>40</v>
      </c>
      <c r="B41" s="328">
        <v>235</v>
      </c>
      <c r="C41" s="328">
        <v>5.65</v>
      </c>
      <c r="D41" s="328">
        <v>3.71</v>
      </c>
      <c r="E41" s="328" t="s">
        <v>646</v>
      </c>
      <c r="F41" s="328">
        <v>9.5</v>
      </c>
      <c r="G41" s="328">
        <v>5.5</v>
      </c>
      <c r="H41" s="413" t="s">
        <v>323</v>
      </c>
      <c r="I41" s="413">
        <v>6.2319100000000001</v>
      </c>
      <c r="J41" s="413">
        <v>0.70711000000000002</v>
      </c>
      <c r="K41" s="430">
        <v>6.9390099999999997</v>
      </c>
      <c r="L41" s="430">
        <v>4.22</v>
      </c>
      <c r="M41" s="553">
        <f t="shared" si="1"/>
        <v>11.159009999999999</v>
      </c>
      <c r="N41" s="430"/>
      <c r="O41" s="430"/>
      <c r="P41" s="328"/>
      <c r="Q41" s="328"/>
      <c r="R41" s="328"/>
      <c r="S41" s="328"/>
      <c r="T41" s="326" t="s">
        <v>371</v>
      </c>
      <c r="U41" s="533"/>
      <c r="V41" s="328">
        <v>210</v>
      </c>
      <c r="W41" s="328" t="s">
        <v>323</v>
      </c>
      <c r="X41" s="328"/>
      <c r="Y41" s="328"/>
      <c r="Z41" s="328"/>
      <c r="AA41" s="328"/>
      <c r="AB41" s="326" t="s">
        <v>371</v>
      </c>
      <c r="AC41" s="328"/>
      <c r="AD41" s="328"/>
      <c r="AE41" s="328"/>
      <c r="AF41" s="431" t="s">
        <v>395</v>
      </c>
      <c r="AG41" s="340"/>
      <c r="AH41" s="545"/>
      <c r="AI41" s="218">
        <v>235</v>
      </c>
      <c r="AJ41" s="306" t="s">
        <v>323</v>
      </c>
      <c r="AK41" s="218">
        <v>4.22</v>
      </c>
      <c r="AL41" s="218">
        <v>37.940750000000001</v>
      </c>
      <c r="AM41" s="218">
        <v>2.2814999999999999</v>
      </c>
      <c r="AN41" s="218">
        <v>1.08</v>
      </c>
      <c r="AO41" s="218">
        <v>5.6095699999999997</v>
      </c>
      <c r="AP41" s="218">
        <v>3.6746400000000001</v>
      </c>
    </row>
    <row r="42" spans="1:42" ht="14.25" customHeight="1" x14ac:dyDescent="0.2">
      <c r="A42" s="445">
        <v>41</v>
      </c>
      <c r="B42" s="328">
        <v>239</v>
      </c>
      <c r="C42" s="328">
        <v>5.51</v>
      </c>
      <c r="D42" s="328">
        <v>4.2300000000000004</v>
      </c>
      <c r="E42" s="328" t="s">
        <v>648</v>
      </c>
      <c r="F42" s="328">
        <v>9.5</v>
      </c>
      <c r="G42" s="328">
        <v>6.5</v>
      </c>
      <c r="H42" s="413" t="s">
        <v>325</v>
      </c>
      <c r="I42" s="413">
        <v>6.1804699999999997</v>
      </c>
      <c r="J42" s="413">
        <v>0.70711000000000002</v>
      </c>
      <c r="K42" s="430">
        <v>6.8875799999999998</v>
      </c>
      <c r="L42" s="430">
        <v>4.3512000000000004</v>
      </c>
      <c r="M42" s="553">
        <f t="shared" si="1"/>
        <v>11.23878</v>
      </c>
      <c r="N42" s="430"/>
      <c r="O42" s="430"/>
      <c r="P42" s="328"/>
      <c r="Q42" s="328"/>
      <c r="R42" s="328"/>
      <c r="S42" s="328"/>
      <c r="T42" s="326" t="s">
        <v>371</v>
      </c>
      <c r="U42" s="533"/>
      <c r="V42" s="328">
        <v>214</v>
      </c>
      <c r="W42" s="328" t="s">
        <v>325</v>
      </c>
      <c r="X42" s="328"/>
      <c r="Y42" s="328"/>
      <c r="Z42" s="328"/>
      <c r="AA42" s="328"/>
      <c r="AB42" s="326" t="s">
        <v>371</v>
      </c>
      <c r="AC42" s="328"/>
      <c r="AD42" s="328"/>
      <c r="AE42" s="328"/>
      <c r="AF42" s="431" t="s">
        <v>395</v>
      </c>
      <c r="AG42" s="340"/>
      <c r="AH42" s="545"/>
      <c r="AI42" s="218">
        <v>239</v>
      </c>
      <c r="AJ42" s="306" t="s">
        <v>325</v>
      </c>
      <c r="AK42" s="218">
        <v>4.3512000000000004</v>
      </c>
      <c r="AL42" s="218">
        <v>42.831249999999997</v>
      </c>
      <c r="AM42" s="218">
        <v>2.2814999999999999</v>
      </c>
      <c r="AN42" s="218">
        <v>1.24</v>
      </c>
      <c r="AO42" s="218">
        <v>5.4725200000000003</v>
      </c>
      <c r="AP42" s="218">
        <v>4.1981599999999997</v>
      </c>
    </row>
    <row r="43" spans="1:42" ht="14.25" customHeight="1" x14ac:dyDescent="0.2">
      <c r="A43" s="445">
        <v>42</v>
      </c>
      <c r="B43" s="328">
        <v>237</v>
      </c>
      <c r="C43" s="328">
        <v>5.58</v>
      </c>
      <c r="D43" s="328">
        <v>3.97</v>
      </c>
      <c r="E43" s="328" t="s">
        <v>647</v>
      </c>
      <c r="F43" s="328">
        <v>10.5</v>
      </c>
      <c r="G43" s="328">
        <v>6.5</v>
      </c>
      <c r="H43" s="413" t="s">
        <v>324</v>
      </c>
      <c r="I43" s="413">
        <v>6.2830500000000002</v>
      </c>
      <c r="J43" s="413">
        <v>0.56569000000000003</v>
      </c>
      <c r="K43" s="430">
        <v>6.8487400000000003</v>
      </c>
      <c r="L43" s="430">
        <v>4.2824</v>
      </c>
      <c r="M43" s="553">
        <f t="shared" si="1"/>
        <v>11.13114</v>
      </c>
      <c r="N43" s="430"/>
      <c r="O43" s="430"/>
      <c r="P43" s="328"/>
      <c r="Q43" s="328"/>
      <c r="R43" s="328"/>
      <c r="S43" s="328"/>
      <c r="T43" s="326" t="s">
        <v>371</v>
      </c>
      <c r="U43" s="533"/>
      <c r="V43" s="328">
        <v>212</v>
      </c>
      <c r="W43" s="328" t="s">
        <v>324</v>
      </c>
      <c r="X43" s="328"/>
      <c r="Y43" s="328"/>
      <c r="Z43" s="328"/>
      <c r="AA43" s="328"/>
      <c r="AB43" s="326" t="s">
        <v>371</v>
      </c>
      <c r="AC43" s="328"/>
      <c r="AD43" s="328"/>
      <c r="AE43" s="328"/>
      <c r="AF43" s="431" t="s">
        <v>395</v>
      </c>
      <c r="AG43" s="340"/>
      <c r="AH43" s="545"/>
      <c r="AI43" s="218">
        <v>237</v>
      </c>
      <c r="AJ43" s="306" t="s">
        <v>324</v>
      </c>
      <c r="AK43" s="218">
        <v>4.2824</v>
      </c>
      <c r="AL43" s="218">
        <v>40.369619999999998</v>
      </c>
      <c r="AM43" s="218">
        <v>2.2814999999999999</v>
      </c>
      <c r="AN43" s="218">
        <v>1.1599999999999999</v>
      </c>
      <c r="AO43" s="218">
        <v>5.5441799999999999</v>
      </c>
      <c r="AP43" s="218">
        <v>3.93377</v>
      </c>
    </row>
    <row r="44" spans="1:42" ht="14.25" customHeight="1" x14ac:dyDescent="0.2">
      <c r="A44" s="445">
        <v>43</v>
      </c>
      <c r="B44" s="328">
        <v>217</v>
      </c>
      <c r="C44" s="328">
        <v>6.05</v>
      </c>
      <c r="D44" s="328">
        <v>1.25</v>
      </c>
      <c r="E44" s="328" t="s">
        <v>637</v>
      </c>
      <c r="F44" s="328">
        <v>8.5</v>
      </c>
      <c r="G44" s="328">
        <v>1.5</v>
      </c>
      <c r="H44" s="413" t="s">
        <v>314</v>
      </c>
      <c r="I44" s="413">
        <v>6.2091599999999998</v>
      </c>
      <c r="J44" s="413">
        <v>0.57008999999999999</v>
      </c>
      <c r="K44" s="430">
        <v>6.7792500000000002</v>
      </c>
      <c r="L44" s="430">
        <v>3.8208000000000002</v>
      </c>
      <c r="M44" s="553">
        <f t="shared" si="1"/>
        <v>10.60005</v>
      </c>
      <c r="N44" s="430"/>
      <c r="O44" s="430"/>
      <c r="P44" s="328"/>
      <c r="Q44" s="328"/>
      <c r="R44" s="328"/>
      <c r="S44" s="328"/>
      <c r="T44" s="326" t="s">
        <v>371</v>
      </c>
      <c r="U44" s="533"/>
      <c r="V44" s="328">
        <v>192</v>
      </c>
      <c r="W44" s="328" t="s">
        <v>314</v>
      </c>
      <c r="X44" s="328"/>
      <c r="Y44" s="328"/>
      <c r="Z44" s="328"/>
      <c r="AA44" s="328"/>
      <c r="AB44" s="326" t="s">
        <v>371</v>
      </c>
      <c r="AC44" s="328"/>
      <c r="AD44" s="328"/>
      <c r="AE44" s="328"/>
      <c r="AF44" s="431" t="s">
        <v>395</v>
      </c>
      <c r="AG44" s="340"/>
      <c r="AH44" s="545"/>
      <c r="AI44" s="218">
        <v>217</v>
      </c>
      <c r="AJ44" s="306" t="s">
        <v>314</v>
      </c>
      <c r="AK44" s="218">
        <v>3.8208000000000002</v>
      </c>
      <c r="AL44" s="218">
        <v>13.28778</v>
      </c>
      <c r="AM44" s="218">
        <v>2.2814999999999999</v>
      </c>
      <c r="AN44" s="218">
        <v>0.36</v>
      </c>
      <c r="AO44" s="218">
        <v>6</v>
      </c>
      <c r="AP44" s="218">
        <v>1.2381800000000001</v>
      </c>
    </row>
    <row r="45" spans="1:42" ht="14.25" customHeight="1" x14ac:dyDescent="0.2">
      <c r="A45" s="445">
        <v>44</v>
      </c>
      <c r="B45" s="407">
        <v>219</v>
      </c>
      <c r="C45" s="407">
        <v>6.02</v>
      </c>
      <c r="D45" s="407">
        <v>1.53</v>
      </c>
      <c r="E45" s="407" t="s">
        <v>638</v>
      </c>
      <c r="F45" s="407">
        <v>8.5</v>
      </c>
      <c r="G45" s="407">
        <v>2.5</v>
      </c>
      <c r="H45" s="412" t="s">
        <v>315</v>
      </c>
      <c r="I45" s="412">
        <v>6.06907</v>
      </c>
      <c r="J45" s="412">
        <v>0.56569000000000003</v>
      </c>
      <c r="K45" s="428">
        <v>6.63476</v>
      </c>
      <c r="L45" s="428">
        <v>3.8466</v>
      </c>
      <c r="M45" s="554">
        <f t="shared" si="1"/>
        <v>10.48136</v>
      </c>
      <c r="N45" s="428"/>
      <c r="O45" s="428"/>
      <c r="P45" s="407"/>
      <c r="Q45" s="407"/>
      <c r="R45" s="407"/>
      <c r="S45" s="407"/>
      <c r="T45" s="326" t="s">
        <v>371</v>
      </c>
      <c r="U45" s="533"/>
      <c r="V45" s="407">
        <v>194</v>
      </c>
      <c r="W45" s="407" t="s">
        <v>315</v>
      </c>
      <c r="X45" s="407"/>
      <c r="Y45" s="407"/>
      <c r="Z45" s="407"/>
      <c r="AA45" s="407"/>
      <c r="AB45" s="326" t="s">
        <v>371</v>
      </c>
      <c r="AC45" s="407"/>
      <c r="AD45" s="407"/>
      <c r="AE45" s="407"/>
      <c r="AF45" s="407" t="s">
        <v>395</v>
      </c>
      <c r="AG45" s="408"/>
      <c r="AH45" s="545"/>
      <c r="AI45" s="218">
        <v>219</v>
      </c>
      <c r="AJ45" s="306" t="s">
        <v>315</v>
      </c>
      <c r="AK45" s="218">
        <v>3.8466</v>
      </c>
      <c r="AL45" s="218">
        <v>16.176549999999999</v>
      </c>
      <c r="AM45" s="218">
        <v>2.2814999999999999</v>
      </c>
      <c r="AN45" s="218">
        <v>0.44</v>
      </c>
      <c r="AO45" s="218">
        <v>5.9757899999999999</v>
      </c>
      <c r="AP45" s="218">
        <v>1.5116499999999999</v>
      </c>
    </row>
    <row r="46" spans="1:42" ht="14.25" customHeight="1" x14ac:dyDescent="0.2">
      <c r="A46" s="445">
        <v>45</v>
      </c>
      <c r="B46" s="328">
        <v>215</v>
      </c>
      <c r="C46" s="328">
        <v>6.07</v>
      </c>
      <c r="D46" s="328">
        <v>0.97</v>
      </c>
      <c r="E46" s="328" t="s">
        <v>636</v>
      </c>
      <c r="F46" s="328">
        <v>9.5</v>
      </c>
      <c r="G46" s="328">
        <v>2.5</v>
      </c>
      <c r="H46" s="413" t="s">
        <v>313</v>
      </c>
      <c r="I46" s="413">
        <v>5.9107500000000002</v>
      </c>
      <c r="J46" s="413">
        <v>0.70711000000000002</v>
      </c>
      <c r="K46" s="430">
        <v>6.6178499999999998</v>
      </c>
      <c r="L46" s="430">
        <v>3.8</v>
      </c>
      <c r="M46" s="553">
        <f t="shared" si="1"/>
        <v>10.41785</v>
      </c>
      <c r="N46" s="430"/>
      <c r="O46" s="430"/>
      <c r="P46" s="328"/>
      <c r="Q46" s="328"/>
      <c r="R46" s="328"/>
      <c r="S46" s="328"/>
      <c r="T46" s="326" t="s">
        <v>371</v>
      </c>
      <c r="U46" s="533"/>
      <c r="V46" s="328">
        <v>190</v>
      </c>
      <c r="W46" s="328" t="s">
        <v>313</v>
      </c>
      <c r="X46" s="328"/>
      <c r="Y46" s="328"/>
      <c r="Z46" s="328"/>
      <c r="AA46" s="328"/>
      <c r="AB46" s="326" t="s">
        <v>371</v>
      </c>
      <c r="AC46" s="328"/>
      <c r="AD46" s="328"/>
      <c r="AE46" s="328"/>
      <c r="AF46" s="431" t="s">
        <v>395</v>
      </c>
      <c r="AG46" s="340"/>
      <c r="AH46" s="545"/>
      <c r="AI46" s="218">
        <v>215</v>
      </c>
      <c r="AJ46" s="306" t="s">
        <v>313</v>
      </c>
      <c r="AK46" s="218">
        <v>3.8</v>
      </c>
      <c r="AL46" s="218">
        <v>10.37406</v>
      </c>
      <c r="AM46" s="218">
        <v>2.2814999999999999</v>
      </c>
      <c r="AN46" s="218">
        <v>0.28000000000000003</v>
      </c>
      <c r="AO46" s="218">
        <v>6.01938</v>
      </c>
      <c r="AP46" s="218">
        <v>0.96428000000000003</v>
      </c>
    </row>
    <row r="47" spans="1:42" ht="14.25" customHeight="1" x14ac:dyDescent="0.2">
      <c r="A47" s="445">
        <v>46</v>
      </c>
      <c r="B47" s="325">
        <v>227</v>
      </c>
      <c r="C47" s="325">
        <v>5.88</v>
      </c>
      <c r="D47" s="325">
        <v>2.62</v>
      </c>
      <c r="E47" s="325" t="s">
        <v>642</v>
      </c>
      <c r="F47" s="325">
        <v>10.5</v>
      </c>
      <c r="G47" s="325">
        <v>3.5</v>
      </c>
      <c r="H47" s="411" t="s">
        <v>319</v>
      </c>
      <c r="I47" s="411">
        <v>5.88504</v>
      </c>
      <c r="J47" s="411">
        <v>0.70711000000000002</v>
      </c>
      <c r="K47" s="429">
        <v>6.5921500000000002</v>
      </c>
      <c r="L47" s="429">
        <v>3.9979</v>
      </c>
      <c r="M47" s="552">
        <f t="shared" si="1"/>
        <v>10.59005</v>
      </c>
      <c r="N47" s="429"/>
      <c r="O47" s="429"/>
      <c r="P47" s="325">
        <v>1</v>
      </c>
      <c r="Q47" s="325">
        <v>1000</v>
      </c>
      <c r="R47" s="325"/>
      <c r="S47" s="325"/>
      <c r="T47" s="325" t="s">
        <v>371</v>
      </c>
      <c r="U47" s="533"/>
      <c r="V47" s="325">
        <v>202</v>
      </c>
      <c r="W47" s="325" t="s">
        <v>319</v>
      </c>
      <c r="X47" s="325">
        <v>1</v>
      </c>
      <c r="Y47" s="325">
        <v>1000</v>
      </c>
      <c r="Z47" s="325"/>
      <c r="AA47" s="325"/>
      <c r="AB47" s="326" t="s">
        <v>371</v>
      </c>
      <c r="AC47" s="325"/>
      <c r="AD47" s="325"/>
      <c r="AE47" s="325"/>
      <c r="AF47" s="406" t="s">
        <v>392</v>
      </c>
      <c r="AG47" s="338" t="s">
        <v>440</v>
      </c>
      <c r="AH47" s="545"/>
      <c r="AI47" s="218">
        <v>227</v>
      </c>
      <c r="AJ47" s="306" t="s">
        <v>319</v>
      </c>
      <c r="AK47" s="218">
        <v>3.9979</v>
      </c>
      <c r="AL47" s="218">
        <v>27.398499999999999</v>
      </c>
      <c r="AM47" s="218">
        <v>2.2814999999999999</v>
      </c>
      <c r="AN47" s="218">
        <v>0.76</v>
      </c>
      <c r="AO47" s="218">
        <v>5.8309199999999999</v>
      </c>
      <c r="AP47" s="218">
        <v>2.5997300000000001</v>
      </c>
    </row>
    <row r="48" spans="1:42" ht="14.25" customHeight="1" thickBot="1" x14ac:dyDescent="0.25">
      <c r="A48" s="451">
        <v>47</v>
      </c>
      <c r="B48" s="506">
        <v>241</v>
      </c>
      <c r="C48" s="506">
        <v>5.43</v>
      </c>
      <c r="D48" s="506">
        <v>4.51</v>
      </c>
      <c r="E48" s="506" t="s">
        <v>649</v>
      </c>
      <c r="F48" s="506">
        <v>10.5</v>
      </c>
      <c r="G48" s="506">
        <v>8.5</v>
      </c>
      <c r="H48" s="507" t="s">
        <v>326</v>
      </c>
      <c r="I48" s="507">
        <v>5.9517100000000003</v>
      </c>
      <c r="J48" s="507">
        <v>0.56569000000000003</v>
      </c>
      <c r="K48" s="508">
        <v>6.5173899999999998</v>
      </c>
      <c r="L48" s="508">
        <v>4.4275000000000002</v>
      </c>
      <c r="M48" s="558">
        <f t="shared" si="1"/>
        <v>10.944890000000001</v>
      </c>
      <c r="N48" s="508"/>
      <c r="O48" s="508"/>
      <c r="P48" s="506">
        <v>1</v>
      </c>
      <c r="Q48" s="506">
        <v>1000</v>
      </c>
      <c r="R48" s="506"/>
      <c r="S48" s="506"/>
      <c r="T48" s="506" t="s">
        <v>371</v>
      </c>
      <c r="U48" s="534"/>
      <c r="V48" s="506">
        <v>216</v>
      </c>
      <c r="W48" s="506" t="s">
        <v>326</v>
      </c>
      <c r="X48" s="506">
        <v>1</v>
      </c>
      <c r="Y48" s="506">
        <v>1000</v>
      </c>
      <c r="Z48" s="506"/>
      <c r="AA48" s="506"/>
      <c r="AB48" s="487" t="s">
        <v>371</v>
      </c>
      <c r="AC48" s="506"/>
      <c r="AD48" s="506"/>
      <c r="AE48" s="506"/>
      <c r="AF48" s="476" t="s">
        <v>392</v>
      </c>
      <c r="AG48" s="477" t="s">
        <v>440</v>
      </c>
      <c r="AH48" s="545"/>
      <c r="AI48" s="218">
        <v>241</v>
      </c>
      <c r="AJ48" s="306" t="s">
        <v>326</v>
      </c>
      <c r="AK48" s="218">
        <v>4.4275000000000002</v>
      </c>
      <c r="AL48" s="218">
        <v>45.335360000000001</v>
      </c>
      <c r="AM48" s="218">
        <v>2.2814999999999999</v>
      </c>
      <c r="AN48" s="218">
        <v>1.32</v>
      </c>
      <c r="AO48" s="218">
        <v>5.3938699999999997</v>
      </c>
      <c r="AP48" s="218">
        <v>4.4690200000000004</v>
      </c>
    </row>
    <row r="49" spans="1:42" ht="14.25" customHeight="1" x14ac:dyDescent="0.2">
      <c r="A49" s="465">
        <v>48</v>
      </c>
      <c r="B49" s="478">
        <v>181</v>
      </c>
      <c r="C49" s="539">
        <v>5.65</v>
      </c>
      <c r="D49" s="539">
        <v>-3.71</v>
      </c>
      <c r="E49" s="478" t="s">
        <v>620</v>
      </c>
      <c r="F49" s="478">
        <v>9.5</v>
      </c>
      <c r="G49" s="478">
        <v>-8.5</v>
      </c>
      <c r="H49" s="479" t="s">
        <v>296</v>
      </c>
      <c r="I49" s="479">
        <v>6.9151699999999998</v>
      </c>
      <c r="J49" s="479">
        <v>0.70711000000000002</v>
      </c>
      <c r="K49" s="480">
        <v>7.6222799999999999</v>
      </c>
      <c r="L49" s="541">
        <v>4.2230999999999996</v>
      </c>
      <c r="M49" s="551">
        <f t="shared" si="1"/>
        <v>11.845379999999999</v>
      </c>
      <c r="N49" s="541"/>
      <c r="O49" s="541"/>
      <c r="P49" s="478"/>
      <c r="Q49" s="478"/>
      <c r="R49" s="478"/>
      <c r="S49" s="478"/>
      <c r="T49" s="509" t="s">
        <v>370</v>
      </c>
      <c r="U49" s="532"/>
      <c r="V49" s="478">
        <v>156</v>
      </c>
      <c r="W49" s="478" t="s">
        <v>296</v>
      </c>
      <c r="X49" s="478"/>
      <c r="Y49" s="478"/>
      <c r="Z49" s="478"/>
      <c r="AA49" s="478"/>
      <c r="AB49" s="509" t="s">
        <v>370</v>
      </c>
      <c r="AC49" s="478"/>
      <c r="AD49" s="478"/>
      <c r="AE49" s="478"/>
      <c r="AF49" s="482" t="s">
        <v>395</v>
      </c>
      <c r="AG49" s="483"/>
      <c r="AH49" s="545"/>
      <c r="AI49" s="218">
        <v>181</v>
      </c>
      <c r="AJ49" s="306" t="s">
        <v>296</v>
      </c>
      <c r="AK49" s="218">
        <v>4.2230999999999996</v>
      </c>
      <c r="AL49" s="218">
        <v>38.033940000000001</v>
      </c>
      <c r="AM49" s="218">
        <v>2.2814999999999999</v>
      </c>
      <c r="AN49" s="218">
        <v>-1.08</v>
      </c>
      <c r="AO49" s="218">
        <v>5.6078000000000001</v>
      </c>
      <c r="AP49" s="218">
        <v>-3.6819600000000001</v>
      </c>
    </row>
    <row r="50" spans="1:42" ht="14.25" customHeight="1" x14ac:dyDescent="0.2">
      <c r="A50" s="445">
        <v>49</v>
      </c>
      <c r="B50" s="325">
        <v>173</v>
      </c>
      <c r="C50" s="325">
        <v>5.34</v>
      </c>
      <c r="D50" s="325">
        <v>-4.79</v>
      </c>
      <c r="E50" s="325" t="s">
        <v>616</v>
      </c>
      <c r="F50" s="325">
        <v>10.5</v>
      </c>
      <c r="G50" s="325">
        <v>-9.5</v>
      </c>
      <c r="H50" s="411" t="s">
        <v>292</v>
      </c>
      <c r="I50" s="411">
        <v>7.0926799999999997</v>
      </c>
      <c r="J50" s="411">
        <v>0.5</v>
      </c>
      <c r="K50" s="429">
        <v>7.5926799999999997</v>
      </c>
      <c r="L50" s="429">
        <v>4.5124000000000004</v>
      </c>
      <c r="M50" s="552">
        <f t="shared" si="1"/>
        <v>12.105080000000001</v>
      </c>
      <c r="N50" s="429"/>
      <c r="O50" s="429"/>
      <c r="P50" s="325">
        <v>1</v>
      </c>
      <c r="Q50" s="325">
        <v>1000</v>
      </c>
      <c r="R50" s="325"/>
      <c r="S50" s="325"/>
      <c r="T50" s="325" t="s">
        <v>370</v>
      </c>
      <c r="U50" s="533"/>
      <c r="V50" s="325">
        <v>148</v>
      </c>
      <c r="W50" s="325" t="s">
        <v>292</v>
      </c>
      <c r="X50" s="325">
        <v>1</v>
      </c>
      <c r="Y50" s="325">
        <v>1000</v>
      </c>
      <c r="Z50" s="325"/>
      <c r="AA50" s="325"/>
      <c r="AB50" s="335" t="s">
        <v>370</v>
      </c>
      <c r="AC50" s="325"/>
      <c r="AD50" s="325"/>
      <c r="AE50" s="325"/>
      <c r="AF50" s="406" t="s">
        <v>392</v>
      </c>
      <c r="AG50" s="338" t="s">
        <v>440</v>
      </c>
      <c r="AH50" s="545"/>
      <c r="AI50" s="218">
        <v>173</v>
      </c>
      <c r="AJ50" s="306" t="s">
        <v>292</v>
      </c>
      <c r="AK50" s="218">
        <v>4.5124000000000004</v>
      </c>
      <c r="AL50" s="218">
        <v>47.889710000000001</v>
      </c>
      <c r="AM50" s="218">
        <v>2.2814999999999999</v>
      </c>
      <c r="AN50" s="218">
        <v>-1.4</v>
      </c>
      <c r="AO50" s="218">
        <v>5.3073499999999996</v>
      </c>
      <c r="AP50" s="218">
        <v>-4.74756</v>
      </c>
    </row>
    <row r="51" spans="1:42" ht="14.25" customHeight="1" x14ac:dyDescent="0.2">
      <c r="A51" s="445">
        <v>50</v>
      </c>
      <c r="B51" s="328">
        <v>199</v>
      </c>
      <c r="C51" s="328">
        <v>6.05</v>
      </c>
      <c r="D51" s="328">
        <v>-1.24</v>
      </c>
      <c r="E51" s="328" t="s">
        <v>629</v>
      </c>
      <c r="F51" s="328">
        <v>9.5</v>
      </c>
      <c r="G51" s="328">
        <v>-2.5</v>
      </c>
      <c r="H51" s="413" t="s">
        <v>305</v>
      </c>
      <c r="I51" s="413">
        <v>6.8067099999999998</v>
      </c>
      <c r="J51" s="413">
        <v>0.78102000000000005</v>
      </c>
      <c r="K51" s="430">
        <v>7.5877400000000002</v>
      </c>
      <c r="L51" s="430">
        <v>3.82</v>
      </c>
      <c r="M51" s="553">
        <f t="shared" si="1"/>
        <v>11.40774</v>
      </c>
      <c r="N51" s="430"/>
      <c r="O51" s="430"/>
      <c r="P51" s="328"/>
      <c r="Q51" s="328"/>
      <c r="R51" s="328"/>
      <c r="S51" s="328"/>
      <c r="T51" s="335" t="s">
        <v>370</v>
      </c>
      <c r="U51" s="533"/>
      <c r="V51" s="328">
        <v>174</v>
      </c>
      <c r="W51" s="328" t="s">
        <v>305</v>
      </c>
      <c r="X51" s="328"/>
      <c r="Y51" s="328"/>
      <c r="Z51" s="328"/>
      <c r="AA51" s="328"/>
      <c r="AB51" s="335" t="s">
        <v>370</v>
      </c>
      <c r="AC51" s="328"/>
      <c r="AD51" s="328"/>
      <c r="AE51" s="328"/>
      <c r="AF51" s="431" t="s">
        <v>395</v>
      </c>
      <c r="AG51" s="340"/>
      <c r="AH51" s="545"/>
      <c r="AI51" s="218">
        <v>199</v>
      </c>
      <c r="AJ51" s="306" t="s">
        <v>305</v>
      </c>
      <c r="AK51" s="218">
        <v>3.82</v>
      </c>
      <c r="AL51" s="218">
        <v>13.21058</v>
      </c>
      <c r="AM51" s="218">
        <v>2.2814999999999999</v>
      </c>
      <c r="AN51" s="218">
        <v>-0.36</v>
      </c>
      <c r="AO51" s="218">
        <v>6.0004</v>
      </c>
      <c r="AP51" s="218">
        <v>-1.23299</v>
      </c>
    </row>
    <row r="52" spans="1:42" ht="14.25" customHeight="1" x14ac:dyDescent="0.2">
      <c r="A52" s="445">
        <v>51</v>
      </c>
      <c r="B52" s="328">
        <v>177</v>
      </c>
      <c r="C52" s="328">
        <v>5.5</v>
      </c>
      <c r="D52" s="328">
        <v>-4.25</v>
      </c>
      <c r="E52" s="328" t="s">
        <v>618</v>
      </c>
      <c r="F52" s="328">
        <v>8.5</v>
      </c>
      <c r="G52" s="328">
        <v>-7.5</v>
      </c>
      <c r="H52" s="413" t="s">
        <v>294</v>
      </c>
      <c r="I52" s="413">
        <v>6.80091</v>
      </c>
      <c r="J52" s="413">
        <v>0.70711000000000002</v>
      </c>
      <c r="K52" s="430">
        <v>7.5080200000000001</v>
      </c>
      <c r="L52" s="430">
        <v>4.3602999999999996</v>
      </c>
      <c r="M52" s="553">
        <f t="shared" si="1"/>
        <v>11.868320000000001</v>
      </c>
      <c r="N52" s="430"/>
      <c r="O52" s="430"/>
      <c r="P52" s="328"/>
      <c r="Q52" s="328"/>
      <c r="R52" s="328"/>
      <c r="S52" s="328"/>
      <c r="T52" s="335" t="s">
        <v>370</v>
      </c>
      <c r="U52" s="533"/>
      <c r="V52" s="328">
        <v>152</v>
      </c>
      <c r="W52" s="328" t="s">
        <v>294</v>
      </c>
      <c r="X52" s="328"/>
      <c r="Y52" s="328"/>
      <c r="Z52" s="328"/>
      <c r="AA52" s="328"/>
      <c r="AB52" s="335" t="s">
        <v>370</v>
      </c>
      <c r="AC52" s="328"/>
      <c r="AD52" s="328"/>
      <c r="AE52" s="328"/>
      <c r="AF52" s="431" t="s">
        <v>395</v>
      </c>
      <c r="AG52" s="340"/>
      <c r="AH52" s="545"/>
      <c r="AI52" s="218">
        <v>177</v>
      </c>
      <c r="AJ52" s="306" t="s">
        <v>294</v>
      </c>
      <c r="AK52" s="218">
        <v>4.3602999999999996</v>
      </c>
      <c r="AL52" s="218">
        <v>43.061880000000002</v>
      </c>
      <c r="AM52" s="218">
        <v>2.2814999999999999</v>
      </c>
      <c r="AN52" s="218">
        <v>-1.24</v>
      </c>
      <c r="AO52" s="218">
        <v>5.4672000000000001</v>
      </c>
      <c r="AP52" s="218">
        <v>-4.2171599999999998</v>
      </c>
    </row>
    <row r="53" spans="1:42" ht="14.25" customHeight="1" x14ac:dyDescent="0.2">
      <c r="A53" s="445">
        <v>52</v>
      </c>
      <c r="B53" s="325">
        <v>175</v>
      </c>
      <c r="C53" s="325">
        <v>5.43</v>
      </c>
      <c r="D53" s="325">
        <v>-4.5199999999999996</v>
      </c>
      <c r="E53" s="325" t="s">
        <v>617</v>
      </c>
      <c r="F53" s="325">
        <v>10.5</v>
      </c>
      <c r="G53" s="325">
        <v>-8.5</v>
      </c>
      <c r="H53" s="411" t="s">
        <v>293</v>
      </c>
      <c r="I53" s="411">
        <v>6.97818</v>
      </c>
      <c r="J53" s="411">
        <v>0.5</v>
      </c>
      <c r="K53" s="429">
        <v>7.47818</v>
      </c>
      <c r="L53" s="429">
        <v>4.4345999999999997</v>
      </c>
      <c r="M53" s="552">
        <f t="shared" si="1"/>
        <v>11.91278</v>
      </c>
      <c r="N53" s="429"/>
      <c r="O53" s="429"/>
      <c r="P53" s="325">
        <v>1</v>
      </c>
      <c r="Q53" s="325">
        <v>1000</v>
      </c>
      <c r="R53" s="325"/>
      <c r="S53" s="325"/>
      <c r="T53" s="325" t="s">
        <v>370</v>
      </c>
      <c r="U53" s="533"/>
      <c r="V53" s="325">
        <v>150</v>
      </c>
      <c r="W53" s="325" t="s">
        <v>293</v>
      </c>
      <c r="X53" s="325">
        <v>1</v>
      </c>
      <c r="Y53" s="325">
        <v>1000</v>
      </c>
      <c r="Z53" s="325"/>
      <c r="AA53" s="325"/>
      <c r="AB53" s="335" t="s">
        <v>370</v>
      </c>
      <c r="AC53" s="325"/>
      <c r="AD53" s="325"/>
      <c r="AE53" s="325"/>
      <c r="AF53" s="406" t="s">
        <v>392</v>
      </c>
      <c r="AG53" s="338" t="s">
        <v>440</v>
      </c>
      <c r="AH53" s="545"/>
      <c r="AI53" s="218">
        <v>175</v>
      </c>
      <c r="AJ53" s="306" t="s">
        <v>293</v>
      </c>
      <c r="AK53" s="218">
        <v>4.4345999999999997</v>
      </c>
      <c r="AL53" s="218">
        <v>45.500889999999998</v>
      </c>
      <c r="AM53" s="218">
        <v>2.2814999999999999</v>
      </c>
      <c r="AN53" s="218">
        <v>-1.32</v>
      </c>
      <c r="AO53" s="218">
        <v>5.3896800000000002</v>
      </c>
      <c r="AP53" s="218">
        <v>-4.4829999999999997</v>
      </c>
    </row>
    <row r="54" spans="1:42" s="644" customFormat="1" ht="14.25" customHeight="1" x14ac:dyDescent="0.2">
      <c r="A54" s="650">
        <v>53</v>
      </c>
      <c r="B54" s="637">
        <v>195</v>
      </c>
      <c r="C54" s="637">
        <v>6</v>
      </c>
      <c r="D54" s="637">
        <v>-1.8</v>
      </c>
      <c r="E54" s="637" t="s">
        <v>627</v>
      </c>
      <c r="F54" s="637">
        <v>9.5</v>
      </c>
      <c r="G54" s="637">
        <v>-3.5</v>
      </c>
      <c r="H54" s="638" t="s">
        <v>297</v>
      </c>
      <c r="I54" s="638">
        <v>6.1921200000000001</v>
      </c>
      <c r="J54" s="638">
        <v>0.70711000000000002</v>
      </c>
      <c r="K54" s="553">
        <v>6.8992300000000002</v>
      </c>
      <c r="L54" s="553">
        <v>3.8765999999999998</v>
      </c>
      <c r="M54" s="553">
        <f t="shared" si="1"/>
        <v>10.775829999999999</v>
      </c>
      <c r="N54" s="553"/>
      <c r="O54" s="553"/>
      <c r="P54" s="637"/>
      <c r="Q54" s="637"/>
      <c r="R54" s="637"/>
      <c r="S54" s="637"/>
      <c r="T54" s="651" t="s">
        <v>370</v>
      </c>
      <c r="U54" s="640"/>
      <c r="V54" s="637">
        <v>170</v>
      </c>
      <c r="W54" s="637" t="s">
        <v>303</v>
      </c>
      <c r="X54" s="637"/>
      <c r="Y54" s="637"/>
      <c r="Z54" s="637"/>
      <c r="AA54" s="637"/>
      <c r="AB54" s="651" t="s">
        <v>370</v>
      </c>
      <c r="AC54" s="637"/>
      <c r="AD54" s="637"/>
      <c r="AE54" s="637"/>
      <c r="AF54" s="637" t="s">
        <v>395</v>
      </c>
      <c r="AG54" s="642"/>
      <c r="AH54" s="643"/>
      <c r="AI54" s="223">
        <v>195</v>
      </c>
      <c r="AJ54" s="644" t="s">
        <v>303</v>
      </c>
      <c r="AK54" s="223">
        <v>3.8765999999999998</v>
      </c>
      <c r="AL54" s="223">
        <v>18.985690000000002</v>
      </c>
      <c r="AM54" s="223">
        <v>2.2814999999999999</v>
      </c>
      <c r="AN54" s="223">
        <v>-0.52</v>
      </c>
      <c r="AO54" s="223">
        <v>5.9471699999999998</v>
      </c>
      <c r="AP54" s="223">
        <v>-1.7811699999999999</v>
      </c>
    </row>
    <row r="55" spans="1:42" ht="14.25" customHeight="1" x14ac:dyDescent="0.2">
      <c r="A55" s="445">
        <v>54</v>
      </c>
      <c r="B55" s="328">
        <v>179</v>
      </c>
      <c r="C55" s="328">
        <v>5.58</v>
      </c>
      <c r="D55" s="328">
        <v>-3.98</v>
      </c>
      <c r="E55" s="328" t="s">
        <v>619</v>
      </c>
      <c r="F55" s="328">
        <v>8.5</v>
      </c>
      <c r="G55" s="328">
        <v>-6.5</v>
      </c>
      <c r="H55" s="413" t="s">
        <v>295</v>
      </c>
      <c r="I55" s="413">
        <v>6.5460599999999998</v>
      </c>
      <c r="J55" s="413">
        <v>0.70711000000000002</v>
      </c>
      <c r="K55" s="430">
        <v>7.2531699999999999</v>
      </c>
      <c r="L55" s="430">
        <v>4.2897999999999996</v>
      </c>
      <c r="M55" s="553">
        <f t="shared" si="1"/>
        <v>11.54297</v>
      </c>
      <c r="N55" s="430"/>
      <c r="O55" s="430"/>
      <c r="P55" s="328"/>
      <c r="Q55" s="328"/>
      <c r="R55" s="328"/>
      <c r="S55" s="328"/>
      <c r="T55" s="335" t="s">
        <v>370</v>
      </c>
      <c r="U55" s="533"/>
      <c r="V55" s="328">
        <v>154</v>
      </c>
      <c r="W55" s="328" t="s">
        <v>295</v>
      </c>
      <c r="X55" s="328"/>
      <c r="Y55" s="328"/>
      <c r="Z55" s="328"/>
      <c r="AA55" s="328"/>
      <c r="AB55" s="335" t="s">
        <v>370</v>
      </c>
      <c r="AC55" s="328"/>
      <c r="AD55" s="328"/>
      <c r="AE55" s="328"/>
      <c r="AF55" s="431" t="s">
        <v>395</v>
      </c>
      <c r="AG55" s="340"/>
      <c r="AH55" s="545"/>
      <c r="AI55" s="218">
        <v>179</v>
      </c>
      <c r="AJ55" s="306" t="s">
        <v>295</v>
      </c>
      <c r="AK55" s="218">
        <v>4.2897999999999996</v>
      </c>
      <c r="AL55" s="218">
        <v>40.572769999999998</v>
      </c>
      <c r="AM55" s="218">
        <v>2.2814999999999999</v>
      </c>
      <c r="AN55" s="218">
        <v>-1.1599999999999999</v>
      </c>
      <c r="AO55" s="218">
        <v>5.5399099999999999</v>
      </c>
      <c r="AP55" s="218">
        <v>-3.95011</v>
      </c>
    </row>
    <row r="56" spans="1:42" ht="14.25" customHeight="1" x14ac:dyDescent="0.2">
      <c r="A56" s="445">
        <v>55</v>
      </c>
      <c r="B56" s="328">
        <v>201</v>
      </c>
      <c r="C56" s="328">
        <v>6.07</v>
      </c>
      <c r="D56" s="328">
        <v>-0.97</v>
      </c>
      <c r="E56" s="328" t="s">
        <v>630</v>
      </c>
      <c r="F56" s="328">
        <v>8.5</v>
      </c>
      <c r="G56" s="328">
        <v>-1.5</v>
      </c>
      <c r="H56" s="413" t="s">
        <v>306</v>
      </c>
      <c r="I56" s="413">
        <v>6.4604499999999998</v>
      </c>
      <c r="J56" s="413">
        <v>0.70711000000000002</v>
      </c>
      <c r="K56" s="430">
        <v>7.1675599999999999</v>
      </c>
      <c r="L56" s="430">
        <v>3.7993000000000001</v>
      </c>
      <c r="M56" s="553">
        <f t="shared" si="1"/>
        <v>10.96686</v>
      </c>
      <c r="N56" s="430"/>
      <c r="O56" s="430"/>
      <c r="P56" s="328"/>
      <c r="Q56" s="328"/>
      <c r="R56" s="328"/>
      <c r="S56" s="328"/>
      <c r="T56" s="335" t="s">
        <v>370</v>
      </c>
      <c r="U56" s="533"/>
      <c r="V56" s="328">
        <v>176</v>
      </c>
      <c r="W56" s="328" t="s">
        <v>306</v>
      </c>
      <c r="X56" s="328"/>
      <c r="Y56" s="328"/>
      <c r="Z56" s="328"/>
      <c r="AA56" s="328"/>
      <c r="AB56" s="335" t="s">
        <v>370</v>
      </c>
      <c r="AC56" s="328"/>
      <c r="AD56" s="328"/>
      <c r="AE56" s="328"/>
      <c r="AF56" s="431" t="s">
        <v>395</v>
      </c>
      <c r="AG56" s="340"/>
      <c r="AH56" s="545"/>
      <c r="AI56" s="218">
        <v>201</v>
      </c>
      <c r="AJ56" s="306" t="s">
        <v>306</v>
      </c>
      <c r="AK56" s="218">
        <v>3.7993000000000001</v>
      </c>
      <c r="AL56" s="218">
        <v>10.28665</v>
      </c>
      <c r="AM56" s="218">
        <v>2.2814999999999999</v>
      </c>
      <c r="AN56" s="218">
        <v>-0.28000000000000003</v>
      </c>
      <c r="AO56" s="218">
        <v>6.0197399999999996</v>
      </c>
      <c r="AP56" s="218">
        <v>-0.95845000000000002</v>
      </c>
    </row>
    <row r="57" spans="1:42" ht="14.25" customHeight="1" x14ac:dyDescent="0.2">
      <c r="A57" s="445">
        <v>56</v>
      </c>
      <c r="B57" s="325">
        <v>187</v>
      </c>
      <c r="C57" s="325">
        <v>5.83</v>
      </c>
      <c r="D57" s="325">
        <v>-2.9</v>
      </c>
      <c r="E57" s="325" t="s">
        <v>623</v>
      </c>
      <c r="F57" s="325">
        <v>10.5</v>
      </c>
      <c r="G57" s="325">
        <v>-5.5</v>
      </c>
      <c r="H57" s="411" t="s">
        <v>299</v>
      </c>
      <c r="I57" s="411">
        <v>6.3326599999999997</v>
      </c>
      <c r="J57" s="411">
        <v>0.70711000000000002</v>
      </c>
      <c r="K57" s="429">
        <v>7.0397699999999999</v>
      </c>
      <c r="L57" s="429">
        <v>4.0476999999999999</v>
      </c>
      <c r="M57" s="552">
        <f t="shared" si="1"/>
        <v>11.08747</v>
      </c>
      <c r="N57" s="429"/>
      <c r="O57" s="429"/>
      <c r="P57" s="325">
        <v>1</v>
      </c>
      <c r="Q57" s="325">
        <v>1000</v>
      </c>
      <c r="R57" s="325"/>
      <c r="S57" s="325"/>
      <c r="T57" s="325" t="s">
        <v>370</v>
      </c>
      <c r="U57" s="533"/>
      <c r="V57" s="325">
        <v>162</v>
      </c>
      <c r="W57" s="325" t="s">
        <v>299</v>
      </c>
      <c r="X57" s="325">
        <v>1</v>
      </c>
      <c r="Y57" s="325">
        <v>1000</v>
      </c>
      <c r="Z57" s="325"/>
      <c r="AA57" s="325"/>
      <c r="AB57" s="335" t="s">
        <v>370</v>
      </c>
      <c r="AC57" s="325"/>
      <c r="AD57" s="325"/>
      <c r="AE57" s="325"/>
      <c r="AF57" s="406" t="s">
        <v>392</v>
      </c>
      <c r="AG57" s="338" t="s">
        <v>440</v>
      </c>
      <c r="AH57" s="545"/>
      <c r="AI57" s="218">
        <v>187</v>
      </c>
      <c r="AJ57" s="306" t="s">
        <v>299</v>
      </c>
      <c r="AK57" s="218">
        <v>4.0476999999999999</v>
      </c>
      <c r="AL57" s="218">
        <v>30.128720000000001</v>
      </c>
      <c r="AM57" s="218">
        <v>2.2814999999999999</v>
      </c>
      <c r="AN57" s="218">
        <v>-0.84</v>
      </c>
      <c r="AO57" s="218">
        <v>5.7823799999999999</v>
      </c>
      <c r="AP57" s="218">
        <v>-2.87174</v>
      </c>
    </row>
    <row r="58" spans="1:42" ht="14.25" customHeight="1" x14ac:dyDescent="0.2">
      <c r="A58" s="445">
        <v>57</v>
      </c>
      <c r="B58" s="325">
        <v>191</v>
      </c>
      <c r="C58" s="325">
        <v>5.92</v>
      </c>
      <c r="D58" s="325">
        <v>-2.35</v>
      </c>
      <c r="E58" s="325" t="s">
        <v>625</v>
      </c>
      <c r="F58" s="325">
        <v>10.5</v>
      </c>
      <c r="G58" s="325">
        <v>-3.5</v>
      </c>
      <c r="H58" s="411" t="s">
        <v>301</v>
      </c>
      <c r="I58" s="411">
        <v>6.2038900000000003</v>
      </c>
      <c r="J58" s="411">
        <v>0.70711000000000002</v>
      </c>
      <c r="K58" s="429">
        <v>6.9109999999999996</v>
      </c>
      <c r="L58" s="429">
        <v>3.9527999999999999</v>
      </c>
      <c r="M58" s="552">
        <f t="shared" si="1"/>
        <v>10.863799999999999</v>
      </c>
      <c r="N58" s="429"/>
      <c r="O58" s="429"/>
      <c r="P58" s="325">
        <v>1</v>
      </c>
      <c r="Q58" s="325">
        <v>1000</v>
      </c>
      <c r="R58" s="325"/>
      <c r="S58" s="325"/>
      <c r="T58" s="325" t="s">
        <v>370</v>
      </c>
      <c r="U58" s="533"/>
      <c r="V58" s="325">
        <v>166</v>
      </c>
      <c r="W58" s="325" t="s">
        <v>301</v>
      </c>
      <c r="X58" s="325">
        <v>1</v>
      </c>
      <c r="Y58" s="325">
        <v>1000</v>
      </c>
      <c r="Z58" s="325"/>
      <c r="AA58" s="325"/>
      <c r="AB58" s="335" t="s">
        <v>370</v>
      </c>
      <c r="AC58" s="325"/>
      <c r="AD58" s="325"/>
      <c r="AE58" s="325"/>
      <c r="AF58" s="406" t="s">
        <v>392</v>
      </c>
      <c r="AG58" s="338" t="s">
        <v>440</v>
      </c>
      <c r="AH58" s="545"/>
      <c r="AI58" s="218">
        <v>191</v>
      </c>
      <c r="AJ58" s="306" t="s">
        <v>301</v>
      </c>
      <c r="AK58" s="218">
        <v>3.9527999999999999</v>
      </c>
      <c r="AL58" s="218">
        <v>24.634720000000002</v>
      </c>
      <c r="AM58" s="218">
        <v>2.2814999999999999</v>
      </c>
      <c r="AN58" s="218">
        <v>-0.68</v>
      </c>
      <c r="AO58" s="218">
        <v>5.8745000000000003</v>
      </c>
      <c r="AP58" s="218">
        <v>-2.3276400000000002</v>
      </c>
    </row>
    <row r="59" spans="1:42" s="644" customFormat="1" ht="14.25" customHeight="1" x14ac:dyDescent="0.2">
      <c r="A59" s="650">
        <v>58</v>
      </c>
      <c r="B59" s="647">
        <v>183</v>
      </c>
      <c r="C59" s="647">
        <v>5.71</v>
      </c>
      <c r="D59" s="647">
        <v>-3.44</v>
      </c>
      <c r="E59" s="647" t="s">
        <v>621</v>
      </c>
      <c r="F59" s="647">
        <v>9.5</v>
      </c>
      <c r="G59" s="647">
        <v>-7.5</v>
      </c>
      <c r="H59" s="648" t="s">
        <v>303</v>
      </c>
      <c r="I59" s="648">
        <v>6.5788599999999997</v>
      </c>
      <c r="J59" s="648">
        <v>0.70711000000000002</v>
      </c>
      <c r="K59" s="554">
        <v>7.2859600000000002</v>
      </c>
      <c r="L59" s="554">
        <v>4.1604000000000001</v>
      </c>
      <c r="M59" s="554">
        <f t="shared" si="1"/>
        <v>11.44636</v>
      </c>
      <c r="N59" s="554"/>
      <c r="O59" s="554"/>
      <c r="P59" s="647"/>
      <c r="Q59" s="647"/>
      <c r="R59" s="647"/>
      <c r="S59" s="647"/>
      <c r="T59" s="651" t="s">
        <v>370</v>
      </c>
      <c r="U59" s="640"/>
      <c r="V59" s="647">
        <v>158</v>
      </c>
      <c r="W59" s="647" t="s">
        <v>297</v>
      </c>
      <c r="X59" s="647"/>
      <c r="Y59" s="647"/>
      <c r="Z59" s="647"/>
      <c r="AA59" s="647"/>
      <c r="AB59" s="651" t="s">
        <v>370</v>
      </c>
      <c r="AC59" s="647"/>
      <c r="AD59" s="647"/>
      <c r="AE59" s="647"/>
      <c r="AF59" s="647" t="s">
        <v>395</v>
      </c>
      <c r="AG59" s="649"/>
      <c r="AH59" s="643"/>
      <c r="AI59" s="223">
        <v>183</v>
      </c>
      <c r="AJ59" s="644" t="s">
        <v>297</v>
      </c>
      <c r="AK59" s="223">
        <v>4.1604000000000001</v>
      </c>
      <c r="AL59" s="223">
        <v>35.446170000000002</v>
      </c>
      <c r="AM59" s="223">
        <v>2.2814999999999999</v>
      </c>
      <c r="AN59" s="223">
        <v>-1</v>
      </c>
      <c r="AO59" s="223">
        <v>5.6708400000000001</v>
      </c>
      <c r="AP59" s="223">
        <v>-3.4127900000000002</v>
      </c>
    </row>
    <row r="60" spans="1:42" ht="14.25" customHeight="1" x14ac:dyDescent="0.2">
      <c r="A60" s="445">
        <v>59</v>
      </c>
      <c r="B60" s="328">
        <v>203</v>
      </c>
      <c r="C60" s="328">
        <v>6.08</v>
      </c>
      <c r="D60" s="328">
        <v>-0.69</v>
      </c>
      <c r="E60" s="328" t="s">
        <v>631</v>
      </c>
      <c r="F60" s="328">
        <v>10.5</v>
      </c>
      <c r="G60" s="328">
        <v>-2.5</v>
      </c>
      <c r="H60" s="413" t="s">
        <v>307</v>
      </c>
      <c r="I60" s="413">
        <v>6.1063700000000001</v>
      </c>
      <c r="J60" s="413">
        <v>0.70711000000000002</v>
      </c>
      <c r="K60" s="430">
        <v>6.8134800000000002</v>
      </c>
      <c r="L60" s="430">
        <v>3.7837999999999998</v>
      </c>
      <c r="M60" s="553">
        <f t="shared" si="1"/>
        <v>10.59728</v>
      </c>
      <c r="N60" s="430"/>
      <c r="O60" s="430"/>
      <c r="P60" s="328"/>
      <c r="Q60" s="328"/>
      <c r="R60" s="328"/>
      <c r="S60" s="328"/>
      <c r="T60" s="335" t="s">
        <v>370</v>
      </c>
      <c r="U60" s="533"/>
      <c r="V60" s="328">
        <v>178</v>
      </c>
      <c r="W60" s="328" t="s">
        <v>307</v>
      </c>
      <c r="X60" s="328"/>
      <c r="Y60" s="328"/>
      <c r="Z60" s="328"/>
      <c r="AA60" s="328"/>
      <c r="AB60" s="335" t="s">
        <v>370</v>
      </c>
      <c r="AC60" s="328"/>
      <c r="AD60" s="328"/>
      <c r="AE60" s="328"/>
      <c r="AF60" s="431" t="s">
        <v>395</v>
      </c>
      <c r="AG60" s="340"/>
      <c r="AH60" s="545"/>
      <c r="AI60" s="218">
        <v>203</v>
      </c>
      <c r="AJ60" s="306" t="s">
        <v>307</v>
      </c>
      <c r="AK60" s="218">
        <v>3.7837999999999998</v>
      </c>
      <c r="AL60" s="218">
        <v>7.3449999999999998</v>
      </c>
      <c r="AM60" s="218">
        <v>2.2814999999999999</v>
      </c>
      <c r="AN60" s="218">
        <v>-0.2</v>
      </c>
      <c r="AO60" s="218">
        <v>6.0342099999999999</v>
      </c>
      <c r="AP60" s="218">
        <v>-0.68372999999999995</v>
      </c>
    </row>
    <row r="61" spans="1:42" ht="14.25" customHeight="1" thickBot="1" x14ac:dyDescent="0.25">
      <c r="A61" s="451">
        <v>60</v>
      </c>
      <c r="B61" s="484">
        <v>197</v>
      </c>
      <c r="C61" s="484">
        <v>6.03</v>
      </c>
      <c r="D61" s="484">
        <v>-1.52</v>
      </c>
      <c r="E61" s="484" t="s">
        <v>628</v>
      </c>
      <c r="F61" s="484">
        <v>8.5</v>
      </c>
      <c r="G61" s="484">
        <v>-2.5</v>
      </c>
      <c r="H61" s="485" t="s">
        <v>304</v>
      </c>
      <c r="I61" s="485">
        <v>5.9138900000000003</v>
      </c>
      <c r="J61" s="485">
        <v>0.57008999999999999</v>
      </c>
      <c r="K61" s="486">
        <v>6.4839799999999999</v>
      </c>
      <c r="L61" s="486">
        <v>3.8458000000000001</v>
      </c>
      <c r="M61" s="555">
        <f t="shared" si="1"/>
        <v>10.32978</v>
      </c>
      <c r="N61" s="486"/>
      <c r="O61" s="486"/>
      <c r="P61" s="484"/>
      <c r="Q61" s="484"/>
      <c r="R61" s="484"/>
      <c r="S61" s="484"/>
      <c r="T61" s="510" t="s">
        <v>370</v>
      </c>
      <c r="U61" s="534"/>
      <c r="V61" s="484">
        <v>172</v>
      </c>
      <c r="W61" s="484" t="s">
        <v>304</v>
      </c>
      <c r="X61" s="484"/>
      <c r="Y61" s="484"/>
      <c r="Z61" s="484"/>
      <c r="AA61" s="484"/>
      <c r="AB61" s="510" t="s">
        <v>370</v>
      </c>
      <c r="AC61" s="484"/>
      <c r="AD61" s="484"/>
      <c r="AE61" s="484"/>
      <c r="AF61" s="488" t="s">
        <v>395</v>
      </c>
      <c r="AG61" s="489"/>
      <c r="AH61" s="545"/>
      <c r="AI61" s="218">
        <v>197</v>
      </c>
      <c r="AJ61" s="306" t="s">
        <v>304</v>
      </c>
      <c r="AK61" s="218">
        <v>3.8458000000000001</v>
      </c>
      <c r="AL61" s="218">
        <v>16.111830000000001</v>
      </c>
      <c r="AM61" s="218">
        <v>2.2814999999999999</v>
      </c>
      <c r="AN61" s="218">
        <v>-0.44</v>
      </c>
      <c r="AO61" s="218">
        <v>5.9762199999999996</v>
      </c>
      <c r="AP61" s="218">
        <v>-1.50725</v>
      </c>
    </row>
    <row r="62" spans="1:42" ht="14.25" customHeight="1" x14ac:dyDescent="0.2">
      <c r="A62" s="465">
        <v>61</v>
      </c>
      <c r="B62" s="493">
        <v>326</v>
      </c>
      <c r="C62" s="538">
        <v>-4.67</v>
      </c>
      <c r="D62" s="538">
        <v>5.38</v>
      </c>
      <c r="E62" s="493" t="s">
        <v>686</v>
      </c>
      <c r="F62" s="493">
        <v>-9.5</v>
      </c>
      <c r="G62" s="493">
        <v>10.5</v>
      </c>
      <c r="H62" s="511" t="s">
        <v>363</v>
      </c>
      <c r="I62" s="511">
        <v>6.8720800000000004</v>
      </c>
      <c r="J62" s="511">
        <v>0.5</v>
      </c>
      <c r="K62" s="495">
        <v>7.3720800000000004</v>
      </c>
      <c r="L62" s="540">
        <v>4.4396000000000004</v>
      </c>
      <c r="M62" s="556">
        <f t="shared" si="1"/>
        <v>11.811680000000001</v>
      </c>
      <c r="N62" s="540"/>
      <c r="O62" s="540"/>
      <c r="P62" s="493">
        <v>1</v>
      </c>
      <c r="Q62" s="493">
        <v>1000</v>
      </c>
      <c r="R62" s="493"/>
      <c r="S62" s="493"/>
      <c r="T62" s="493" t="s">
        <v>375</v>
      </c>
      <c r="U62" s="532"/>
      <c r="V62" s="493">
        <v>291</v>
      </c>
      <c r="W62" s="493" t="s">
        <v>363</v>
      </c>
      <c r="X62" s="493">
        <v>1</v>
      </c>
      <c r="Y62" s="493">
        <v>1000</v>
      </c>
      <c r="Z62" s="493"/>
      <c r="AA62" s="493"/>
      <c r="AB62" s="512" t="s">
        <v>375</v>
      </c>
      <c r="AC62" s="493"/>
      <c r="AD62" s="493"/>
      <c r="AE62" s="493"/>
      <c r="AF62" s="470" t="s">
        <v>392</v>
      </c>
      <c r="AG62" s="471" t="s">
        <v>440</v>
      </c>
      <c r="AH62" s="545"/>
      <c r="AI62" s="218">
        <v>326</v>
      </c>
      <c r="AJ62" s="306" t="s">
        <v>363</v>
      </c>
      <c r="AK62" s="218">
        <v>4.4396000000000004</v>
      </c>
      <c r="AL62" s="218">
        <v>46.40802</v>
      </c>
      <c r="AM62" s="218">
        <v>-1.42</v>
      </c>
      <c r="AN62" s="218">
        <v>2.2814999999999999</v>
      </c>
      <c r="AO62" s="218">
        <v>-4.63544</v>
      </c>
      <c r="AP62" s="218">
        <v>5.3426600000000004</v>
      </c>
    </row>
    <row r="63" spans="1:42" ht="14.25" customHeight="1" x14ac:dyDescent="0.2">
      <c r="A63" s="445">
        <v>62</v>
      </c>
      <c r="B63" s="407">
        <v>304</v>
      </c>
      <c r="C63" s="407">
        <v>-1.76</v>
      </c>
      <c r="D63" s="407">
        <v>6</v>
      </c>
      <c r="E63" s="407" t="s">
        <v>675</v>
      </c>
      <c r="F63" s="407">
        <v>-3.5</v>
      </c>
      <c r="G63" s="407">
        <v>9.5</v>
      </c>
      <c r="H63" s="412" t="s">
        <v>352</v>
      </c>
      <c r="I63" s="412">
        <v>6.5030000000000001</v>
      </c>
      <c r="J63" s="412">
        <v>0.70711000000000002</v>
      </c>
      <c r="K63" s="428">
        <v>7.2101100000000002</v>
      </c>
      <c r="L63" s="428">
        <v>3.8628999999999998</v>
      </c>
      <c r="M63" s="554">
        <f t="shared" si="1"/>
        <v>11.07301</v>
      </c>
      <c r="N63" s="428"/>
      <c r="O63" s="428"/>
      <c r="P63" s="407"/>
      <c r="Q63" s="407"/>
      <c r="R63" s="407"/>
      <c r="S63" s="407"/>
      <c r="T63" s="337" t="s">
        <v>375</v>
      </c>
      <c r="U63" s="533"/>
      <c r="V63" s="407">
        <v>269</v>
      </c>
      <c r="W63" s="407" t="s">
        <v>352</v>
      </c>
      <c r="X63" s="407"/>
      <c r="Y63" s="407"/>
      <c r="Z63" s="407"/>
      <c r="AA63" s="407"/>
      <c r="AB63" s="337" t="s">
        <v>375</v>
      </c>
      <c r="AC63" s="407"/>
      <c r="AD63" s="407"/>
      <c r="AE63" s="407"/>
      <c r="AF63" s="407"/>
      <c r="AG63" s="408"/>
      <c r="AH63" s="545"/>
      <c r="AI63" s="218">
        <v>304</v>
      </c>
      <c r="AJ63" s="306" t="s">
        <v>352</v>
      </c>
      <c r="AK63" s="218">
        <v>3.8628999999999998</v>
      </c>
      <c r="AL63" s="218">
        <v>18.204319999999999</v>
      </c>
      <c r="AM63" s="218">
        <v>-0.54</v>
      </c>
      <c r="AN63" s="218">
        <v>2.2814999999999999</v>
      </c>
      <c r="AO63" s="218">
        <v>-1.74678</v>
      </c>
      <c r="AP63" s="218">
        <v>5.9510100000000001</v>
      </c>
    </row>
    <row r="64" spans="1:42" ht="14.25" customHeight="1" x14ac:dyDescent="0.2">
      <c r="A64" s="445">
        <v>63</v>
      </c>
      <c r="B64" s="325">
        <v>298</v>
      </c>
      <c r="C64" s="325">
        <v>-0.95</v>
      </c>
      <c r="D64" s="325">
        <v>6.07</v>
      </c>
      <c r="E64" s="325" t="s">
        <v>672</v>
      </c>
      <c r="F64" s="325">
        <v>-3.5</v>
      </c>
      <c r="G64" s="325">
        <v>10.5</v>
      </c>
      <c r="H64" s="414" t="s">
        <v>349</v>
      </c>
      <c r="I64" s="414">
        <v>6.51248</v>
      </c>
      <c r="J64" s="414">
        <v>0.70711000000000002</v>
      </c>
      <c r="K64" s="429">
        <v>7.2195799999999997</v>
      </c>
      <c r="L64" s="429">
        <v>3.7974999999999999</v>
      </c>
      <c r="M64" s="552">
        <f t="shared" si="1"/>
        <v>11.01708</v>
      </c>
      <c r="N64" s="429"/>
      <c r="O64" s="429"/>
      <c r="P64" s="325">
        <v>1</v>
      </c>
      <c r="Q64" s="325">
        <v>1000</v>
      </c>
      <c r="R64" s="325"/>
      <c r="S64" s="325"/>
      <c r="T64" s="325" t="s">
        <v>375</v>
      </c>
      <c r="U64" s="533"/>
      <c r="V64" s="325">
        <v>263</v>
      </c>
      <c r="W64" s="325" t="s">
        <v>349</v>
      </c>
      <c r="X64" s="325">
        <v>1</v>
      </c>
      <c r="Y64" s="325">
        <v>1000</v>
      </c>
      <c r="Z64" s="325"/>
      <c r="AA64" s="325"/>
      <c r="AB64" s="337" t="s">
        <v>375</v>
      </c>
      <c r="AC64" s="325"/>
      <c r="AD64" s="325"/>
      <c r="AE64" s="325"/>
      <c r="AF64" s="406" t="s">
        <v>392</v>
      </c>
      <c r="AG64" s="338" t="s">
        <v>440</v>
      </c>
      <c r="AH64" s="545"/>
      <c r="AI64" s="218">
        <v>298</v>
      </c>
      <c r="AJ64" s="306" t="s">
        <v>349</v>
      </c>
      <c r="AK64" s="218">
        <v>3.7974999999999999</v>
      </c>
      <c r="AL64" s="218">
        <v>10.05175</v>
      </c>
      <c r="AM64" s="218">
        <v>-0.28000000000000003</v>
      </c>
      <c r="AN64" s="218">
        <v>2.2814999999999999</v>
      </c>
      <c r="AO64" s="218">
        <v>-0.94279999999999997</v>
      </c>
      <c r="AP64" s="218">
        <v>6.0206799999999996</v>
      </c>
    </row>
    <row r="65" spans="1:42" ht="14.25" customHeight="1" x14ac:dyDescent="0.2">
      <c r="A65" s="445">
        <v>64</v>
      </c>
      <c r="B65" s="328">
        <v>314</v>
      </c>
      <c r="C65" s="328">
        <v>-3.1</v>
      </c>
      <c r="D65" s="328">
        <v>5.79</v>
      </c>
      <c r="E65" s="328" t="s">
        <v>680</v>
      </c>
      <c r="F65" s="328">
        <v>-5.5</v>
      </c>
      <c r="G65" s="328">
        <v>9.5</v>
      </c>
      <c r="H65" s="413" t="s">
        <v>357</v>
      </c>
      <c r="I65" s="413">
        <v>6.3385800000000003</v>
      </c>
      <c r="J65" s="413">
        <v>0.74329999999999996</v>
      </c>
      <c r="K65" s="430">
        <v>7.0818899999999996</v>
      </c>
      <c r="L65" s="430">
        <v>4.0663999999999998</v>
      </c>
      <c r="M65" s="553">
        <f t="shared" si="1"/>
        <v>11.148289999999999</v>
      </c>
      <c r="N65" s="430"/>
      <c r="O65" s="430"/>
      <c r="P65" s="328"/>
      <c r="Q65" s="328"/>
      <c r="R65" s="328"/>
      <c r="S65" s="328"/>
      <c r="T65" s="337" t="s">
        <v>375</v>
      </c>
      <c r="U65" s="533"/>
      <c r="V65" s="328">
        <v>279</v>
      </c>
      <c r="W65" s="328" t="s">
        <v>357</v>
      </c>
      <c r="X65" s="328"/>
      <c r="Y65" s="328"/>
      <c r="Z65" s="328"/>
      <c r="AA65" s="328"/>
      <c r="AB65" s="337" t="s">
        <v>375</v>
      </c>
      <c r="AC65" s="328"/>
      <c r="AD65" s="328"/>
      <c r="AE65" s="328"/>
      <c r="AF65" s="431" t="s">
        <v>395</v>
      </c>
      <c r="AG65" s="340"/>
      <c r="AH65" s="545"/>
      <c r="AI65" s="218">
        <v>314</v>
      </c>
      <c r="AJ65" s="306" t="s">
        <v>357</v>
      </c>
      <c r="AK65" s="218">
        <v>4.0663999999999998</v>
      </c>
      <c r="AL65" s="218">
        <v>31.656410000000001</v>
      </c>
      <c r="AM65" s="218">
        <v>-0.94</v>
      </c>
      <c r="AN65" s="218">
        <v>2.2814999999999999</v>
      </c>
      <c r="AO65" s="218">
        <v>-3.0741399999999999</v>
      </c>
      <c r="AP65" s="218">
        <v>5.7428600000000003</v>
      </c>
    </row>
    <row r="66" spans="1:42" ht="14.25" customHeight="1" x14ac:dyDescent="0.2">
      <c r="A66" s="445">
        <v>65</v>
      </c>
      <c r="B66" s="328">
        <v>322</v>
      </c>
      <c r="C66" s="328">
        <v>-4.1500000000000004</v>
      </c>
      <c r="D66" s="328">
        <v>5.53</v>
      </c>
      <c r="E66" s="328" t="s">
        <v>684</v>
      </c>
      <c r="F66" s="328">
        <v>-6.5</v>
      </c>
      <c r="G66" s="328">
        <v>8.5</v>
      </c>
      <c r="H66" s="413" t="s">
        <v>361</v>
      </c>
      <c r="I66" s="413">
        <v>6.4799800000000003</v>
      </c>
      <c r="J66" s="413">
        <v>0.70711000000000002</v>
      </c>
      <c r="K66" s="430">
        <v>7.1870900000000004</v>
      </c>
      <c r="L66" s="430">
        <v>4.3010999999999999</v>
      </c>
      <c r="M66" s="553">
        <f t="shared" ref="M66:M97" si="2">SUM(K66,L66)</f>
        <v>11.488189999999999</v>
      </c>
      <c r="N66" s="430"/>
      <c r="O66" s="430"/>
      <c r="P66" s="328"/>
      <c r="Q66" s="328"/>
      <c r="R66" s="328"/>
      <c r="S66" s="328"/>
      <c r="T66" s="337" t="s">
        <v>375</v>
      </c>
      <c r="U66" s="533"/>
      <c r="V66" s="328">
        <v>287</v>
      </c>
      <c r="W66" s="328" t="s">
        <v>361</v>
      </c>
      <c r="X66" s="328"/>
      <c r="Y66" s="328"/>
      <c r="Z66" s="328"/>
      <c r="AA66" s="328"/>
      <c r="AB66" s="337" t="s">
        <v>375</v>
      </c>
      <c r="AC66" s="328"/>
      <c r="AD66" s="328"/>
      <c r="AE66" s="328"/>
      <c r="AF66" s="431" t="s">
        <v>395</v>
      </c>
      <c r="AG66" s="340"/>
      <c r="AH66" s="545"/>
      <c r="AI66" s="218">
        <v>322</v>
      </c>
      <c r="AJ66" s="306" t="s">
        <v>361</v>
      </c>
      <c r="AK66" s="218">
        <v>4.3010999999999999</v>
      </c>
      <c r="AL66" s="218">
        <v>41.67407</v>
      </c>
      <c r="AM66" s="218">
        <v>-1.26</v>
      </c>
      <c r="AN66" s="218">
        <v>2.2814999999999999</v>
      </c>
      <c r="AO66" s="218">
        <v>-4.1197400000000002</v>
      </c>
      <c r="AP66" s="218">
        <v>5.4941300000000002</v>
      </c>
    </row>
    <row r="67" spans="1:42" ht="14.25" customHeight="1" x14ac:dyDescent="0.2">
      <c r="A67" s="445">
        <v>66</v>
      </c>
      <c r="B67" s="328">
        <v>316</v>
      </c>
      <c r="C67" s="328">
        <v>-3.36</v>
      </c>
      <c r="D67" s="328">
        <v>5.73</v>
      </c>
      <c r="E67" s="328" t="s">
        <v>681</v>
      </c>
      <c r="F67" s="328">
        <v>-6.5</v>
      </c>
      <c r="G67" s="328">
        <v>10.5</v>
      </c>
      <c r="H67" s="413" t="s">
        <v>358</v>
      </c>
      <c r="I67" s="413">
        <v>6.5924399999999999</v>
      </c>
      <c r="J67" s="413">
        <v>0.56569000000000003</v>
      </c>
      <c r="K67" s="430">
        <v>7.1581299999999999</v>
      </c>
      <c r="L67" s="430">
        <v>4.1166</v>
      </c>
      <c r="M67" s="553">
        <f t="shared" si="2"/>
        <v>11.27473</v>
      </c>
      <c r="N67" s="430"/>
      <c r="O67" s="430"/>
      <c r="P67" s="328"/>
      <c r="Q67" s="328"/>
      <c r="R67" s="328"/>
      <c r="S67" s="328"/>
      <c r="T67" s="337" t="s">
        <v>375</v>
      </c>
      <c r="U67" s="533"/>
      <c r="V67" s="328">
        <v>281</v>
      </c>
      <c r="W67" s="328" t="s">
        <v>358</v>
      </c>
      <c r="X67" s="328"/>
      <c r="Y67" s="328"/>
      <c r="Z67" s="328"/>
      <c r="AA67" s="328"/>
      <c r="AB67" s="337" t="s">
        <v>375</v>
      </c>
      <c r="AC67" s="328"/>
      <c r="AD67" s="328"/>
      <c r="AE67" s="328"/>
      <c r="AF67" s="431" t="s">
        <v>395</v>
      </c>
      <c r="AG67" s="340"/>
      <c r="AH67" s="545"/>
      <c r="AI67" s="218">
        <v>316</v>
      </c>
      <c r="AJ67" s="306" t="s">
        <v>358</v>
      </c>
      <c r="AK67" s="218">
        <v>4.1166</v>
      </c>
      <c r="AL67" s="218">
        <v>34.127580000000002</v>
      </c>
      <c r="AM67" s="218">
        <v>-1.02</v>
      </c>
      <c r="AN67" s="218">
        <v>2.2814999999999999</v>
      </c>
      <c r="AO67" s="218">
        <v>-3.3295400000000002</v>
      </c>
      <c r="AP67" s="218">
        <v>5.6891400000000001</v>
      </c>
    </row>
    <row r="68" spans="1:42" ht="14.25" customHeight="1" x14ac:dyDescent="0.2">
      <c r="A68" s="445">
        <v>67</v>
      </c>
      <c r="B68" s="328">
        <v>320</v>
      </c>
      <c r="C68" s="328">
        <v>-3.89</v>
      </c>
      <c r="D68" s="328">
        <v>5.6</v>
      </c>
      <c r="E68" s="328" t="s">
        <v>683</v>
      </c>
      <c r="F68" s="328">
        <v>-7.5</v>
      </c>
      <c r="G68" s="328">
        <v>9.5</v>
      </c>
      <c r="H68" s="413" t="s">
        <v>360</v>
      </c>
      <c r="I68" s="413">
        <v>6.4785199999999996</v>
      </c>
      <c r="J68" s="413">
        <v>0.70711000000000002</v>
      </c>
      <c r="K68" s="430">
        <v>7.1856299999999997</v>
      </c>
      <c r="L68" s="430">
        <v>4.2369000000000003</v>
      </c>
      <c r="M68" s="553">
        <f t="shared" si="2"/>
        <v>11.42253</v>
      </c>
      <c r="N68" s="430"/>
      <c r="O68" s="430"/>
      <c r="P68" s="328"/>
      <c r="Q68" s="328"/>
      <c r="R68" s="328"/>
      <c r="S68" s="328"/>
      <c r="T68" s="337" t="s">
        <v>375</v>
      </c>
      <c r="U68" s="533"/>
      <c r="V68" s="328">
        <v>285</v>
      </c>
      <c r="W68" s="328" t="s">
        <v>360</v>
      </c>
      <c r="X68" s="328"/>
      <c r="Y68" s="328"/>
      <c r="Z68" s="328"/>
      <c r="AA68" s="328"/>
      <c r="AB68" s="337" t="s">
        <v>375</v>
      </c>
      <c r="AC68" s="328"/>
      <c r="AD68" s="328"/>
      <c r="AE68" s="328"/>
      <c r="AF68" s="431" t="s">
        <v>395</v>
      </c>
      <c r="AG68" s="340"/>
      <c r="AH68" s="545"/>
      <c r="AI68" s="218">
        <v>320</v>
      </c>
      <c r="AJ68" s="306" t="s">
        <v>360</v>
      </c>
      <c r="AK68" s="218">
        <v>4.2369000000000003</v>
      </c>
      <c r="AL68" s="218">
        <v>39.237549999999999</v>
      </c>
      <c r="AM68" s="218">
        <v>-1.18</v>
      </c>
      <c r="AN68" s="218">
        <v>2.2814999999999999</v>
      </c>
      <c r="AO68" s="218">
        <v>-3.86</v>
      </c>
      <c r="AP68" s="218">
        <v>5.56311</v>
      </c>
    </row>
    <row r="69" spans="1:42" ht="14.25" customHeight="1" x14ac:dyDescent="0.2">
      <c r="A69" s="445">
        <v>68</v>
      </c>
      <c r="B69" s="325">
        <v>324</v>
      </c>
      <c r="C69" s="325">
        <v>-4.41</v>
      </c>
      <c r="D69" s="325">
        <v>5.46</v>
      </c>
      <c r="E69" s="325" t="s">
        <v>685</v>
      </c>
      <c r="F69" s="325">
        <v>-8.5</v>
      </c>
      <c r="G69" s="325">
        <v>10.5</v>
      </c>
      <c r="H69" s="411" t="s">
        <v>362</v>
      </c>
      <c r="I69" s="411">
        <v>6.70411</v>
      </c>
      <c r="J69" s="411">
        <v>0.5</v>
      </c>
      <c r="K69" s="429">
        <v>7.20411</v>
      </c>
      <c r="L69" s="429">
        <v>4.3686999999999996</v>
      </c>
      <c r="M69" s="552">
        <f t="shared" si="2"/>
        <v>11.57281</v>
      </c>
      <c r="N69" s="429"/>
      <c r="O69" s="429"/>
      <c r="P69" s="325">
        <v>1</v>
      </c>
      <c r="Q69" s="325">
        <v>1000</v>
      </c>
      <c r="R69" s="325"/>
      <c r="S69" s="325"/>
      <c r="T69" s="325" t="s">
        <v>375</v>
      </c>
      <c r="U69" s="533"/>
      <c r="V69" s="325">
        <v>289</v>
      </c>
      <c r="W69" s="325" t="s">
        <v>362</v>
      </c>
      <c r="X69" s="325">
        <v>1</v>
      </c>
      <c r="Y69" s="325">
        <v>1000</v>
      </c>
      <c r="Z69" s="325"/>
      <c r="AA69" s="325"/>
      <c r="AB69" s="337" t="s">
        <v>375</v>
      </c>
      <c r="AC69" s="325"/>
      <c r="AD69" s="325"/>
      <c r="AE69" s="325"/>
      <c r="AF69" s="406" t="s">
        <v>392</v>
      </c>
      <c r="AG69" s="338" t="s">
        <v>440</v>
      </c>
      <c r="AH69" s="545"/>
      <c r="AI69" s="218">
        <v>324</v>
      </c>
      <c r="AJ69" s="306" t="s">
        <v>362</v>
      </c>
      <c r="AK69" s="218">
        <v>4.3686999999999996</v>
      </c>
      <c r="AL69" s="218">
        <v>44.064279999999997</v>
      </c>
      <c r="AM69" s="218">
        <v>-1.34</v>
      </c>
      <c r="AN69" s="218">
        <v>2.2814999999999999</v>
      </c>
      <c r="AO69" s="218">
        <v>-4.3782399999999999</v>
      </c>
      <c r="AP69" s="218">
        <v>5.4206399999999997</v>
      </c>
    </row>
    <row r="70" spans="1:42" ht="14.25" customHeight="1" x14ac:dyDescent="0.2">
      <c r="A70" s="445">
        <v>69</v>
      </c>
      <c r="B70" s="325">
        <v>302</v>
      </c>
      <c r="C70" s="325">
        <v>-1.49</v>
      </c>
      <c r="D70" s="325">
        <v>6.03</v>
      </c>
      <c r="E70" s="325" t="s">
        <v>674</v>
      </c>
      <c r="F70" s="325">
        <v>-4.5</v>
      </c>
      <c r="G70" s="325">
        <v>10.5</v>
      </c>
      <c r="H70" s="414" t="s">
        <v>351</v>
      </c>
      <c r="I70" s="414">
        <v>6.5663299999999998</v>
      </c>
      <c r="J70" s="414">
        <v>0.50990000000000002</v>
      </c>
      <c r="K70" s="429">
        <v>7.0762299999999998</v>
      </c>
      <c r="L70" s="429">
        <v>3.8405999999999998</v>
      </c>
      <c r="M70" s="552">
        <f t="shared" si="2"/>
        <v>10.916829999999999</v>
      </c>
      <c r="N70" s="429"/>
      <c r="O70" s="429"/>
      <c r="P70" s="325">
        <v>1</v>
      </c>
      <c r="Q70" s="325">
        <v>1000</v>
      </c>
      <c r="R70" s="325"/>
      <c r="S70" s="325"/>
      <c r="T70" s="325" t="s">
        <v>375</v>
      </c>
      <c r="U70" s="533"/>
      <c r="V70" s="325">
        <v>267</v>
      </c>
      <c r="W70" s="325" t="s">
        <v>351</v>
      </c>
      <c r="X70" s="325">
        <v>1</v>
      </c>
      <c r="Y70" s="325">
        <v>1000</v>
      </c>
      <c r="Z70" s="325"/>
      <c r="AA70" s="325"/>
      <c r="AB70" s="337" t="s">
        <v>375</v>
      </c>
      <c r="AC70" s="325"/>
      <c r="AD70" s="325"/>
      <c r="AE70" s="325"/>
      <c r="AF70" s="406" t="s">
        <v>392</v>
      </c>
      <c r="AG70" s="338" t="s">
        <v>440</v>
      </c>
      <c r="AH70" s="545"/>
      <c r="AI70" s="218">
        <v>302</v>
      </c>
      <c r="AJ70" s="306" t="s">
        <v>351</v>
      </c>
      <c r="AK70" s="218">
        <v>3.8405999999999998</v>
      </c>
      <c r="AL70" s="218">
        <v>15.69713</v>
      </c>
      <c r="AM70" s="218">
        <v>-0.44</v>
      </c>
      <c r="AN70" s="218">
        <v>2.2814999999999999</v>
      </c>
      <c r="AO70" s="218">
        <v>-1.47909</v>
      </c>
      <c r="AP70" s="218">
        <v>5.9789099999999999</v>
      </c>
    </row>
    <row r="71" spans="1:42" ht="14.25" customHeight="1" x14ac:dyDescent="0.2">
      <c r="A71" s="445">
        <v>70</v>
      </c>
      <c r="B71" s="328">
        <v>310</v>
      </c>
      <c r="C71" s="328">
        <v>-2.57</v>
      </c>
      <c r="D71" s="328">
        <v>5.89</v>
      </c>
      <c r="E71" s="328" t="s">
        <v>678</v>
      </c>
      <c r="F71" s="328">
        <v>-4.5</v>
      </c>
      <c r="G71" s="328">
        <v>9.5</v>
      </c>
      <c r="H71" s="413" t="s">
        <v>355</v>
      </c>
      <c r="I71" s="413">
        <v>6.1260599999999998</v>
      </c>
      <c r="J71" s="413">
        <v>0.70711000000000002</v>
      </c>
      <c r="K71" s="430">
        <v>6.83317</v>
      </c>
      <c r="L71" s="430">
        <v>3.9723000000000002</v>
      </c>
      <c r="M71" s="553">
        <f t="shared" si="2"/>
        <v>10.80547</v>
      </c>
      <c r="N71" s="430"/>
      <c r="O71" s="430"/>
      <c r="P71" s="328"/>
      <c r="Q71" s="328"/>
      <c r="R71" s="328"/>
      <c r="S71" s="328"/>
      <c r="T71" s="337" t="s">
        <v>375</v>
      </c>
      <c r="U71" s="533"/>
      <c r="V71" s="328">
        <v>275</v>
      </c>
      <c r="W71" s="328" t="s">
        <v>355</v>
      </c>
      <c r="X71" s="328"/>
      <c r="Y71" s="328"/>
      <c r="Z71" s="328"/>
      <c r="AA71" s="328"/>
      <c r="AB71" s="337" t="s">
        <v>375</v>
      </c>
      <c r="AC71" s="328"/>
      <c r="AD71" s="328"/>
      <c r="AE71" s="328"/>
      <c r="AF71" s="431" t="s">
        <v>395</v>
      </c>
      <c r="AG71" s="340"/>
      <c r="AH71" s="545"/>
      <c r="AI71" s="218">
        <v>310</v>
      </c>
      <c r="AJ71" s="306" t="s">
        <v>355</v>
      </c>
      <c r="AK71" s="218">
        <v>3.9723000000000002</v>
      </c>
      <c r="AL71" s="218">
        <v>26.387899999999998</v>
      </c>
      <c r="AM71" s="218">
        <v>-0.78</v>
      </c>
      <c r="AN71" s="218">
        <v>2.2814999999999999</v>
      </c>
      <c r="AO71" s="218">
        <v>-2.5454599999999998</v>
      </c>
      <c r="AP71" s="218">
        <v>5.8398899999999996</v>
      </c>
    </row>
    <row r="72" spans="1:42" ht="14.25" customHeight="1" x14ac:dyDescent="0.2">
      <c r="A72" s="445">
        <v>71</v>
      </c>
      <c r="B72" s="328">
        <v>308</v>
      </c>
      <c r="C72" s="328">
        <v>-2.2999999999999998</v>
      </c>
      <c r="D72" s="328">
        <v>5.93</v>
      </c>
      <c r="E72" s="328" t="s">
        <v>677</v>
      </c>
      <c r="F72" s="328">
        <v>-5.5</v>
      </c>
      <c r="G72" s="328">
        <v>10.5</v>
      </c>
      <c r="H72" s="413" t="s">
        <v>354</v>
      </c>
      <c r="I72" s="413">
        <v>6.1222200000000004</v>
      </c>
      <c r="J72" s="413">
        <v>0.56569000000000003</v>
      </c>
      <c r="K72" s="430">
        <v>6.6879099999999996</v>
      </c>
      <c r="L72" s="430">
        <v>3.9315000000000002</v>
      </c>
      <c r="M72" s="553">
        <f t="shared" si="2"/>
        <v>10.61941</v>
      </c>
      <c r="N72" s="430"/>
      <c r="O72" s="430"/>
      <c r="P72" s="328"/>
      <c r="Q72" s="328"/>
      <c r="R72" s="328"/>
      <c r="S72" s="328"/>
      <c r="T72" s="337" t="s">
        <v>375</v>
      </c>
      <c r="U72" s="533"/>
      <c r="V72" s="328">
        <v>273</v>
      </c>
      <c r="W72" s="328" t="s">
        <v>354</v>
      </c>
      <c r="X72" s="328"/>
      <c r="Y72" s="328"/>
      <c r="Z72" s="328"/>
      <c r="AA72" s="328"/>
      <c r="AB72" s="337" t="s">
        <v>375</v>
      </c>
      <c r="AC72" s="328"/>
      <c r="AD72" s="328"/>
      <c r="AE72" s="328"/>
      <c r="AF72" s="431" t="s">
        <v>395</v>
      </c>
      <c r="AG72" s="340"/>
      <c r="AH72" s="545"/>
      <c r="AI72" s="218">
        <v>308</v>
      </c>
      <c r="AJ72" s="306" t="s">
        <v>354</v>
      </c>
      <c r="AK72" s="218">
        <v>3.9315000000000002</v>
      </c>
      <c r="AL72" s="218">
        <v>23.694849999999999</v>
      </c>
      <c r="AM72" s="218">
        <v>-0.7</v>
      </c>
      <c r="AN72" s="218">
        <v>2.2814999999999999</v>
      </c>
      <c r="AO72" s="218">
        <v>-2.2799200000000002</v>
      </c>
      <c r="AP72" s="218">
        <v>5.8815299999999997</v>
      </c>
    </row>
    <row r="73" spans="1:42" ht="14.25" customHeight="1" x14ac:dyDescent="0.2">
      <c r="A73" s="445">
        <v>72</v>
      </c>
      <c r="B73" s="328">
        <v>318</v>
      </c>
      <c r="C73" s="328">
        <v>-3.63</v>
      </c>
      <c r="D73" s="328">
        <v>5.67</v>
      </c>
      <c r="E73" s="328" t="s">
        <v>682</v>
      </c>
      <c r="F73" s="328">
        <v>-6.5</v>
      </c>
      <c r="G73" s="328">
        <v>9.5</v>
      </c>
      <c r="H73" s="413" t="s">
        <v>359</v>
      </c>
      <c r="I73" s="413">
        <v>5.8494799999999998</v>
      </c>
      <c r="J73" s="413">
        <v>0.70711000000000002</v>
      </c>
      <c r="K73" s="430">
        <v>6.5565899999999999</v>
      </c>
      <c r="L73" s="430">
        <v>4.1761999999999997</v>
      </c>
      <c r="M73" s="553">
        <f t="shared" si="2"/>
        <v>10.73279</v>
      </c>
      <c r="N73" s="430"/>
      <c r="O73" s="430"/>
      <c r="P73" s="328"/>
      <c r="Q73" s="328"/>
      <c r="R73" s="328"/>
      <c r="S73" s="328"/>
      <c r="T73" s="337" t="s">
        <v>375</v>
      </c>
      <c r="U73" s="533"/>
      <c r="V73" s="328">
        <v>283</v>
      </c>
      <c r="W73" s="328" t="s">
        <v>359</v>
      </c>
      <c r="X73" s="328"/>
      <c r="Y73" s="328"/>
      <c r="Z73" s="328"/>
      <c r="AA73" s="328"/>
      <c r="AB73" s="337" t="s">
        <v>375</v>
      </c>
      <c r="AC73" s="328"/>
      <c r="AD73" s="328"/>
      <c r="AE73" s="328"/>
      <c r="AF73" s="431" t="s">
        <v>395</v>
      </c>
      <c r="AG73" s="340"/>
      <c r="AH73" s="545"/>
      <c r="AI73" s="218">
        <v>318</v>
      </c>
      <c r="AJ73" s="306" t="s">
        <v>359</v>
      </c>
      <c r="AK73" s="218">
        <v>4.1761999999999997</v>
      </c>
      <c r="AL73" s="218">
        <v>36.751980000000003</v>
      </c>
      <c r="AM73" s="218">
        <v>-1.1000000000000001</v>
      </c>
      <c r="AN73" s="218">
        <v>2.2814999999999999</v>
      </c>
      <c r="AO73" s="218">
        <v>-3.5988500000000001</v>
      </c>
      <c r="AP73" s="218">
        <v>5.6276299999999999</v>
      </c>
    </row>
    <row r="74" spans="1:42" ht="14.25" customHeight="1" x14ac:dyDescent="0.2">
      <c r="A74" s="445">
        <v>73</v>
      </c>
      <c r="B74" s="328">
        <v>312</v>
      </c>
      <c r="C74" s="328">
        <v>-2.83</v>
      </c>
      <c r="D74" s="328">
        <v>5.84</v>
      </c>
      <c r="E74" s="328" t="s">
        <v>679</v>
      </c>
      <c r="F74" s="328">
        <v>-4.5</v>
      </c>
      <c r="G74" s="328">
        <v>8.5</v>
      </c>
      <c r="H74" s="413" t="s">
        <v>356</v>
      </c>
      <c r="I74" s="413">
        <v>5.8210699999999997</v>
      </c>
      <c r="J74" s="413">
        <v>0.70711000000000002</v>
      </c>
      <c r="K74" s="430">
        <v>6.5281799999999999</v>
      </c>
      <c r="L74" s="430">
        <v>4.0172999999999996</v>
      </c>
      <c r="M74" s="553">
        <f t="shared" si="2"/>
        <v>10.54548</v>
      </c>
      <c r="N74" s="430"/>
      <c r="O74" s="430"/>
      <c r="P74" s="328"/>
      <c r="Q74" s="328"/>
      <c r="R74" s="328"/>
      <c r="S74" s="328"/>
      <c r="T74" s="337" t="s">
        <v>375</v>
      </c>
      <c r="U74" s="533"/>
      <c r="V74" s="328">
        <v>277</v>
      </c>
      <c r="W74" s="328" t="s">
        <v>356</v>
      </c>
      <c r="X74" s="328"/>
      <c r="Y74" s="328"/>
      <c r="Z74" s="328"/>
      <c r="AA74" s="328"/>
      <c r="AB74" s="337" t="s">
        <v>375</v>
      </c>
      <c r="AC74" s="328"/>
      <c r="AD74" s="328"/>
      <c r="AE74" s="328"/>
      <c r="AF74" s="431" t="s">
        <v>395</v>
      </c>
      <c r="AG74" s="340"/>
      <c r="AH74" s="545"/>
      <c r="AI74" s="218">
        <v>312</v>
      </c>
      <c r="AJ74" s="306" t="s">
        <v>356</v>
      </c>
      <c r="AK74" s="218">
        <v>4.0172999999999996</v>
      </c>
      <c r="AL74" s="218">
        <v>29.042490000000001</v>
      </c>
      <c r="AM74" s="218">
        <v>-0.86</v>
      </c>
      <c r="AN74" s="218">
        <v>2.2814999999999999</v>
      </c>
      <c r="AO74" s="218">
        <v>-2.8102299999999998</v>
      </c>
      <c r="AP74" s="218">
        <v>5.79366</v>
      </c>
    </row>
    <row r="75" spans="1:42" ht="14.25" customHeight="1" thickBot="1" x14ac:dyDescent="0.25">
      <c r="A75" s="451">
        <v>74</v>
      </c>
      <c r="B75" s="484">
        <v>306</v>
      </c>
      <c r="C75" s="484">
        <v>-2.0299999999999998</v>
      </c>
      <c r="D75" s="484">
        <v>5.97</v>
      </c>
      <c r="E75" s="484" t="s">
        <v>676</v>
      </c>
      <c r="F75" s="484">
        <v>-2.5</v>
      </c>
      <c r="G75" s="484">
        <v>8.5</v>
      </c>
      <c r="H75" s="485" t="s">
        <v>353</v>
      </c>
      <c r="I75" s="485">
        <v>5.7981199999999999</v>
      </c>
      <c r="J75" s="485">
        <v>0.70711000000000002</v>
      </c>
      <c r="K75" s="486">
        <v>6.5052199999999996</v>
      </c>
      <c r="L75" s="486">
        <v>3.8948999999999998</v>
      </c>
      <c r="M75" s="555">
        <f t="shared" si="2"/>
        <v>10.400119999999999</v>
      </c>
      <c r="N75" s="486"/>
      <c r="O75" s="486"/>
      <c r="P75" s="484"/>
      <c r="Q75" s="484"/>
      <c r="R75" s="484"/>
      <c r="S75" s="484"/>
      <c r="T75" s="513" t="s">
        <v>375</v>
      </c>
      <c r="U75" s="534"/>
      <c r="V75" s="484">
        <v>271</v>
      </c>
      <c r="W75" s="484" t="s">
        <v>353</v>
      </c>
      <c r="X75" s="484"/>
      <c r="Y75" s="484"/>
      <c r="Z75" s="484"/>
      <c r="AA75" s="484"/>
      <c r="AB75" s="513" t="s">
        <v>375</v>
      </c>
      <c r="AC75" s="484"/>
      <c r="AD75" s="484"/>
      <c r="AE75" s="484"/>
      <c r="AF75" s="488" t="s">
        <v>395</v>
      </c>
      <c r="AG75" s="489"/>
      <c r="AH75" s="545"/>
      <c r="AI75" s="218">
        <v>306</v>
      </c>
      <c r="AJ75" s="306" t="s">
        <v>353</v>
      </c>
      <c r="AK75" s="218">
        <v>3.8948999999999998</v>
      </c>
      <c r="AL75" s="218">
        <v>20.966000000000001</v>
      </c>
      <c r="AM75" s="218">
        <v>-0.62</v>
      </c>
      <c r="AN75" s="218">
        <v>2.2814999999999999</v>
      </c>
      <c r="AO75" s="218">
        <v>-2.0136599999999998</v>
      </c>
      <c r="AP75" s="218">
        <v>5.9185699999999999</v>
      </c>
    </row>
    <row r="76" spans="1:42" ht="14.25" customHeight="1" x14ac:dyDescent="0.2">
      <c r="A76" s="465">
        <v>75</v>
      </c>
      <c r="B76" s="493">
        <v>256</v>
      </c>
      <c r="C76" s="538">
        <v>4.7</v>
      </c>
      <c r="D76" s="538">
        <v>5.37</v>
      </c>
      <c r="E76" s="493" t="s">
        <v>651</v>
      </c>
      <c r="F76" s="493">
        <v>9.5</v>
      </c>
      <c r="G76" s="493">
        <v>10.5</v>
      </c>
      <c r="H76" s="511" t="s">
        <v>328</v>
      </c>
      <c r="I76" s="511">
        <v>7.1128200000000001</v>
      </c>
      <c r="J76" s="511">
        <v>0.51478000000000002</v>
      </c>
      <c r="K76" s="495">
        <v>7.6276000000000002</v>
      </c>
      <c r="L76" s="540">
        <v>4.4526000000000003</v>
      </c>
      <c r="M76" s="556">
        <f t="shared" si="2"/>
        <v>12.080200000000001</v>
      </c>
      <c r="N76" s="540"/>
      <c r="O76" s="540"/>
      <c r="P76" s="493">
        <v>1</v>
      </c>
      <c r="Q76" s="493">
        <v>1000</v>
      </c>
      <c r="R76" s="493"/>
      <c r="S76" s="493"/>
      <c r="T76" s="493" t="s">
        <v>372</v>
      </c>
      <c r="U76" s="532"/>
      <c r="V76" s="493">
        <v>221</v>
      </c>
      <c r="W76" s="493" t="s">
        <v>328</v>
      </c>
      <c r="X76" s="493">
        <v>1</v>
      </c>
      <c r="Y76" s="493">
        <v>1000</v>
      </c>
      <c r="Z76" s="493"/>
      <c r="AA76" s="493"/>
      <c r="AB76" s="514" t="s">
        <v>372</v>
      </c>
      <c r="AC76" s="493"/>
      <c r="AD76" s="493"/>
      <c r="AE76" s="493"/>
      <c r="AF76" s="470" t="s">
        <v>392</v>
      </c>
      <c r="AG76" s="471" t="s">
        <v>440</v>
      </c>
      <c r="AH76" s="545"/>
      <c r="AI76" s="218">
        <v>256</v>
      </c>
      <c r="AJ76" s="306" t="s">
        <v>328</v>
      </c>
      <c r="AK76" s="218">
        <v>4.4526000000000003</v>
      </c>
      <c r="AL76" s="218">
        <v>46.708089999999999</v>
      </c>
      <c r="AM76" s="218">
        <v>1.42</v>
      </c>
      <c r="AN76" s="218">
        <v>2.2814999999999999</v>
      </c>
      <c r="AO76" s="218">
        <v>4.6608999999999998</v>
      </c>
      <c r="AP76" s="218">
        <v>5.3347100000000003</v>
      </c>
    </row>
    <row r="77" spans="1:42" ht="14.25" customHeight="1" x14ac:dyDescent="0.2">
      <c r="A77" s="445">
        <v>76</v>
      </c>
      <c r="B77" s="328">
        <v>260</v>
      </c>
      <c r="C77" s="328">
        <v>4.17</v>
      </c>
      <c r="D77" s="328">
        <v>5.53</v>
      </c>
      <c r="E77" s="328" t="s">
        <v>653</v>
      </c>
      <c r="F77" s="328">
        <v>7.5</v>
      </c>
      <c r="G77" s="328">
        <v>8.5</v>
      </c>
      <c r="H77" s="413" t="s">
        <v>330</v>
      </c>
      <c r="I77" s="413">
        <v>6.7966300000000004</v>
      </c>
      <c r="J77" s="413">
        <v>0.57008999999999999</v>
      </c>
      <c r="K77" s="430">
        <v>7.3667199999999999</v>
      </c>
      <c r="L77" s="430">
        <v>4.3101000000000003</v>
      </c>
      <c r="M77" s="553">
        <f t="shared" si="2"/>
        <v>11.676819999999999</v>
      </c>
      <c r="N77" s="430"/>
      <c r="O77" s="430"/>
      <c r="P77" s="328"/>
      <c r="Q77" s="328"/>
      <c r="R77" s="328"/>
      <c r="S77" s="328"/>
      <c r="T77" s="336" t="s">
        <v>372</v>
      </c>
      <c r="U77" s="533"/>
      <c r="V77" s="328">
        <v>225</v>
      </c>
      <c r="W77" s="328" t="s">
        <v>330</v>
      </c>
      <c r="X77" s="328"/>
      <c r="Y77" s="328"/>
      <c r="Z77" s="328"/>
      <c r="AA77" s="328"/>
      <c r="AB77" s="336" t="s">
        <v>372</v>
      </c>
      <c r="AC77" s="328"/>
      <c r="AD77" s="328"/>
      <c r="AE77" s="328"/>
      <c r="AF77" s="431" t="s">
        <v>395</v>
      </c>
      <c r="AG77" s="340"/>
      <c r="AH77" s="545"/>
      <c r="AI77" s="218">
        <v>260</v>
      </c>
      <c r="AJ77" s="306" t="s">
        <v>330</v>
      </c>
      <c r="AK77" s="218">
        <v>4.3101000000000003</v>
      </c>
      <c r="AL77" s="218">
        <v>41.916699999999999</v>
      </c>
      <c r="AM77" s="218">
        <v>1.26</v>
      </c>
      <c r="AN77" s="218">
        <v>2.2814999999999999</v>
      </c>
      <c r="AO77" s="218">
        <v>4.1393800000000001</v>
      </c>
      <c r="AP77" s="218">
        <v>5.48874</v>
      </c>
    </row>
    <row r="78" spans="1:42" ht="14.25" customHeight="1" x14ac:dyDescent="0.2">
      <c r="A78" s="445">
        <v>77</v>
      </c>
      <c r="B78" s="328">
        <v>268</v>
      </c>
      <c r="C78" s="328">
        <v>3.11</v>
      </c>
      <c r="D78" s="328">
        <v>5.78</v>
      </c>
      <c r="E78" s="328" t="s">
        <v>657</v>
      </c>
      <c r="F78" s="328">
        <v>6.5</v>
      </c>
      <c r="G78" s="328">
        <v>10.5</v>
      </c>
      <c r="H78" s="413" t="s">
        <v>334</v>
      </c>
      <c r="I78" s="413">
        <v>6.7476399999999996</v>
      </c>
      <c r="J78" s="413">
        <v>0.56569000000000003</v>
      </c>
      <c r="K78" s="430">
        <v>7.3133299999999997</v>
      </c>
      <c r="L78" s="430">
        <v>4.0698999999999996</v>
      </c>
      <c r="M78" s="553">
        <f t="shared" si="2"/>
        <v>11.383229999999999</v>
      </c>
      <c r="N78" s="430"/>
      <c r="O78" s="430"/>
      <c r="P78" s="328"/>
      <c r="Q78" s="328"/>
      <c r="R78" s="328"/>
      <c r="S78" s="328"/>
      <c r="T78" s="336" t="s">
        <v>372</v>
      </c>
      <c r="U78" s="533"/>
      <c r="V78" s="328">
        <v>233</v>
      </c>
      <c r="W78" s="328" t="s">
        <v>334</v>
      </c>
      <c r="X78" s="328"/>
      <c r="Y78" s="328"/>
      <c r="Z78" s="328"/>
      <c r="AA78" s="328"/>
      <c r="AB78" s="336" t="s">
        <v>372</v>
      </c>
      <c r="AC78" s="328"/>
      <c r="AD78" s="328"/>
      <c r="AE78" s="328"/>
      <c r="AF78" s="431" t="s">
        <v>395</v>
      </c>
      <c r="AG78" s="340"/>
      <c r="AH78" s="545"/>
      <c r="AI78" s="218">
        <v>268</v>
      </c>
      <c r="AJ78" s="306" t="s">
        <v>334</v>
      </c>
      <c r="AK78" s="218">
        <v>4.0698999999999996</v>
      </c>
      <c r="AL78" s="218">
        <v>31.788730000000001</v>
      </c>
      <c r="AM78" s="218">
        <v>0.94</v>
      </c>
      <c r="AN78" s="218">
        <v>2.2814999999999999</v>
      </c>
      <c r="AO78" s="218">
        <v>3.0839699999999999</v>
      </c>
      <c r="AP78" s="218">
        <v>5.7408900000000003</v>
      </c>
    </row>
    <row r="79" spans="1:42" ht="14.25" customHeight="1" x14ac:dyDescent="0.2">
      <c r="A79" s="445">
        <v>78</v>
      </c>
      <c r="B79" s="325">
        <v>258</v>
      </c>
      <c r="C79" s="325">
        <v>4.4400000000000004</v>
      </c>
      <c r="D79" s="325">
        <v>5.45</v>
      </c>
      <c r="E79" s="325" t="s">
        <v>652</v>
      </c>
      <c r="F79" s="325">
        <v>8.5</v>
      </c>
      <c r="G79" s="325">
        <v>10.5</v>
      </c>
      <c r="H79" s="411" t="s">
        <v>329</v>
      </c>
      <c r="I79" s="411">
        <v>6.9073099999999998</v>
      </c>
      <c r="J79" s="411">
        <v>0.51478000000000002</v>
      </c>
      <c r="K79" s="429">
        <v>7.4221000000000004</v>
      </c>
      <c r="L79" s="429">
        <v>4.3795999999999999</v>
      </c>
      <c r="M79" s="552">
        <f t="shared" si="2"/>
        <v>11.8017</v>
      </c>
      <c r="N79" s="429"/>
      <c r="O79" s="429"/>
      <c r="P79" s="325">
        <v>1</v>
      </c>
      <c r="Q79" s="325">
        <v>1000</v>
      </c>
      <c r="R79" s="325"/>
      <c r="S79" s="325"/>
      <c r="T79" s="325" t="s">
        <v>372</v>
      </c>
      <c r="U79" s="533"/>
      <c r="V79" s="325">
        <v>223</v>
      </c>
      <c r="W79" s="325" t="s">
        <v>329</v>
      </c>
      <c r="X79" s="325">
        <v>1</v>
      </c>
      <c r="Y79" s="325">
        <v>1000</v>
      </c>
      <c r="Z79" s="325"/>
      <c r="AA79" s="325"/>
      <c r="AB79" s="336" t="s">
        <v>372</v>
      </c>
      <c r="AC79" s="325"/>
      <c r="AD79" s="325"/>
      <c r="AE79" s="325"/>
      <c r="AF79" s="406" t="s">
        <v>392</v>
      </c>
      <c r="AG79" s="338" t="s">
        <v>440</v>
      </c>
      <c r="AH79" s="545"/>
      <c r="AI79" s="218">
        <v>258</v>
      </c>
      <c r="AJ79" s="306" t="s">
        <v>329</v>
      </c>
      <c r="AK79" s="218">
        <v>4.3795999999999999</v>
      </c>
      <c r="AL79" s="218">
        <v>44.33558</v>
      </c>
      <c r="AM79" s="218">
        <v>1.34</v>
      </c>
      <c r="AN79" s="218">
        <v>2.2814999999999999</v>
      </c>
      <c r="AO79" s="218">
        <v>4.4007199999999997</v>
      </c>
      <c r="AP79" s="218">
        <v>5.4140499999999996</v>
      </c>
    </row>
    <row r="80" spans="1:42" ht="14.25" customHeight="1" x14ac:dyDescent="0.2">
      <c r="A80" s="445">
        <v>79</v>
      </c>
      <c r="B80" s="328">
        <v>264</v>
      </c>
      <c r="C80" s="328">
        <v>3.64</v>
      </c>
      <c r="D80" s="328">
        <v>5.66</v>
      </c>
      <c r="E80" s="328" t="s">
        <v>655</v>
      </c>
      <c r="F80" s="328">
        <v>7.5</v>
      </c>
      <c r="G80" s="328">
        <v>9.5</v>
      </c>
      <c r="H80" s="413" t="s">
        <v>332</v>
      </c>
      <c r="I80" s="413">
        <v>6.5270799999999998</v>
      </c>
      <c r="J80" s="413">
        <v>0.70711000000000002</v>
      </c>
      <c r="K80" s="430">
        <v>7.2341800000000003</v>
      </c>
      <c r="L80" s="430">
        <v>4.1821999999999999</v>
      </c>
      <c r="M80" s="553">
        <f t="shared" si="2"/>
        <v>11.41638</v>
      </c>
      <c r="N80" s="430"/>
      <c r="O80" s="430"/>
      <c r="P80" s="328"/>
      <c r="Q80" s="328"/>
      <c r="R80" s="328"/>
      <c r="S80" s="328"/>
      <c r="T80" s="336" t="s">
        <v>372</v>
      </c>
      <c r="U80" s="533"/>
      <c r="V80" s="328">
        <v>229</v>
      </c>
      <c r="W80" s="328" t="s">
        <v>332</v>
      </c>
      <c r="X80" s="328"/>
      <c r="Y80" s="328"/>
      <c r="Z80" s="328"/>
      <c r="AA80" s="328"/>
      <c r="AB80" s="336" t="s">
        <v>372</v>
      </c>
      <c r="AC80" s="328"/>
      <c r="AD80" s="328"/>
      <c r="AE80" s="328"/>
      <c r="AF80" s="431" t="s">
        <v>395</v>
      </c>
      <c r="AG80" s="340"/>
      <c r="AH80" s="545"/>
      <c r="AI80" s="218">
        <v>264</v>
      </c>
      <c r="AJ80" s="306" t="s">
        <v>332</v>
      </c>
      <c r="AK80" s="218">
        <v>4.1821999999999999</v>
      </c>
      <c r="AL80" s="218">
        <v>36.941450000000003</v>
      </c>
      <c r="AM80" s="218">
        <v>1.1000000000000001</v>
      </c>
      <c r="AN80" s="218">
        <v>2.2814999999999999</v>
      </c>
      <c r="AO80" s="218">
        <v>3.6135199999999998</v>
      </c>
      <c r="AP80" s="218">
        <v>5.6241500000000002</v>
      </c>
    </row>
    <row r="81" spans="1:42" ht="14.25" customHeight="1" x14ac:dyDescent="0.2">
      <c r="A81" s="445">
        <v>80</v>
      </c>
      <c r="B81" s="328">
        <v>272</v>
      </c>
      <c r="C81" s="328">
        <v>2.57</v>
      </c>
      <c r="D81" s="328">
        <v>5.88</v>
      </c>
      <c r="E81" s="328" t="s">
        <v>659</v>
      </c>
      <c r="F81" s="328">
        <v>5.5</v>
      </c>
      <c r="G81" s="328">
        <v>9.5</v>
      </c>
      <c r="H81" s="413" t="s">
        <v>336</v>
      </c>
      <c r="I81" s="413">
        <v>7.0616899999999996</v>
      </c>
      <c r="J81" s="413">
        <v>0.67267999999999994</v>
      </c>
      <c r="K81" s="430">
        <v>7.7343700000000002</v>
      </c>
      <c r="L81" s="430">
        <v>3.9740000000000002</v>
      </c>
      <c r="M81" s="553">
        <f t="shared" si="2"/>
        <v>11.70837</v>
      </c>
      <c r="N81" s="430"/>
      <c r="O81" s="430"/>
      <c r="P81" s="328"/>
      <c r="Q81" s="328"/>
      <c r="R81" s="328"/>
      <c r="S81" s="328"/>
      <c r="T81" s="336" t="s">
        <v>372</v>
      </c>
      <c r="U81" s="533"/>
      <c r="V81" s="328">
        <v>237</v>
      </c>
      <c r="W81" s="328" t="s">
        <v>336</v>
      </c>
      <c r="X81" s="328"/>
      <c r="Y81" s="328"/>
      <c r="Z81" s="328"/>
      <c r="AA81" s="328"/>
      <c r="AB81" s="336" t="s">
        <v>372</v>
      </c>
      <c r="AC81" s="328"/>
      <c r="AD81" s="328"/>
      <c r="AE81" s="328"/>
      <c r="AF81" s="431" t="s">
        <v>395</v>
      </c>
      <c r="AG81" s="340"/>
      <c r="AH81" s="545"/>
      <c r="AI81" s="218">
        <v>272</v>
      </c>
      <c r="AJ81" s="306" t="s">
        <v>336</v>
      </c>
      <c r="AK81" s="218">
        <v>3.9740000000000002</v>
      </c>
      <c r="AL81" s="218">
        <v>26.470580000000002</v>
      </c>
      <c r="AM81" s="218">
        <v>0.78</v>
      </c>
      <c r="AN81" s="218">
        <v>2.2814999999999999</v>
      </c>
      <c r="AO81" s="218">
        <v>2.55138</v>
      </c>
      <c r="AP81" s="218">
        <v>5.8389100000000003</v>
      </c>
    </row>
    <row r="82" spans="1:42" ht="14.25" customHeight="1" x14ac:dyDescent="0.2">
      <c r="A82" s="445">
        <v>81</v>
      </c>
      <c r="B82" s="328">
        <v>270</v>
      </c>
      <c r="C82" s="328">
        <v>2.84</v>
      </c>
      <c r="D82" s="328">
        <v>5.84</v>
      </c>
      <c r="E82" s="328" t="s">
        <v>658</v>
      </c>
      <c r="F82" s="328">
        <v>4.5</v>
      </c>
      <c r="G82" s="328">
        <v>8.5</v>
      </c>
      <c r="H82" s="413" t="s">
        <v>335</v>
      </c>
      <c r="I82" s="413">
        <v>6.3945400000000001</v>
      </c>
      <c r="J82" s="413">
        <v>0.70711000000000002</v>
      </c>
      <c r="K82" s="430">
        <v>7.1016399999999997</v>
      </c>
      <c r="L82" s="430">
        <v>4.0198</v>
      </c>
      <c r="M82" s="553">
        <f t="shared" si="2"/>
        <v>11.12144</v>
      </c>
      <c r="N82" s="430"/>
      <c r="O82" s="430"/>
      <c r="P82" s="328"/>
      <c r="Q82" s="328"/>
      <c r="R82" s="328"/>
      <c r="S82" s="328"/>
      <c r="T82" s="336" t="s">
        <v>372</v>
      </c>
      <c r="U82" s="533"/>
      <c r="V82" s="328">
        <v>235</v>
      </c>
      <c r="W82" s="328" t="s">
        <v>335</v>
      </c>
      <c r="X82" s="328"/>
      <c r="Y82" s="328"/>
      <c r="Z82" s="328"/>
      <c r="AA82" s="328"/>
      <c r="AB82" s="336" t="s">
        <v>372</v>
      </c>
      <c r="AC82" s="328"/>
      <c r="AD82" s="328"/>
      <c r="AE82" s="328"/>
      <c r="AF82" s="431" t="s">
        <v>395</v>
      </c>
      <c r="AG82" s="340"/>
      <c r="AH82" s="545"/>
      <c r="AI82" s="218">
        <v>270</v>
      </c>
      <c r="AJ82" s="306" t="s">
        <v>335</v>
      </c>
      <c r="AK82" s="218">
        <v>4.0198</v>
      </c>
      <c r="AL82" s="218">
        <v>29.149360000000001</v>
      </c>
      <c r="AM82" s="218">
        <v>0.86</v>
      </c>
      <c r="AN82" s="218">
        <v>2.2814999999999999</v>
      </c>
      <c r="AO82" s="218">
        <v>2.8180100000000001</v>
      </c>
      <c r="AP82" s="218">
        <v>5.7922399999999996</v>
      </c>
    </row>
    <row r="83" spans="1:42" ht="14.25" customHeight="1" x14ac:dyDescent="0.2">
      <c r="A83" s="445">
        <v>82</v>
      </c>
      <c r="B83" s="325">
        <v>278</v>
      </c>
      <c r="C83" s="325">
        <v>1.76</v>
      </c>
      <c r="D83" s="325">
        <v>6</v>
      </c>
      <c r="E83" s="325" t="s">
        <v>662</v>
      </c>
      <c r="F83" s="325">
        <v>5.5</v>
      </c>
      <c r="G83" s="325">
        <v>10.5</v>
      </c>
      <c r="H83" s="414" t="s">
        <v>339</v>
      </c>
      <c r="I83" s="414">
        <v>6.63849</v>
      </c>
      <c r="J83" s="414">
        <v>0.5</v>
      </c>
      <c r="K83" s="429">
        <v>7.13849</v>
      </c>
      <c r="L83" s="429">
        <v>3.8694000000000002</v>
      </c>
      <c r="M83" s="552">
        <f t="shared" si="2"/>
        <v>11.00789</v>
      </c>
      <c r="N83" s="429"/>
      <c r="O83" s="429"/>
      <c r="P83" s="325">
        <v>1</v>
      </c>
      <c r="Q83" s="325">
        <v>1000</v>
      </c>
      <c r="R83" s="325"/>
      <c r="S83" s="325"/>
      <c r="T83" s="325" t="s">
        <v>372</v>
      </c>
      <c r="U83" s="533"/>
      <c r="V83" s="325">
        <v>243</v>
      </c>
      <c r="W83" s="325" t="s">
        <v>339</v>
      </c>
      <c r="X83" s="325">
        <v>1</v>
      </c>
      <c r="Y83" s="325">
        <v>1000</v>
      </c>
      <c r="Z83" s="325"/>
      <c r="AA83" s="325"/>
      <c r="AB83" s="336" t="s">
        <v>372</v>
      </c>
      <c r="AC83" s="325"/>
      <c r="AD83" s="325"/>
      <c r="AE83" s="325"/>
      <c r="AF83" s="406" t="s">
        <v>392</v>
      </c>
      <c r="AG83" s="338" t="s">
        <v>440</v>
      </c>
      <c r="AH83" s="545"/>
      <c r="AI83" s="218">
        <v>278</v>
      </c>
      <c r="AJ83" s="306" t="s">
        <v>339</v>
      </c>
      <c r="AK83" s="218">
        <v>3.8694000000000002</v>
      </c>
      <c r="AL83" s="218">
        <v>18.50224</v>
      </c>
      <c r="AM83" s="218">
        <v>0.52</v>
      </c>
      <c r="AN83" s="218">
        <v>2.2814999999999999</v>
      </c>
      <c r="AO83" s="218">
        <v>1.74793</v>
      </c>
      <c r="AP83" s="218">
        <v>5.9509299999999996</v>
      </c>
    </row>
    <row r="84" spans="1:42" ht="14.25" customHeight="1" x14ac:dyDescent="0.2">
      <c r="A84" s="445">
        <v>83</v>
      </c>
      <c r="B84" s="325">
        <v>282</v>
      </c>
      <c r="C84" s="325">
        <v>1.22</v>
      </c>
      <c r="D84" s="325">
        <v>6.05</v>
      </c>
      <c r="E84" s="325" t="s">
        <v>664</v>
      </c>
      <c r="F84" s="325">
        <v>4.5</v>
      </c>
      <c r="G84" s="325">
        <v>10.5</v>
      </c>
      <c r="H84" s="414" t="s">
        <v>341</v>
      </c>
      <c r="I84" s="414">
        <v>6.1086600000000004</v>
      </c>
      <c r="J84" s="414">
        <v>0.70711000000000002</v>
      </c>
      <c r="K84" s="429">
        <v>6.8157699999999997</v>
      </c>
      <c r="L84" s="429">
        <v>3.8166000000000002</v>
      </c>
      <c r="M84" s="552">
        <f t="shared" si="2"/>
        <v>10.63237</v>
      </c>
      <c r="N84" s="429"/>
      <c r="O84" s="429"/>
      <c r="P84" s="325">
        <v>1</v>
      </c>
      <c r="Q84" s="325">
        <v>1000</v>
      </c>
      <c r="R84" s="325"/>
      <c r="S84" s="325"/>
      <c r="T84" s="325" t="s">
        <v>372</v>
      </c>
      <c r="U84" s="533"/>
      <c r="V84" s="325">
        <v>247</v>
      </c>
      <c r="W84" s="325" t="s">
        <v>341</v>
      </c>
      <c r="X84" s="325">
        <v>1</v>
      </c>
      <c r="Y84" s="325">
        <v>1000</v>
      </c>
      <c r="Z84" s="325"/>
      <c r="AA84" s="325"/>
      <c r="AB84" s="336" t="s">
        <v>372</v>
      </c>
      <c r="AC84" s="325"/>
      <c r="AD84" s="325"/>
      <c r="AE84" s="325"/>
      <c r="AF84" s="406" t="s">
        <v>392</v>
      </c>
      <c r="AG84" s="338" t="s">
        <v>440</v>
      </c>
      <c r="AH84" s="545"/>
      <c r="AI84" s="218">
        <v>282</v>
      </c>
      <c r="AJ84" s="306" t="s">
        <v>341</v>
      </c>
      <c r="AK84" s="218">
        <v>3.8166000000000002</v>
      </c>
      <c r="AL84" s="218">
        <v>12.87513</v>
      </c>
      <c r="AM84" s="218">
        <v>0.36</v>
      </c>
      <c r="AN84" s="218">
        <v>2.2814999999999999</v>
      </c>
      <c r="AO84" s="218">
        <v>1.21045</v>
      </c>
      <c r="AP84" s="218">
        <v>6.0021599999999999</v>
      </c>
    </row>
    <row r="85" spans="1:42" ht="14.25" customHeight="1" x14ac:dyDescent="0.2">
      <c r="A85" s="445">
        <v>84</v>
      </c>
      <c r="B85" s="328">
        <v>266</v>
      </c>
      <c r="C85" s="328">
        <v>3.38</v>
      </c>
      <c r="D85" s="328">
        <v>5.73</v>
      </c>
      <c r="E85" s="328" t="s">
        <v>656</v>
      </c>
      <c r="F85" s="328">
        <v>6.5</v>
      </c>
      <c r="G85" s="328">
        <v>9.5</v>
      </c>
      <c r="H85" s="413" t="s">
        <v>333</v>
      </c>
      <c r="I85" s="413">
        <v>6.0907400000000003</v>
      </c>
      <c r="J85" s="413">
        <v>0.70711000000000002</v>
      </c>
      <c r="K85" s="430">
        <v>6.7978500000000004</v>
      </c>
      <c r="L85" s="430">
        <v>4.1241000000000003</v>
      </c>
      <c r="M85" s="553">
        <f t="shared" si="2"/>
        <v>10.921950000000001</v>
      </c>
      <c r="N85" s="430"/>
      <c r="O85" s="430"/>
      <c r="P85" s="328"/>
      <c r="Q85" s="328"/>
      <c r="R85" s="328"/>
      <c r="S85" s="328"/>
      <c r="T85" s="336" t="s">
        <v>372</v>
      </c>
      <c r="U85" s="533"/>
      <c r="V85" s="328">
        <v>231</v>
      </c>
      <c r="W85" s="328" t="s">
        <v>333</v>
      </c>
      <c r="X85" s="328"/>
      <c r="Y85" s="328"/>
      <c r="Z85" s="328"/>
      <c r="AA85" s="328"/>
      <c r="AB85" s="336" t="s">
        <v>372</v>
      </c>
      <c r="AC85" s="328"/>
      <c r="AD85" s="328"/>
      <c r="AE85" s="328"/>
      <c r="AF85" s="431" t="s">
        <v>395</v>
      </c>
      <c r="AG85" s="340"/>
      <c r="AH85" s="545"/>
      <c r="AI85" s="218">
        <v>266</v>
      </c>
      <c r="AJ85" s="306" t="s">
        <v>333</v>
      </c>
      <c r="AK85" s="218">
        <v>4.1241000000000003</v>
      </c>
      <c r="AL85" s="218">
        <v>34.386650000000003</v>
      </c>
      <c r="AM85" s="218">
        <v>1.02</v>
      </c>
      <c r="AN85" s="218">
        <v>2.2814999999999999</v>
      </c>
      <c r="AO85" s="218">
        <v>3.3491599999999999</v>
      </c>
      <c r="AP85" s="218">
        <v>5.68485</v>
      </c>
    </row>
    <row r="86" spans="1:42" ht="14.25" customHeight="1" x14ac:dyDescent="0.2">
      <c r="A86" s="445">
        <v>85</v>
      </c>
      <c r="B86" s="407">
        <v>276</v>
      </c>
      <c r="C86" s="407">
        <v>2.0299999999999998</v>
      </c>
      <c r="D86" s="407">
        <v>5.97</v>
      </c>
      <c r="E86" s="407" t="s">
        <v>661</v>
      </c>
      <c r="F86" s="407">
        <v>4.5</v>
      </c>
      <c r="G86" s="407">
        <v>9.5</v>
      </c>
      <c r="H86" s="412" t="s">
        <v>338</v>
      </c>
      <c r="I86" s="412">
        <v>6.0767499999999997</v>
      </c>
      <c r="J86" s="412">
        <v>0.5</v>
      </c>
      <c r="K86" s="428">
        <v>6.5767499999999997</v>
      </c>
      <c r="L86" s="428">
        <v>3.8956</v>
      </c>
      <c r="M86" s="554">
        <f t="shared" si="2"/>
        <v>10.472349999999999</v>
      </c>
      <c r="N86" s="428"/>
      <c r="O86" s="428"/>
      <c r="P86" s="407"/>
      <c r="Q86" s="407"/>
      <c r="R86" s="407"/>
      <c r="S86" s="407"/>
      <c r="T86" s="336" t="s">
        <v>372</v>
      </c>
      <c r="U86" s="533"/>
      <c r="V86" s="407">
        <v>241</v>
      </c>
      <c r="W86" s="407" t="s">
        <v>338</v>
      </c>
      <c r="X86" s="407"/>
      <c r="Y86" s="407"/>
      <c r="Z86" s="407"/>
      <c r="AA86" s="407"/>
      <c r="AB86" s="336" t="s">
        <v>372</v>
      </c>
      <c r="AC86" s="407"/>
      <c r="AD86" s="407"/>
      <c r="AE86" s="407"/>
      <c r="AF86" s="432" t="s">
        <v>395</v>
      </c>
      <c r="AG86" s="409"/>
      <c r="AH86" s="545"/>
      <c r="AI86" s="218">
        <v>276</v>
      </c>
      <c r="AJ86" s="306" t="s">
        <v>338</v>
      </c>
      <c r="AK86" s="218">
        <v>3.8956</v>
      </c>
      <c r="AL86" s="218">
        <v>21.00515</v>
      </c>
      <c r="AM86" s="218">
        <v>0.62</v>
      </c>
      <c r="AN86" s="218">
        <v>2.2814999999999999</v>
      </c>
      <c r="AO86" s="218">
        <v>2.0163799999999998</v>
      </c>
      <c r="AP86" s="218">
        <v>5.9182199999999998</v>
      </c>
    </row>
    <row r="87" spans="1:42" ht="14.25" customHeight="1" x14ac:dyDescent="0.2">
      <c r="A87" s="445">
        <v>86</v>
      </c>
      <c r="B87" s="328">
        <v>274</v>
      </c>
      <c r="C87" s="328">
        <v>2.2999999999999998</v>
      </c>
      <c r="D87" s="328">
        <v>5.93</v>
      </c>
      <c r="E87" s="328" t="s">
        <v>660</v>
      </c>
      <c r="F87" s="328">
        <v>3.5</v>
      </c>
      <c r="G87" s="328">
        <v>8.5</v>
      </c>
      <c r="H87" s="413" t="s">
        <v>337</v>
      </c>
      <c r="I87" s="413">
        <v>6.0240499999999999</v>
      </c>
      <c r="J87" s="413">
        <v>0.54083000000000003</v>
      </c>
      <c r="K87" s="430">
        <v>6.5648799999999996</v>
      </c>
      <c r="L87" s="430">
        <v>3.9325999999999999</v>
      </c>
      <c r="M87" s="553">
        <f t="shared" si="2"/>
        <v>10.497479999999999</v>
      </c>
      <c r="N87" s="430"/>
      <c r="O87" s="430"/>
      <c r="P87" s="328"/>
      <c r="Q87" s="328"/>
      <c r="R87" s="328"/>
      <c r="S87" s="328"/>
      <c r="T87" s="336" t="s">
        <v>372</v>
      </c>
      <c r="U87" s="533"/>
      <c r="V87" s="328">
        <v>239</v>
      </c>
      <c r="W87" s="328" t="s">
        <v>337</v>
      </c>
      <c r="X87" s="328"/>
      <c r="Y87" s="328"/>
      <c r="Z87" s="328"/>
      <c r="AA87" s="328"/>
      <c r="AB87" s="336" t="s">
        <v>372</v>
      </c>
      <c r="AC87" s="328"/>
      <c r="AD87" s="328"/>
      <c r="AE87" s="328"/>
      <c r="AF87" s="431" t="s">
        <v>395</v>
      </c>
      <c r="AG87" s="340"/>
      <c r="AH87" s="545"/>
      <c r="AI87" s="218">
        <v>274</v>
      </c>
      <c r="AJ87" s="306" t="s">
        <v>337</v>
      </c>
      <c r="AK87" s="218">
        <v>3.9325999999999999</v>
      </c>
      <c r="AL87" s="218">
        <v>23.754899999999999</v>
      </c>
      <c r="AM87" s="218">
        <v>0.7</v>
      </c>
      <c r="AN87" s="218">
        <v>2.2814999999999999</v>
      </c>
      <c r="AO87" s="218">
        <v>2.2841399999999998</v>
      </c>
      <c r="AP87" s="218">
        <v>5.8808999999999996</v>
      </c>
    </row>
    <row r="88" spans="1:42" ht="14.25" customHeight="1" thickBot="1" x14ac:dyDescent="0.25">
      <c r="A88" s="451">
        <v>87</v>
      </c>
      <c r="B88" s="484">
        <v>262</v>
      </c>
      <c r="C88" s="484">
        <v>3.91</v>
      </c>
      <c r="D88" s="484">
        <v>5.6</v>
      </c>
      <c r="E88" s="484" t="s">
        <v>654</v>
      </c>
      <c r="F88" s="484">
        <v>6.5</v>
      </c>
      <c r="G88" s="484">
        <v>8.5</v>
      </c>
      <c r="H88" s="485" t="s">
        <v>331</v>
      </c>
      <c r="I88" s="485">
        <v>5.9883199999999999</v>
      </c>
      <c r="J88" s="485">
        <v>0.53151000000000004</v>
      </c>
      <c r="K88" s="486">
        <v>6.5198299999999998</v>
      </c>
      <c r="L88" s="486">
        <v>4.2443</v>
      </c>
      <c r="M88" s="555">
        <f t="shared" si="2"/>
        <v>10.76413</v>
      </c>
      <c r="N88" s="486"/>
      <c r="O88" s="486"/>
      <c r="P88" s="484"/>
      <c r="Q88" s="484"/>
      <c r="R88" s="484"/>
      <c r="S88" s="484"/>
      <c r="T88" s="515" t="s">
        <v>372</v>
      </c>
      <c r="U88" s="534"/>
      <c r="V88" s="484">
        <v>227</v>
      </c>
      <c r="W88" s="484" t="s">
        <v>331</v>
      </c>
      <c r="X88" s="484"/>
      <c r="Y88" s="484"/>
      <c r="Z88" s="484"/>
      <c r="AA88" s="484"/>
      <c r="AB88" s="515" t="s">
        <v>372</v>
      </c>
      <c r="AC88" s="484"/>
      <c r="AD88" s="484"/>
      <c r="AE88" s="484"/>
      <c r="AF88" s="488" t="s">
        <v>395</v>
      </c>
      <c r="AG88" s="489"/>
      <c r="AH88" s="545"/>
      <c r="AI88" s="218">
        <v>262</v>
      </c>
      <c r="AJ88" s="306" t="s">
        <v>331</v>
      </c>
      <c r="AK88" s="218">
        <v>4.2443</v>
      </c>
      <c r="AL88" s="218">
        <v>39.451779999999999</v>
      </c>
      <c r="AM88" s="218">
        <v>1.18</v>
      </c>
      <c r="AN88" s="218">
        <v>2.2814999999999999</v>
      </c>
      <c r="AO88" s="218">
        <v>3.8769499999999999</v>
      </c>
      <c r="AP88" s="218">
        <v>5.5587799999999996</v>
      </c>
    </row>
    <row r="89" spans="1:42" ht="14.25" customHeight="1" x14ac:dyDescent="0.2">
      <c r="A89" s="465">
        <v>88</v>
      </c>
      <c r="B89" s="493">
        <v>90</v>
      </c>
      <c r="C89" s="538">
        <v>-4.8499999999999996</v>
      </c>
      <c r="D89" s="538">
        <v>-5.32</v>
      </c>
      <c r="E89" s="493" t="s">
        <v>580</v>
      </c>
      <c r="F89" s="493">
        <v>-9.5</v>
      </c>
      <c r="G89" s="493">
        <v>-10.5</v>
      </c>
      <c r="H89" s="494" t="s">
        <v>256</v>
      </c>
      <c r="I89" s="494">
        <v>7.2564700000000002</v>
      </c>
      <c r="J89" s="494">
        <v>0.5</v>
      </c>
      <c r="K89" s="495">
        <v>7.7564700000000002</v>
      </c>
      <c r="L89" s="540">
        <v>4.5316999999999998</v>
      </c>
      <c r="M89" s="556">
        <f t="shared" si="2"/>
        <v>12.288170000000001</v>
      </c>
      <c r="N89" s="540"/>
      <c r="O89" s="540"/>
      <c r="P89" s="493">
        <v>1</v>
      </c>
      <c r="Q89" s="493">
        <v>1000</v>
      </c>
      <c r="R89" s="493"/>
      <c r="S89" s="493"/>
      <c r="T89" s="493" t="s">
        <v>368</v>
      </c>
      <c r="U89" s="532"/>
      <c r="V89" s="493">
        <v>75</v>
      </c>
      <c r="W89" s="493" t="s">
        <v>256</v>
      </c>
      <c r="X89" s="493">
        <v>1</v>
      </c>
      <c r="Y89" s="493">
        <v>1000</v>
      </c>
      <c r="Z89" s="493"/>
      <c r="AA89" s="493"/>
      <c r="AB89" s="516" t="s">
        <v>368</v>
      </c>
      <c r="AC89" s="493"/>
      <c r="AD89" s="493"/>
      <c r="AE89" s="493"/>
      <c r="AF89" s="470" t="s">
        <v>392</v>
      </c>
      <c r="AG89" s="471" t="s">
        <v>440</v>
      </c>
      <c r="AH89" s="545"/>
      <c r="AI89" s="218">
        <v>90</v>
      </c>
      <c r="AJ89" s="306" t="s">
        <v>256</v>
      </c>
      <c r="AK89" s="218">
        <v>4.5316999999999998</v>
      </c>
      <c r="AL89" s="218">
        <v>48.464359999999999</v>
      </c>
      <c r="AM89" s="218">
        <v>-1.42</v>
      </c>
      <c r="AN89" s="218">
        <v>-2.2814999999999999</v>
      </c>
      <c r="AO89" s="218">
        <v>-4.8122100000000003</v>
      </c>
      <c r="AP89" s="218">
        <v>-5.2864300000000002</v>
      </c>
    </row>
    <row r="90" spans="1:42" ht="14.25" customHeight="1" x14ac:dyDescent="0.2">
      <c r="A90" s="445">
        <v>89</v>
      </c>
      <c r="B90" s="328">
        <v>106</v>
      </c>
      <c r="C90" s="328">
        <v>-2.77</v>
      </c>
      <c r="D90" s="328">
        <v>-5.85</v>
      </c>
      <c r="E90" s="328" t="s">
        <v>588</v>
      </c>
      <c r="F90" s="328">
        <v>-5.5</v>
      </c>
      <c r="G90" s="328">
        <v>-10.5</v>
      </c>
      <c r="H90" s="413" t="s">
        <v>264</v>
      </c>
      <c r="I90" s="413">
        <v>7.2263700000000002</v>
      </c>
      <c r="J90" s="413">
        <v>0.70711000000000002</v>
      </c>
      <c r="K90" s="430">
        <v>7.9334699999999998</v>
      </c>
      <c r="L90" s="430">
        <v>4.0335000000000001</v>
      </c>
      <c r="M90" s="553">
        <f t="shared" si="2"/>
        <v>11.96697</v>
      </c>
      <c r="N90" s="430"/>
      <c r="O90" s="430"/>
      <c r="P90" s="328"/>
      <c r="Q90" s="328"/>
      <c r="R90" s="328"/>
      <c r="S90" s="328"/>
      <c r="T90" s="331" t="s">
        <v>368</v>
      </c>
      <c r="U90" s="533"/>
      <c r="V90" s="328">
        <v>91</v>
      </c>
      <c r="W90" s="328" t="s">
        <v>264</v>
      </c>
      <c r="X90" s="328"/>
      <c r="Y90" s="328"/>
      <c r="Z90" s="328"/>
      <c r="AA90" s="328"/>
      <c r="AB90" s="331" t="s">
        <v>368</v>
      </c>
      <c r="AC90" s="328"/>
      <c r="AD90" s="328"/>
      <c r="AE90" s="328"/>
      <c r="AF90" s="431" t="s">
        <v>395</v>
      </c>
      <c r="AG90" s="340"/>
      <c r="AH90" s="545"/>
      <c r="AI90" s="218">
        <v>106</v>
      </c>
      <c r="AJ90" s="306" t="s">
        <v>264</v>
      </c>
      <c r="AK90" s="218">
        <v>4.0335000000000001</v>
      </c>
      <c r="AL90" s="218">
        <v>29.083130000000001</v>
      </c>
      <c r="AM90" s="218">
        <v>-0.78</v>
      </c>
      <c r="AN90" s="218">
        <v>-2.2814999999999999</v>
      </c>
      <c r="AO90" s="218">
        <v>-2.7406199999999998</v>
      </c>
      <c r="AP90" s="218">
        <v>-5.8064799999999996</v>
      </c>
    </row>
    <row r="91" spans="1:42" ht="14.25" customHeight="1" x14ac:dyDescent="0.2">
      <c r="A91" s="445">
        <v>90</v>
      </c>
      <c r="B91" s="328">
        <v>98</v>
      </c>
      <c r="C91" s="328">
        <v>-3.82</v>
      </c>
      <c r="D91" s="328">
        <v>-5.62</v>
      </c>
      <c r="E91" s="328" t="s">
        <v>584</v>
      </c>
      <c r="F91" s="328">
        <v>-7.5</v>
      </c>
      <c r="G91" s="328">
        <v>-9.5</v>
      </c>
      <c r="H91" s="413" t="s">
        <v>260</v>
      </c>
      <c r="I91" s="413">
        <v>6.9334899999999999</v>
      </c>
      <c r="J91" s="413">
        <v>0.70711000000000002</v>
      </c>
      <c r="K91" s="430">
        <v>7.6406000000000001</v>
      </c>
      <c r="L91" s="430">
        <v>4.2552000000000003</v>
      </c>
      <c r="M91" s="553">
        <f t="shared" si="2"/>
        <v>11.895800000000001</v>
      </c>
      <c r="N91" s="430"/>
      <c r="O91" s="430"/>
      <c r="P91" s="328"/>
      <c r="Q91" s="328"/>
      <c r="R91" s="328"/>
      <c r="S91" s="328"/>
      <c r="T91" s="331" t="s">
        <v>368</v>
      </c>
      <c r="U91" s="533"/>
      <c r="V91" s="328">
        <v>83</v>
      </c>
      <c r="W91" s="328" t="s">
        <v>260</v>
      </c>
      <c r="X91" s="328"/>
      <c r="Y91" s="328"/>
      <c r="Z91" s="328"/>
      <c r="AA91" s="328"/>
      <c r="AB91" s="331" t="s">
        <v>368</v>
      </c>
      <c r="AC91" s="328"/>
      <c r="AD91" s="328"/>
      <c r="AE91" s="328"/>
      <c r="AF91" s="431" t="s">
        <v>395</v>
      </c>
      <c r="AG91" s="340"/>
      <c r="AH91" s="545"/>
      <c r="AI91" s="218">
        <v>98</v>
      </c>
      <c r="AJ91" s="306" t="s">
        <v>260</v>
      </c>
      <c r="AK91" s="218">
        <v>4.2552000000000003</v>
      </c>
      <c r="AL91" s="218">
        <v>39.13165</v>
      </c>
      <c r="AM91" s="218">
        <v>-1.1000000000000001</v>
      </c>
      <c r="AN91" s="218">
        <v>-2.2814999999999999</v>
      </c>
      <c r="AO91" s="218">
        <v>-3.7854700000000001</v>
      </c>
      <c r="AP91" s="218">
        <v>-5.5822399999999996</v>
      </c>
    </row>
    <row r="92" spans="1:42" ht="14.25" customHeight="1" x14ac:dyDescent="0.2">
      <c r="A92" s="445">
        <v>91</v>
      </c>
      <c r="B92" s="325">
        <v>92</v>
      </c>
      <c r="C92" s="325">
        <v>-4.59</v>
      </c>
      <c r="D92" s="325">
        <v>-5.4</v>
      </c>
      <c r="E92" s="325" t="s">
        <v>581</v>
      </c>
      <c r="F92" s="325">
        <v>-8.5</v>
      </c>
      <c r="G92" s="325">
        <v>-10.5</v>
      </c>
      <c r="H92" s="411" t="s">
        <v>257</v>
      </c>
      <c r="I92" s="411">
        <v>7.08725</v>
      </c>
      <c r="J92" s="411">
        <v>0.5</v>
      </c>
      <c r="K92" s="429">
        <v>7.58725</v>
      </c>
      <c r="L92" s="429">
        <v>4.4579000000000004</v>
      </c>
      <c r="M92" s="552">
        <f t="shared" si="2"/>
        <v>12.04515</v>
      </c>
      <c r="N92" s="429"/>
      <c r="O92" s="429"/>
      <c r="P92" s="325">
        <v>1</v>
      </c>
      <c r="Q92" s="325">
        <v>1000</v>
      </c>
      <c r="R92" s="325"/>
      <c r="S92" s="325"/>
      <c r="T92" s="325" t="s">
        <v>368</v>
      </c>
      <c r="U92" s="533"/>
      <c r="V92" s="325">
        <v>77</v>
      </c>
      <c r="W92" s="325" t="s">
        <v>257</v>
      </c>
      <c r="X92" s="325">
        <v>1</v>
      </c>
      <c r="Y92" s="325">
        <v>1000</v>
      </c>
      <c r="Z92" s="325"/>
      <c r="AA92" s="325"/>
      <c r="AB92" s="331" t="s">
        <v>368</v>
      </c>
      <c r="AC92" s="325"/>
      <c r="AD92" s="325"/>
      <c r="AE92" s="325"/>
      <c r="AF92" s="406" t="s">
        <v>392</v>
      </c>
      <c r="AG92" s="338" t="s">
        <v>440</v>
      </c>
      <c r="AH92" s="545"/>
      <c r="AI92" s="218">
        <v>92</v>
      </c>
      <c r="AJ92" s="306" t="s">
        <v>257</v>
      </c>
      <c r="AK92" s="218">
        <v>4.4579000000000004</v>
      </c>
      <c r="AL92" s="218">
        <v>46.199370000000002</v>
      </c>
      <c r="AM92" s="218">
        <v>-1.34</v>
      </c>
      <c r="AN92" s="218">
        <v>-2.2814999999999999</v>
      </c>
      <c r="AO92" s="218">
        <v>-4.5574899999999996</v>
      </c>
      <c r="AP92" s="218">
        <v>-5.3670299999999997</v>
      </c>
    </row>
    <row r="93" spans="1:42" ht="14.25" customHeight="1" x14ac:dyDescent="0.2">
      <c r="A93" s="445">
        <v>92</v>
      </c>
      <c r="B93" s="328">
        <v>102</v>
      </c>
      <c r="C93" s="328">
        <v>-3.29</v>
      </c>
      <c r="D93" s="328">
        <v>-5.75</v>
      </c>
      <c r="E93" s="328" t="s">
        <v>586</v>
      </c>
      <c r="F93" s="328">
        <v>-5.5</v>
      </c>
      <c r="G93" s="328">
        <v>-9.5</v>
      </c>
      <c r="H93" s="413" t="s">
        <v>262</v>
      </c>
      <c r="I93" s="413">
        <v>6.7335700000000003</v>
      </c>
      <c r="J93" s="413">
        <v>0.70711000000000002</v>
      </c>
      <c r="K93" s="430">
        <v>7.4406800000000004</v>
      </c>
      <c r="L93" s="430">
        <v>4.1369999999999996</v>
      </c>
      <c r="M93" s="553">
        <f t="shared" si="2"/>
        <v>11.577680000000001</v>
      </c>
      <c r="N93" s="430"/>
      <c r="O93" s="430"/>
      <c r="P93" s="328"/>
      <c r="Q93" s="328"/>
      <c r="R93" s="328"/>
      <c r="S93" s="328"/>
      <c r="T93" s="331" t="s">
        <v>368</v>
      </c>
      <c r="U93" s="533"/>
      <c r="V93" s="328">
        <v>87</v>
      </c>
      <c r="W93" s="328" t="s">
        <v>262</v>
      </c>
      <c r="X93" s="328"/>
      <c r="Y93" s="328"/>
      <c r="Z93" s="328"/>
      <c r="AA93" s="328"/>
      <c r="AB93" s="331" t="s">
        <v>368</v>
      </c>
      <c r="AC93" s="328"/>
      <c r="AD93" s="328"/>
      <c r="AE93" s="328"/>
      <c r="AF93" s="431" t="s">
        <v>395</v>
      </c>
      <c r="AG93" s="340"/>
      <c r="AH93" s="545"/>
      <c r="AI93" s="218">
        <v>102</v>
      </c>
      <c r="AJ93" s="306" t="s">
        <v>262</v>
      </c>
      <c r="AK93" s="218">
        <v>4.1369999999999996</v>
      </c>
      <c r="AL93" s="218">
        <v>34.194249999999997</v>
      </c>
      <c r="AM93" s="218">
        <v>-0.94</v>
      </c>
      <c r="AN93" s="218">
        <v>-2.2814999999999999</v>
      </c>
      <c r="AO93" s="218">
        <v>-3.2650000000000001</v>
      </c>
      <c r="AP93" s="218">
        <v>-5.7033699999999996</v>
      </c>
    </row>
    <row r="94" spans="1:42" ht="14.25" customHeight="1" x14ac:dyDescent="0.2">
      <c r="A94" s="445">
        <v>93</v>
      </c>
      <c r="B94" s="325">
        <v>114</v>
      </c>
      <c r="C94" s="325">
        <v>-1.69</v>
      </c>
      <c r="D94" s="325">
        <v>-6.01</v>
      </c>
      <c r="E94" s="325" t="s">
        <v>592</v>
      </c>
      <c r="F94" s="325">
        <v>-3.5</v>
      </c>
      <c r="G94" s="325">
        <v>-10.5</v>
      </c>
      <c r="H94" s="411" t="s">
        <v>268</v>
      </c>
      <c r="I94" s="411">
        <v>6.55579</v>
      </c>
      <c r="J94" s="411">
        <v>0.70711000000000002</v>
      </c>
      <c r="K94" s="429">
        <v>7.2629000000000001</v>
      </c>
      <c r="L94" s="429">
        <v>3.8725000000000001</v>
      </c>
      <c r="M94" s="552">
        <f t="shared" si="2"/>
        <v>11.135400000000001</v>
      </c>
      <c r="N94" s="429"/>
      <c r="O94" s="429"/>
      <c r="P94" s="325">
        <v>1</v>
      </c>
      <c r="Q94" s="325">
        <v>1000</v>
      </c>
      <c r="R94" s="325"/>
      <c r="S94" s="325"/>
      <c r="T94" s="325" t="s">
        <v>368</v>
      </c>
      <c r="U94" s="533"/>
      <c r="V94" s="325">
        <v>99</v>
      </c>
      <c r="W94" s="325" t="s">
        <v>268</v>
      </c>
      <c r="X94" s="325">
        <v>1</v>
      </c>
      <c r="Y94" s="325">
        <v>1000</v>
      </c>
      <c r="Z94" s="325"/>
      <c r="AA94" s="325"/>
      <c r="AB94" s="331" t="s">
        <v>368</v>
      </c>
      <c r="AC94" s="325"/>
      <c r="AD94" s="325"/>
      <c r="AE94" s="325"/>
      <c r="AF94" s="406" t="s">
        <v>392</v>
      </c>
      <c r="AG94" s="338" t="s">
        <v>440</v>
      </c>
      <c r="AH94" s="545"/>
      <c r="AI94" s="218">
        <v>114</v>
      </c>
      <c r="AJ94" s="306" t="s">
        <v>268</v>
      </c>
      <c r="AK94" s="218">
        <v>3.8725000000000001</v>
      </c>
      <c r="AL94" s="218">
        <v>18.240539999999999</v>
      </c>
      <c r="AM94" s="218">
        <v>-0.46</v>
      </c>
      <c r="AN94" s="218">
        <v>-2.2814999999999999</v>
      </c>
      <c r="AO94" s="218">
        <v>-1.6721200000000001</v>
      </c>
      <c r="AP94" s="218">
        <v>-5.9593999999999996</v>
      </c>
    </row>
    <row r="95" spans="1:42" ht="14.25" customHeight="1" x14ac:dyDescent="0.2">
      <c r="A95" s="445">
        <v>94</v>
      </c>
      <c r="B95" s="407">
        <v>112</v>
      </c>
      <c r="C95" s="407">
        <v>-1.96</v>
      </c>
      <c r="D95" s="407">
        <v>-5.98</v>
      </c>
      <c r="E95" s="407" t="s">
        <v>591</v>
      </c>
      <c r="F95" s="407">
        <v>-3.5</v>
      </c>
      <c r="G95" s="407">
        <v>-9.5</v>
      </c>
      <c r="H95" s="412" t="s">
        <v>267</v>
      </c>
      <c r="I95" s="412">
        <v>6.45268</v>
      </c>
      <c r="J95" s="412">
        <v>0.70711000000000002</v>
      </c>
      <c r="K95" s="428">
        <v>7.1597900000000001</v>
      </c>
      <c r="L95" s="428">
        <v>3.9056999999999999</v>
      </c>
      <c r="M95" s="554">
        <f t="shared" si="2"/>
        <v>11.06549</v>
      </c>
      <c r="N95" s="428"/>
      <c r="O95" s="428"/>
      <c r="P95" s="407"/>
      <c r="Q95" s="407"/>
      <c r="R95" s="407"/>
      <c r="S95" s="407"/>
      <c r="T95" s="331" t="s">
        <v>368</v>
      </c>
      <c r="U95" s="533"/>
      <c r="V95" s="407">
        <v>97</v>
      </c>
      <c r="W95" s="407" t="s">
        <v>267</v>
      </c>
      <c r="X95" s="407"/>
      <c r="Y95" s="407"/>
      <c r="Z95" s="407"/>
      <c r="AA95" s="407"/>
      <c r="AB95" s="331" t="s">
        <v>368</v>
      </c>
      <c r="AC95" s="407"/>
      <c r="AD95" s="407"/>
      <c r="AE95" s="407"/>
      <c r="AF95" s="407"/>
      <c r="AG95" s="408"/>
      <c r="AH95" s="545"/>
      <c r="AI95" s="218">
        <v>112</v>
      </c>
      <c r="AJ95" s="306" t="s">
        <v>267</v>
      </c>
      <c r="AK95" s="218">
        <v>3.9056999999999999</v>
      </c>
      <c r="AL95" s="218">
        <v>20.97306</v>
      </c>
      <c r="AM95" s="218">
        <v>-0.54</v>
      </c>
      <c r="AN95" s="218">
        <v>-2.2814999999999999</v>
      </c>
      <c r="AO95" s="218">
        <v>-1.9379500000000001</v>
      </c>
      <c r="AP95" s="218">
        <v>-5.9284100000000004</v>
      </c>
    </row>
    <row r="96" spans="1:42" ht="14.25" customHeight="1" x14ac:dyDescent="0.2">
      <c r="A96" s="445">
        <v>95</v>
      </c>
      <c r="B96" s="325">
        <v>118</v>
      </c>
      <c r="C96" s="325">
        <v>-1.1499999999999999</v>
      </c>
      <c r="D96" s="325">
        <v>-6.06</v>
      </c>
      <c r="E96" s="325" t="s">
        <v>594</v>
      </c>
      <c r="F96" s="325">
        <v>-2.5</v>
      </c>
      <c r="G96" s="325">
        <v>-10.5</v>
      </c>
      <c r="H96" s="411" t="s">
        <v>270</v>
      </c>
      <c r="I96" s="411">
        <v>6.58</v>
      </c>
      <c r="J96" s="411">
        <v>0.53852</v>
      </c>
      <c r="K96" s="429">
        <v>7.1185099999999997</v>
      </c>
      <c r="L96" s="429">
        <v>3.8193999999999999</v>
      </c>
      <c r="M96" s="552">
        <f t="shared" si="2"/>
        <v>10.937909999999999</v>
      </c>
      <c r="N96" s="429"/>
      <c r="O96" s="429"/>
      <c r="P96" s="325">
        <v>1</v>
      </c>
      <c r="Q96" s="325">
        <v>1000</v>
      </c>
      <c r="R96" s="325"/>
      <c r="S96" s="325"/>
      <c r="T96" s="325" t="s">
        <v>368</v>
      </c>
      <c r="U96" s="533"/>
      <c r="V96" s="325">
        <v>103</v>
      </c>
      <c r="W96" s="325" t="s">
        <v>270</v>
      </c>
      <c r="X96" s="325">
        <v>1</v>
      </c>
      <c r="Y96" s="325">
        <v>1000</v>
      </c>
      <c r="Z96" s="325"/>
      <c r="AA96" s="325"/>
      <c r="AB96" s="331" t="s">
        <v>368</v>
      </c>
      <c r="AC96" s="325"/>
      <c r="AD96" s="325"/>
      <c r="AE96" s="325"/>
      <c r="AF96" s="406" t="s">
        <v>392</v>
      </c>
      <c r="AG96" s="338" t="s">
        <v>440</v>
      </c>
      <c r="AH96" s="545"/>
      <c r="AI96" s="218">
        <v>118</v>
      </c>
      <c r="AJ96" s="306" t="s">
        <v>270</v>
      </c>
      <c r="AK96" s="218">
        <v>3.8193999999999999</v>
      </c>
      <c r="AL96" s="218">
        <v>12.691839999999999</v>
      </c>
      <c r="AM96" s="218">
        <v>-0.3</v>
      </c>
      <c r="AN96" s="218">
        <v>-2.2814999999999999</v>
      </c>
      <c r="AO96" s="218">
        <v>-1.13916</v>
      </c>
      <c r="AP96" s="218">
        <v>-6.0076200000000002</v>
      </c>
    </row>
    <row r="97" spans="1:42" ht="14.25" customHeight="1" x14ac:dyDescent="0.2">
      <c r="A97" s="445">
        <v>96</v>
      </c>
      <c r="B97" s="328">
        <v>108</v>
      </c>
      <c r="C97" s="328">
        <v>-2.5</v>
      </c>
      <c r="D97" s="328">
        <v>-5.9</v>
      </c>
      <c r="E97" s="328" t="s">
        <v>589</v>
      </c>
      <c r="F97" s="328">
        <v>-4.5</v>
      </c>
      <c r="G97" s="328">
        <v>-9.5</v>
      </c>
      <c r="H97" s="413" t="s">
        <v>265</v>
      </c>
      <c r="I97" s="413">
        <v>6.33596</v>
      </c>
      <c r="J97" s="413">
        <v>0.70711000000000002</v>
      </c>
      <c r="K97" s="430">
        <v>7.0430700000000002</v>
      </c>
      <c r="L97" s="430">
        <v>3.9876999999999998</v>
      </c>
      <c r="M97" s="553">
        <f t="shared" si="2"/>
        <v>11.03077</v>
      </c>
      <c r="N97" s="430"/>
      <c r="O97" s="430"/>
      <c r="P97" s="328"/>
      <c r="Q97" s="328"/>
      <c r="R97" s="328"/>
      <c r="S97" s="328"/>
      <c r="T97" s="331" t="s">
        <v>368</v>
      </c>
      <c r="U97" s="533"/>
      <c r="V97" s="328">
        <v>93</v>
      </c>
      <c r="W97" s="328" t="s">
        <v>265</v>
      </c>
      <c r="X97" s="328"/>
      <c r="Y97" s="328"/>
      <c r="Z97" s="328"/>
      <c r="AA97" s="328"/>
      <c r="AB97" s="331" t="s">
        <v>368</v>
      </c>
      <c r="AC97" s="328"/>
      <c r="AD97" s="328"/>
      <c r="AE97" s="328"/>
      <c r="AF97" s="431" t="s">
        <v>395</v>
      </c>
      <c r="AG97" s="340"/>
      <c r="AH97" s="545"/>
      <c r="AI97" s="218">
        <v>108</v>
      </c>
      <c r="AJ97" s="306" t="s">
        <v>265</v>
      </c>
      <c r="AK97" s="218">
        <v>3.9876999999999998</v>
      </c>
      <c r="AL97" s="218">
        <v>26.465879999999999</v>
      </c>
      <c r="AM97" s="218">
        <v>-0.7</v>
      </c>
      <c r="AN97" s="218">
        <v>-2.2814999999999999</v>
      </c>
      <c r="AO97" s="218">
        <v>-2.47716</v>
      </c>
      <c r="AP97" s="218">
        <v>-5.8512500000000003</v>
      </c>
    </row>
    <row r="98" spans="1:42" ht="14.25" customHeight="1" x14ac:dyDescent="0.2">
      <c r="A98" s="445">
        <v>97</v>
      </c>
      <c r="B98" s="328">
        <v>100</v>
      </c>
      <c r="C98" s="328">
        <v>-3.56</v>
      </c>
      <c r="D98" s="328">
        <v>-5.69</v>
      </c>
      <c r="E98" s="328" t="s">
        <v>585</v>
      </c>
      <c r="F98" s="328">
        <v>-6.5</v>
      </c>
      <c r="G98" s="328">
        <v>-9.5</v>
      </c>
      <c r="H98" s="413" t="s">
        <v>261</v>
      </c>
      <c r="I98" s="413">
        <v>6.1607399999999997</v>
      </c>
      <c r="J98" s="413">
        <v>0.70711000000000002</v>
      </c>
      <c r="K98" s="430">
        <v>6.8678499999999998</v>
      </c>
      <c r="L98" s="430">
        <v>4.1943000000000001</v>
      </c>
      <c r="M98" s="553">
        <f t="shared" ref="M98:M129" si="3">SUM(K98,L98)</f>
        <v>11.062149999999999</v>
      </c>
      <c r="N98" s="430"/>
      <c r="O98" s="430"/>
      <c r="P98" s="328"/>
      <c r="Q98" s="328"/>
      <c r="R98" s="328"/>
      <c r="S98" s="328"/>
      <c r="T98" s="331" t="s">
        <v>368</v>
      </c>
      <c r="U98" s="533"/>
      <c r="V98" s="328">
        <v>85</v>
      </c>
      <c r="W98" s="328" t="s">
        <v>261</v>
      </c>
      <c r="X98" s="328"/>
      <c r="Y98" s="328"/>
      <c r="Z98" s="328"/>
      <c r="AA98" s="328"/>
      <c r="AB98" s="331" t="s">
        <v>368</v>
      </c>
      <c r="AC98" s="328"/>
      <c r="AD98" s="328"/>
      <c r="AE98" s="328"/>
      <c r="AF98" s="431" t="s">
        <v>395</v>
      </c>
      <c r="AG98" s="340"/>
      <c r="AH98" s="545"/>
      <c r="AI98" s="218">
        <v>100</v>
      </c>
      <c r="AJ98" s="306" t="s">
        <v>261</v>
      </c>
      <c r="AK98" s="218">
        <v>4.1943000000000001</v>
      </c>
      <c r="AL98" s="218">
        <v>36.685180000000003</v>
      </c>
      <c r="AM98" s="218">
        <v>-1.02</v>
      </c>
      <c r="AN98" s="218">
        <v>-2.2814999999999999</v>
      </c>
      <c r="AO98" s="218">
        <v>-3.52576</v>
      </c>
      <c r="AP98" s="218">
        <v>-5.6450500000000003</v>
      </c>
    </row>
    <row r="99" spans="1:42" ht="14.25" customHeight="1" x14ac:dyDescent="0.2">
      <c r="A99" s="445">
        <v>98</v>
      </c>
      <c r="B99" s="328">
        <v>94</v>
      </c>
      <c r="C99" s="328">
        <v>-4.34</v>
      </c>
      <c r="D99" s="328">
        <v>-5.48</v>
      </c>
      <c r="E99" s="328" t="s">
        <v>582</v>
      </c>
      <c r="F99" s="328">
        <v>-7.5</v>
      </c>
      <c r="G99" s="328">
        <v>-8.5</v>
      </c>
      <c r="H99" s="413" t="s">
        <v>258</v>
      </c>
      <c r="I99" s="413">
        <v>6.0729499999999996</v>
      </c>
      <c r="J99" s="413">
        <v>0.70711000000000002</v>
      </c>
      <c r="K99" s="430">
        <v>6.7800500000000001</v>
      </c>
      <c r="L99" s="430">
        <v>4.3871000000000002</v>
      </c>
      <c r="M99" s="553">
        <f t="shared" si="3"/>
        <v>11.167149999999999</v>
      </c>
      <c r="N99" s="430"/>
      <c r="O99" s="430"/>
      <c r="P99" s="328"/>
      <c r="Q99" s="328"/>
      <c r="R99" s="328"/>
      <c r="S99" s="328"/>
      <c r="T99" s="331" t="s">
        <v>368</v>
      </c>
      <c r="U99" s="533"/>
      <c r="V99" s="328">
        <v>79</v>
      </c>
      <c r="W99" s="328" t="s">
        <v>258</v>
      </c>
      <c r="X99" s="328"/>
      <c r="Y99" s="328"/>
      <c r="Z99" s="328"/>
      <c r="AA99" s="328"/>
      <c r="AB99" s="331" t="s">
        <v>368</v>
      </c>
      <c r="AC99" s="328"/>
      <c r="AD99" s="328"/>
      <c r="AE99" s="328"/>
      <c r="AF99" s="431" t="s">
        <v>395</v>
      </c>
      <c r="AG99" s="340"/>
      <c r="AH99" s="545"/>
      <c r="AI99" s="218">
        <v>94</v>
      </c>
      <c r="AJ99" s="306" t="s">
        <v>258</v>
      </c>
      <c r="AK99" s="218">
        <v>4.3871000000000002</v>
      </c>
      <c r="AL99" s="218">
        <v>43.88897</v>
      </c>
      <c r="AM99" s="218">
        <v>-1.26</v>
      </c>
      <c r="AN99" s="218">
        <v>-2.2814999999999999</v>
      </c>
      <c r="AO99" s="218">
        <v>-4.3014099999999997</v>
      </c>
      <c r="AP99" s="218">
        <v>-5.4432099999999997</v>
      </c>
    </row>
    <row r="100" spans="1:42" ht="14.25" customHeight="1" x14ac:dyDescent="0.2">
      <c r="A100" s="445">
        <v>99</v>
      </c>
      <c r="B100" s="328">
        <v>96</v>
      </c>
      <c r="C100" s="328">
        <v>-4.08</v>
      </c>
      <c r="D100" s="328">
        <v>-5.55</v>
      </c>
      <c r="E100" s="328" t="s">
        <v>583</v>
      </c>
      <c r="F100" s="328">
        <v>-6.5</v>
      </c>
      <c r="G100" s="328">
        <v>-8.5</v>
      </c>
      <c r="H100" s="413" t="s">
        <v>259</v>
      </c>
      <c r="I100" s="413">
        <v>6.06114</v>
      </c>
      <c r="J100" s="413">
        <v>0.70711000000000002</v>
      </c>
      <c r="K100" s="430">
        <v>6.7682500000000001</v>
      </c>
      <c r="L100" s="430">
        <v>4.3194999999999997</v>
      </c>
      <c r="M100" s="553">
        <f t="shared" si="3"/>
        <v>11.08775</v>
      </c>
      <c r="N100" s="430"/>
      <c r="O100" s="430"/>
      <c r="P100" s="328"/>
      <c r="Q100" s="328"/>
      <c r="R100" s="328"/>
      <c r="S100" s="328"/>
      <c r="T100" s="331" t="s">
        <v>368</v>
      </c>
      <c r="U100" s="533"/>
      <c r="V100" s="328">
        <v>81</v>
      </c>
      <c r="W100" s="328" t="s">
        <v>259</v>
      </c>
      <c r="X100" s="328"/>
      <c r="Y100" s="328"/>
      <c r="Z100" s="328"/>
      <c r="AA100" s="328"/>
      <c r="AB100" s="331" t="s">
        <v>368</v>
      </c>
      <c r="AC100" s="328"/>
      <c r="AD100" s="328"/>
      <c r="AE100" s="328"/>
      <c r="AF100" s="431" t="s">
        <v>395</v>
      </c>
      <c r="AG100" s="340"/>
      <c r="AH100" s="545"/>
      <c r="AI100" s="218">
        <v>96</v>
      </c>
      <c r="AJ100" s="306" t="s">
        <v>259</v>
      </c>
      <c r="AK100" s="218">
        <v>4.3194999999999997</v>
      </c>
      <c r="AL100" s="218">
        <v>41.53304</v>
      </c>
      <c r="AM100" s="218">
        <v>-1.18</v>
      </c>
      <c r="AN100" s="218">
        <v>-2.2814999999999999</v>
      </c>
      <c r="AO100" s="218">
        <v>-4.0440500000000004</v>
      </c>
      <c r="AP100" s="218">
        <v>-5.5149600000000003</v>
      </c>
    </row>
    <row r="101" spans="1:42" ht="14.25" customHeight="1" x14ac:dyDescent="0.2">
      <c r="A101" s="445">
        <v>100</v>
      </c>
      <c r="B101" s="328">
        <v>104</v>
      </c>
      <c r="C101" s="328">
        <v>-3.03</v>
      </c>
      <c r="D101" s="328">
        <v>-5.8</v>
      </c>
      <c r="E101" s="328" t="s">
        <v>587</v>
      </c>
      <c r="F101" s="328">
        <v>-4.5</v>
      </c>
      <c r="G101" s="328">
        <v>-8.5</v>
      </c>
      <c r="H101" s="413" t="s">
        <v>263</v>
      </c>
      <c r="I101" s="413">
        <v>5.9488300000000001</v>
      </c>
      <c r="J101" s="413">
        <v>0.70711000000000002</v>
      </c>
      <c r="K101" s="430">
        <v>6.6559400000000002</v>
      </c>
      <c r="L101" s="430">
        <v>4.0834000000000001</v>
      </c>
      <c r="M101" s="553">
        <f t="shared" si="3"/>
        <v>10.73934</v>
      </c>
      <c r="N101" s="430"/>
      <c r="O101" s="430"/>
      <c r="P101" s="328"/>
      <c r="Q101" s="328"/>
      <c r="R101" s="328"/>
      <c r="S101" s="328"/>
      <c r="T101" s="331" t="s">
        <v>368</v>
      </c>
      <c r="U101" s="533"/>
      <c r="V101" s="328">
        <v>89</v>
      </c>
      <c r="W101" s="328" t="s">
        <v>263</v>
      </c>
      <c r="X101" s="328"/>
      <c r="Y101" s="328"/>
      <c r="Z101" s="328"/>
      <c r="AA101" s="328"/>
      <c r="AB101" s="331" t="s">
        <v>368</v>
      </c>
      <c r="AC101" s="328"/>
      <c r="AD101" s="328"/>
      <c r="AE101" s="328"/>
      <c r="AF101" s="431" t="s">
        <v>395</v>
      </c>
      <c r="AG101" s="340"/>
      <c r="AH101" s="545"/>
      <c r="AI101" s="218">
        <v>104</v>
      </c>
      <c r="AJ101" s="306" t="s">
        <v>263</v>
      </c>
      <c r="AK101" s="218">
        <v>4.0834000000000001</v>
      </c>
      <c r="AL101" s="218">
        <v>31.659790000000001</v>
      </c>
      <c r="AM101" s="218">
        <v>-0.86</v>
      </c>
      <c r="AN101" s="218">
        <v>-2.2814999999999999</v>
      </c>
      <c r="AO101" s="218">
        <v>-3.00326</v>
      </c>
      <c r="AP101" s="218">
        <v>-5.7571899999999996</v>
      </c>
    </row>
    <row r="102" spans="1:42" ht="14.25" customHeight="1" thickBot="1" x14ac:dyDescent="0.25">
      <c r="A102" s="451">
        <v>101</v>
      </c>
      <c r="B102" s="484">
        <v>110</v>
      </c>
      <c r="C102" s="484">
        <v>-2.2200000000000002</v>
      </c>
      <c r="D102" s="484">
        <v>-5.94</v>
      </c>
      <c r="E102" s="484" t="s">
        <v>590</v>
      </c>
      <c r="F102" s="484">
        <v>-3.5</v>
      </c>
      <c r="G102" s="484">
        <v>-8.5</v>
      </c>
      <c r="H102" s="485" t="s">
        <v>266</v>
      </c>
      <c r="I102" s="485">
        <v>6.0962399999999999</v>
      </c>
      <c r="J102" s="485">
        <v>0.57008999999999999</v>
      </c>
      <c r="K102" s="486">
        <v>6.6663300000000003</v>
      </c>
      <c r="L102" s="486">
        <v>3.9432</v>
      </c>
      <c r="M102" s="555">
        <f t="shared" si="3"/>
        <v>10.609529999999999</v>
      </c>
      <c r="N102" s="486"/>
      <c r="O102" s="486"/>
      <c r="P102" s="484"/>
      <c r="Q102" s="484"/>
      <c r="R102" s="484"/>
      <c r="S102" s="484"/>
      <c r="T102" s="517" t="s">
        <v>368</v>
      </c>
      <c r="U102" s="534"/>
      <c r="V102" s="484">
        <v>95</v>
      </c>
      <c r="W102" s="484" t="s">
        <v>266</v>
      </c>
      <c r="X102" s="484"/>
      <c r="Y102" s="484"/>
      <c r="Z102" s="484"/>
      <c r="AA102" s="484"/>
      <c r="AB102" s="517" t="s">
        <v>368</v>
      </c>
      <c r="AC102" s="484"/>
      <c r="AD102" s="484"/>
      <c r="AE102" s="484"/>
      <c r="AF102" s="488" t="s">
        <v>395</v>
      </c>
      <c r="AG102" s="489"/>
      <c r="AH102" s="545"/>
      <c r="AI102" s="218">
        <v>110</v>
      </c>
      <c r="AJ102" s="306" t="s">
        <v>266</v>
      </c>
      <c r="AK102" s="218">
        <v>3.9432</v>
      </c>
      <c r="AL102" s="218">
        <v>23.673220000000001</v>
      </c>
      <c r="AM102" s="218">
        <v>-0.62</v>
      </c>
      <c r="AN102" s="218">
        <v>-2.2814999999999999</v>
      </c>
      <c r="AO102" s="218">
        <v>-2.2032600000000002</v>
      </c>
      <c r="AP102" s="218">
        <v>-5.8928500000000001</v>
      </c>
    </row>
    <row r="103" spans="1:42" ht="14.25" customHeight="1" x14ac:dyDescent="0.2">
      <c r="A103" s="465">
        <v>102</v>
      </c>
      <c r="B103" s="493">
        <v>160</v>
      </c>
      <c r="C103" s="538">
        <v>4.87</v>
      </c>
      <c r="D103" s="538">
        <v>-5.31</v>
      </c>
      <c r="E103" s="493" t="s">
        <v>615</v>
      </c>
      <c r="F103" s="493">
        <v>9.5</v>
      </c>
      <c r="G103" s="493">
        <v>-10.5</v>
      </c>
      <c r="H103" s="494" t="s">
        <v>291</v>
      </c>
      <c r="I103" s="494">
        <v>7.2390100000000004</v>
      </c>
      <c r="J103" s="494">
        <v>0.5</v>
      </c>
      <c r="K103" s="495">
        <v>7.7390100000000004</v>
      </c>
      <c r="L103" s="540">
        <v>4.5412999999999997</v>
      </c>
      <c r="M103" s="556">
        <f t="shared" si="3"/>
        <v>12.28031</v>
      </c>
      <c r="N103" s="540"/>
      <c r="O103" s="540"/>
      <c r="P103" s="493">
        <v>1</v>
      </c>
      <c r="Q103" s="493">
        <v>1000</v>
      </c>
      <c r="R103" s="493"/>
      <c r="S103" s="493"/>
      <c r="T103" s="493" t="s">
        <v>369</v>
      </c>
      <c r="U103" s="532"/>
      <c r="V103" s="493">
        <v>145</v>
      </c>
      <c r="W103" s="493" t="s">
        <v>291</v>
      </c>
      <c r="X103" s="493">
        <v>1</v>
      </c>
      <c r="Y103" s="493">
        <v>1000</v>
      </c>
      <c r="Z103" s="493"/>
      <c r="AA103" s="493"/>
      <c r="AB103" s="518" t="s">
        <v>369</v>
      </c>
      <c r="AC103" s="493"/>
      <c r="AD103" s="493"/>
      <c r="AE103" s="493"/>
      <c r="AF103" s="470" t="s">
        <v>392</v>
      </c>
      <c r="AG103" s="471" t="s">
        <v>440</v>
      </c>
      <c r="AH103" s="545"/>
      <c r="AI103" s="218">
        <v>160</v>
      </c>
      <c r="AJ103" s="306" t="s">
        <v>291</v>
      </c>
      <c r="AK103" s="218">
        <v>4.5412999999999997</v>
      </c>
      <c r="AL103" s="218">
        <v>48.668669999999999</v>
      </c>
      <c r="AM103" s="218">
        <v>1.42</v>
      </c>
      <c r="AN103" s="218">
        <v>-2.2814999999999999</v>
      </c>
      <c r="AO103" s="218">
        <v>4.8300700000000001</v>
      </c>
      <c r="AP103" s="218">
        <v>-5.2806199999999999</v>
      </c>
    </row>
    <row r="104" spans="1:42" ht="14.25" customHeight="1" x14ac:dyDescent="0.2">
      <c r="A104" s="445">
        <v>103</v>
      </c>
      <c r="B104" s="325">
        <v>158</v>
      </c>
      <c r="C104" s="325">
        <v>4.6100000000000003</v>
      </c>
      <c r="D104" s="325">
        <v>-5.4</v>
      </c>
      <c r="E104" s="325" t="s">
        <v>614</v>
      </c>
      <c r="F104" s="325">
        <v>8.5</v>
      </c>
      <c r="G104" s="325">
        <v>-10.5</v>
      </c>
      <c r="H104" s="411" t="s">
        <v>290</v>
      </c>
      <c r="I104" s="411">
        <v>7.0836899999999998</v>
      </c>
      <c r="J104" s="411">
        <v>0.5</v>
      </c>
      <c r="K104" s="429">
        <v>7.5836899999999998</v>
      </c>
      <c r="L104" s="429">
        <v>4.4664999999999999</v>
      </c>
      <c r="M104" s="552">
        <f t="shared" si="3"/>
        <v>12.050190000000001</v>
      </c>
      <c r="N104" s="429"/>
      <c r="O104" s="429"/>
      <c r="P104" s="325">
        <v>1</v>
      </c>
      <c r="Q104" s="325">
        <v>1000</v>
      </c>
      <c r="R104" s="325"/>
      <c r="S104" s="325"/>
      <c r="T104" s="325" t="s">
        <v>369</v>
      </c>
      <c r="U104" s="533"/>
      <c r="V104" s="325">
        <v>143</v>
      </c>
      <c r="W104" s="325" t="s">
        <v>290</v>
      </c>
      <c r="X104" s="325">
        <v>1</v>
      </c>
      <c r="Y104" s="325">
        <v>1000</v>
      </c>
      <c r="Z104" s="325"/>
      <c r="AA104" s="325"/>
      <c r="AB104" s="334" t="s">
        <v>369</v>
      </c>
      <c r="AC104" s="325"/>
      <c r="AD104" s="325"/>
      <c r="AE104" s="325"/>
      <c r="AF104" s="406" t="s">
        <v>392</v>
      </c>
      <c r="AG104" s="338" t="s">
        <v>440</v>
      </c>
      <c r="AH104" s="545"/>
      <c r="AI104" s="218">
        <v>158</v>
      </c>
      <c r="AJ104" s="306" t="s">
        <v>290</v>
      </c>
      <c r="AK104" s="218">
        <v>4.4664999999999999</v>
      </c>
      <c r="AL104" s="218">
        <v>46.397559999999999</v>
      </c>
      <c r="AM104" s="218">
        <v>1.34</v>
      </c>
      <c r="AN104" s="218">
        <v>-2.2814999999999999</v>
      </c>
      <c r="AO104" s="218">
        <v>4.5744100000000003</v>
      </c>
      <c r="AP104" s="218">
        <v>-5.3618499999999996</v>
      </c>
    </row>
    <row r="105" spans="1:42" ht="14.25" customHeight="1" x14ac:dyDescent="0.2">
      <c r="A105" s="445">
        <v>104</v>
      </c>
      <c r="B105" s="328">
        <v>144</v>
      </c>
      <c r="C105" s="328">
        <v>2.78</v>
      </c>
      <c r="D105" s="328">
        <v>-5.85</v>
      </c>
      <c r="E105" s="328" t="s">
        <v>607</v>
      </c>
      <c r="F105" s="328">
        <v>5.5</v>
      </c>
      <c r="G105" s="328">
        <v>-10.5</v>
      </c>
      <c r="H105" s="413" t="s">
        <v>283</v>
      </c>
      <c r="I105" s="413">
        <v>6.90334</v>
      </c>
      <c r="J105" s="413">
        <v>0.70711000000000002</v>
      </c>
      <c r="K105" s="447">
        <v>7.6104500000000002</v>
      </c>
      <c r="L105" s="447">
        <v>4.0374999999999996</v>
      </c>
      <c r="M105" s="559">
        <f t="shared" si="3"/>
        <v>11.64795</v>
      </c>
      <c r="N105" s="447"/>
      <c r="O105" s="447"/>
      <c r="P105" s="328"/>
      <c r="Q105" s="328"/>
      <c r="R105" s="328"/>
      <c r="S105" s="328"/>
      <c r="T105" s="334" t="s">
        <v>369</v>
      </c>
      <c r="U105" s="533"/>
      <c r="V105" s="328">
        <v>129</v>
      </c>
      <c r="W105" s="328" t="s">
        <v>283</v>
      </c>
      <c r="X105" s="328"/>
      <c r="Y105" s="328"/>
      <c r="Z105" s="328"/>
      <c r="AA105" s="328"/>
      <c r="AB105" s="334" t="s">
        <v>369</v>
      </c>
      <c r="AC105" s="328"/>
      <c r="AD105" s="328"/>
      <c r="AE105" s="328"/>
      <c r="AF105" s="431" t="s">
        <v>395</v>
      </c>
      <c r="AG105" s="340"/>
      <c r="AH105" s="545"/>
      <c r="AI105" s="218">
        <v>144</v>
      </c>
      <c r="AJ105" s="306" t="s">
        <v>283</v>
      </c>
      <c r="AK105" s="218">
        <v>4.0374999999999996</v>
      </c>
      <c r="AL105" s="218">
        <v>29.243590000000001</v>
      </c>
      <c r="AM105" s="218">
        <v>0.78</v>
      </c>
      <c r="AN105" s="218">
        <v>-2.2814999999999999</v>
      </c>
      <c r="AO105" s="218">
        <v>2.7523900000000001</v>
      </c>
      <c r="AP105" s="218">
        <v>-5.8043800000000001</v>
      </c>
    </row>
    <row r="106" spans="1:42" ht="14.25" customHeight="1" x14ac:dyDescent="0.2">
      <c r="A106" s="445">
        <v>105</v>
      </c>
      <c r="B106" s="328">
        <v>152</v>
      </c>
      <c r="C106" s="328">
        <v>3.83</v>
      </c>
      <c r="D106" s="328">
        <v>-5.62</v>
      </c>
      <c r="E106" s="328" t="s">
        <v>611</v>
      </c>
      <c r="F106" s="328">
        <v>7.5</v>
      </c>
      <c r="G106" s="328">
        <v>-9.5</v>
      </c>
      <c r="H106" s="413" t="s">
        <v>287</v>
      </c>
      <c r="I106" s="413">
        <v>6.8862699999999997</v>
      </c>
      <c r="J106" s="413">
        <v>0.70711000000000002</v>
      </c>
      <c r="K106" s="447">
        <v>7.5933799999999998</v>
      </c>
      <c r="L106" s="447">
        <v>4.2614999999999998</v>
      </c>
      <c r="M106" s="559">
        <f t="shared" si="3"/>
        <v>11.85488</v>
      </c>
      <c r="N106" s="447"/>
      <c r="O106" s="447"/>
      <c r="P106" s="328"/>
      <c r="Q106" s="328"/>
      <c r="R106" s="328"/>
      <c r="S106" s="328"/>
      <c r="T106" s="334" t="s">
        <v>369</v>
      </c>
      <c r="U106" s="533"/>
      <c r="V106" s="328">
        <v>137</v>
      </c>
      <c r="W106" s="328" t="s">
        <v>287</v>
      </c>
      <c r="X106" s="328"/>
      <c r="Y106" s="328"/>
      <c r="Z106" s="328"/>
      <c r="AA106" s="328"/>
      <c r="AB106" s="334" t="s">
        <v>369</v>
      </c>
      <c r="AC106" s="328"/>
      <c r="AD106" s="328"/>
      <c r="AE106" s="328"/>
      <c r="AF106" s="431" t="s">
        <v>395</v>
      </c>
      <c r="AG106" s="340"/>
      <c r="AH106" s="545"/>
      <c r="AI106" s="218">
        <v>152</v>
      </c>
      <c r="AJ106" s="306" t="s">
        <v>287</v>
      </c>
      <c r="AK106" s="218">
        <v>4.2614999999999998</v>
      </c>
      <c r="AL106" s="218">
        <v>39.312289999999997</v>
      </c>
      <c r="AM106" s="218">
        <v>1.1000000000000001</v>
      </c>
      <c r="AN106" s="218">
        <v>-2.2814999999999999</v>
      </c>
      <c r="AO106" s="218">
        <v>3.7998599999999998</v>
      </c>
      <c r="AP106" s="218">
        <v>-5.57864</v>
      </c>
    </row>
    <row r="107" spans="1:42" ht="14.25" customHeight="1" x14ac:dyDescent="0.2">
      <c r="A107" s="445">
        <v>106</v>
      </c>
      <c r="B107" s="328">
        <v>156</v>
      </c>
      <c r="C107" s="328">
        <v>4.3499999999999996</v>
      </c>
      <c r="D107" s="328">
        <v>-5.48</v>
      </c>
      <c r="E107" s="328" t="s">
        <v>613</v>
      </c>
      <c r="F107" s="328">
        <v>7.5</v>
      </c>
      <c r="G107" s="328">
        <v>-8.5</v>
      </c>
      <c r="H107" s="413" t="s">
        <v>289</v>
      </c>
      <c r="I107" s="413">
        <v>7.0140099999999999</v>
      </c>
      <c r="J107" s="413">
        <v>0.56569000000000003</v>
      </c>
      <c r="K107" s="447">
        <v>7.5796900000000003</v>
      </c>
      <c r="L107" s="447">
        <v>4.3948999999999998</v>
      </c>
      <c r="M107" s="559">
        <f t="shared" si="3"/>
        <v>11.974589999999999</v>
      </c>
      <c r="N107" s="447"/>
      <c r="O107" s="447"/>
      <c r="P107" s="328"/>
      <c r="Q107" s="328"/>
      <c r="R107" s="328"/>
      <c r="S107" s="328"/>
      <c r="T107" s="334" t="s">
        <v>369</v>
      </c>
      <c r="U107" s="533"/>
      <c r="V107" s="328">
        <v>141</v>
      </c>
      <c r="W107" s="328" t="s">
        <v>289</v>
      </c>
      <c r="X107" s="328"/>
      <c r="Y107" s="328"/>
      <c r="Z107" s="328"/>
      <c r="AA107" s="328"/>
      <c r="AB107" s="334" t="s">
        <v>369</v>
      </c>
      <c r="AC107" s="328"/>
      <c r="AD107" s="328"/>
      <c r="AE107" s="328"/>
      <c r="AF107" s="431" t="s">
        <v>395</v>
      </c>
      <c r="AG107" s="340"/>
      <c r="AH107" s="545"/>
      <c r="AI107" s="218">
        <v>156</v>
      </c>
      <c r="AJ107" s="306" t="s">
        <v>289</v>
      </c>
      <c r="AK107" s="218">
        <v>4.3948999999999998</v>
      </c>
      <c r="AL107" s="218">
        <v>44.08117</v>
      </c>
      <c r="AM107" s="218">
        <v>1.26</v>
      </c>
      <c r="AN107" s="218">
        <v>-2.2814999999999999</v>
      </c>
      <c r="AO107" s="218">
        <v>4.3174400000000004</v>
      </c>
      <c r="AP107" s="218">
        <v>-5.4386099999999997</v>
      </c>
    </row>
    <row r="108" spans="1:42" ht="14.25" customHeight="1" x14ac:dyDescent="0.2">
      <c r="A108" s="445">
        <v>107</v>
      </c>
      <c r="B108" s="328">
        <v>148</v>
      </c>
      <c r="C108" s="328">
        <v>3.31</v>
      </c>
      <c r="D108" s="328">
        <v>-5.74</v>
      </c>
      <c r="E108" s="328" t="s">
        <v>609</v>
      </c>
      <c r="F108" s="328">
        <v>5.5</v>
      </c>
      <c r="G108" s="328">
        <v>-9.5</v>
      </c>
      <c r="H108" s="413" t="s">
        <v>285</v>
      </c>
      <c r="I108" s="413">
        <v>6.4467699999999999</v>
      </c>
      <c r="J108" s="413">
        <v>0.70711000000000002</v>
      </c>
      <c r="K108" s="447">
        <v>7.15388</v>
      </c>
      <c r="L108" s="447">
        <v>4.1420000000000003</v>
      </c>
      <c r="M108" s="559">
        <f t="shared" si="3"/>
        <v>11.29588</v>
      </c>
      <c r="N108" s="447"/>
      <c r="O108" s="447"/>
      <c r="P108" s="328"/>
      <c r="Q108" s="328"/>
      <c r="R108" s="328"/>
      <c r="S108" s="328"/>
      <c r="T108" s="334" t="s">
        <v>369</v>
      </c>
      <c r="U108" s="533"/>
      <c r="V108" s="328">
        <v>133</v>
      </c>
      <c r="W108" s="328" t="s">
        <v>285</v>
      </c>
      <c r="X108" s="328"/>
      <c r="Y108" s="328"/>
      <c r="Z108" s="328"/>
      <c r="AA108" s="328"/>
      <c r="AB108" s="334" t="s">
        <v>369</v>
      </c>
      <c r="AC108" s="328"/>
      <c r="AD108" s="328"/>
      <c r="AE108" s="328"/>
      <c r="AF108" s="431" t="s">
        <v>395</v>
      </c>
      <c r="AG108" s="340"/>
      <c r="AH108" s="545"/>
      <c r="AI108" s="218">
        <v>148</v>
      </c>
      <c r="AJ108" s="306" t="s">
        <v>285</v>
      </c>
      <c r="AK108" s="218">
        <v>4.1420000000000003</v>
      </c>
      <c r="AL108" s="218">
        <v>34.364170000000001</v>
      </c>
      <c r="AM108" s="218">
        <v>0.94</v>
      </c>
      <c r="AN108" s="218">
        <v>-2.2814999999999999</v>
      </c>
      <c r="AO108" s="218">
        <v>3.2779699999999998</v>
      </c>
      <c r="AP108" s="218">
        <v>-5.7005999999999997</v>
      </c>
    </row>
    <row r="109" spans="1:42" ht="14.25" customHeight="1" x14ac:dyDescent="0.2">
      <c r="A109" s="445">
        <v>108</v>
      </c>
      <c r="B109" s="328">
        <v>150</v>
      </c>
      <c r="C109" s="328">
        <v>3.57</v>
      </c>
      <c r="D109" s="328">
        <v>-5.68</v>
      </c>
      <c r="E109" s="328" t="s">
        <v>610</v>
      </c>
      <c r="F109" s="328">
        <v>6.5</v>
      </c>
      <c r="G109" s="328">
        <v>-9.5</v>
      </c>
      <c r="H109" s="413" t="s">
        <v>286</v>
      </c>
      <c r="I109" s="413">
        <v>6.4252700000000003</v>
      </c>
      <c r="J109" s="413">
        <v>0.70711000000000002</v>
      </c>
      <c r="K109" s="447">
        <v>7.1323800000000004</v>
      </c>
      <c r="L109" s="447">
        <v>4.2</v>
      </c>
      <c r="M109" s="559">
        <f t="shared" si="3"/>
        <v>11.332380000000001</v>
      </c>
      <c r="N109" s="447"/>
      <c r="O109" s="447"/>
      <c r="P109" s="328"/>
      <c r="Q109" s="328"/>
      <c r="R109" s="328"/>
      <c r="S109" s="328"/>
      <c r="T109" s="334" t="s">
        <v>369</v>
      </c>
      <c r="U109" s="533"/>
      <c r="V109" s="328">
        <v>135</v>
      </c>
      <c r="W109" s="328" t="s">
        <v>286</v>
      </c>
      <c r="X109" s="328"/>
      <c r="Y109" s="328"/>
      <c r="Z109" s="328"/>
      <c r="AA109" s="328"/>
      <c r="AB109" s="334" t="s">
        <v>369</v>
      </c>
      <c r="AC109" s="328"/>
      <c r="AD109" s="328"/>
      <c r="AE109" s="328"/>
      <c r="AF109" s="431" t="s">
        <v>395</v>
      </c>
      <c r="AG109" s="340"/>
      <c r="AH109" s="545"/>
      <c r="AI109" s="218">
        <v>150</v>
      </c>
      <c r="AJ109" s="306" t="s">
        <v>286</v>
      </c>
      <c r="AK109" s="218">
        <v>4.2</v>
      </c>
      <c r="AL109" s="218">
        <v>36.860329999999998</v>
      </c>
      <c r="AM109" s="218">
        <v>1.02</v>
      </c>
      <c r="AN109" s="218">
        <v>-2.2814999999999999</v>
      </c>
      <c r="AO109" s="218">
        <v>3.5394100000000002</v>
      </c>
      <c r="AP109" s="218">
        <v>-5.6418900000000001</v>
      </c>
    </row>
    <row r="110" spans="1:42" ht="14.25" customHeight="1" x14ac:dyDescent="0.2">
      <c r="A110" s="445">
        <v>109</v>
      </c>
      <c r="B110" s="407">
        <v>140</v>
      </c>
      <c r="C110" s="407">
        <v>2.2400000000000002</v>
      </c>
      <c r="D110" s="407">
        <v>-5.94</v>
      </c>
      <c r="E110" s="407" t="s">
        <v>605</v>
      </c>
      <c r="F110" s="407">
        <v>3.5</v>
      </c>
      <c r="G110" s="407">
        <v>-9.5</v>
      </c>
      <c r="H110" s="412" t="s">
        <v>281</v>
      </c>
      <c r="I110" s="412">
        <v>6.3898299999999999</v>
      </c>
      <c r="J110" s="412">
        <v>0.70711000000000002</v>
      </c>
      <c r="K110" s="428">
        <v>7.0969300000000004</v>
      </c>
      <c r="L110" s="428">
        <v>3.9487999999999999</v>
      </c>
      <c r="M110" s="554">
        <f t="shared" si="3"/>
        <v>11.045730000000001</v>
      </c>
      <c r="N110" s="428"/>
      <c r="O110" s="428"/>
      <c r="P110" s="407"/>
      <c r="Q110" s="407"/>
      <c r="R110" s="407"/>
      <c r="S110" s="407"/>
      <c r="T110" s="334" t="s">
        <v>369</v>
      </c>
      <c r="U110" s="533"/>
      <c r="V110" s="407">
        <v>125</v>
      </c>
      <c r="W110" s="407" t="s">
        <v>281</v>
      </c>
      <c r="X110" s="407"/>
      <c r="Y110" s="407"/>
      <c r="Z110" s="407"/>
      <c r="AA110" s="407"/>
      <c r="AB110" s="334" t="s">
        <v>369</v>
      </c>
      <c r="AC110" s="407"/>
      <c r="AD110" s="407"/>
      <c r="AE110" s="407"/>
      <c r="AF110" s="407"/>
      <c r="AG110" s="408"/>
      <c r="AH110" s="545"/>
      <c r="AI110" s="218">
        <v>140</v>
      </c>
      <c r="AJ110" s="306" t="s">
        <v>281</v>
      </c>
      <c r="AK110" s="218">
        <v>3.9487999999999999</v>
      </c>
      <c r="AL110" s="218">
        <v>23.96274</v>
      </c>
      <c r="AM110" s="218">
        <v>0.62</v>
      </c>
      <c r="AN110" s="218">
        <v>-2.2814999999999999</v>
      </c>
      <c r="AO110" s="218">
        <v>2.22376</v>
      </c>
      <c r="AP110" s="218">
        <v>-5.8899299999999997</v>
      </c>
    </row>
    <row r="111" spans="1:42" ht="14.25" customHeight="1" x14ac:dyDescent="0.2">
      <c r="A111" s="445">
        <v>110</v>
      </c>
      <c r="B111" s="328">
        <v>154</v>
      </c>
      <c r="C111" s="328">
        <v>4.09</v>
      </c>
      <c r="D111" s="328">
        <v>-5.55</v>
      </c>
      <c r="E111" s="328" t="s">
        <v>612</v>
      </c>
      <c r="F111" s="328">
        <v>6.5</v>
      </c>
      <c r="G111" s="328">
        <v>-8.5</v>
      </c>
      <c r="H111" s="413" t="s">
        <v>288</v>
      </c>
      <c r="I111" s="413">
        <v>6.5524399999999998</v>
      </c>
      <c r="J111" s="413">
        <v>0.54083000000000003</v>
      </c>
      <c r="K111" s="447">
        <v>7.0932700000000004</v>
      </c>
      <c r="L111" s="447">
        <v>4.3265000000000002</v>
      </c>
      <c r="M111" s="559">
        <f t="shared" si="3"/>
        <v>11.41977</v>
      </c>
      <c r="N111" s="447"/>
      <c r="O111" s="447"/>
      <c r="P111" s="328"/>
      <c r="Q111" s="328"/>
      <c r="R111" s="328"/>
      <c r="S111" s="328"/>
      <c r="T111" s="334" t="s">
        <v>369</v>
      </c>
      <c r="U111" s="533"/>
      <c r="V111" s="328">
        <v>139</v>
      </c>
      <c r="W111" s="328" t="s">
        <v>288</v>
      </c>
      <c r="X111" s="328"/>
      <c r="Y111" s="328"/>
      <c r="Z111" s="328"/>
      <c r="AA111" s="328"/>
      <c r="AB111" s="334" t="s">
        <v>369</v>
      </c>
      <c r="AC111" s="328"/>
      <c r="AD111" s="328"/>
      <c r="AE111" s="328"/>
      <c r="AF111" s="431" t="s">
        <v>395</v>
      </c>
      <c r="AG111" s="340"/>
      <c r="AH111" s="545"/>
      <c r="AI111" s="218">
        <v>154</v>
      </c>
      <c r="AJ111" s="306" t="s">
        <v>288</v>
      </c>
      <c r="AK111" s="218">
        <v>4.3265000000000002</v>
      </c>
      <c r="AL111" s="218">
        <v>41.719380000000001</v>
      </c>
      <c r="AM111" s="218">
        <v>1.18</v>
      </c>
      <c r="AN111" s="218">
        <v>-2.2814999999999999</v>
      </c>
      <c r="AO111" s="218">
        <v>4.0592300000000003</v>
      </c>
      <c r="AP111" s="218">
        <v>-5.5108800000000002</v>
      </c>
    </row>
    <row r="112" spans="1:42" ht="14.25" customHeight="1" x14ac:dyDescent="0.2">
      <c r="A112" s="445">
        <v>111</v>
      </c>
      <c r="B112" s="325">
        <v>134</v>
      </c>
      <c r="C112" s="325">
        <v>1.44</v>
      </c>
      <c r="D112" s="325">
        <v>-6.03</v>
      </c>
      <c r="E112" s="325" t="s">
        <v>602</v>
      </c>
      <c r="F112" s="325">
        <v>2.5</v>
      </c>
      <c r="G112" s="325">
        <v>-10.5</v>
      </c>
      <c r="H112" s="411" t="s">
        <v>278</v>
      </c>
      <c r="I112" s="411">
        <v>6.2230499999999997</v>
      </c>
      <c r="J112" s="411">
        <v>0.70711000000000002</v>
      </c>
      <c r="K112" s="429">
        <v>6.9301599999999999</v>
      </c>
      <c r="L112" s="429">
        <v>3.8475000000000001</v>
      </c>
      <c r="M112" s="552">
        <f t="shared" si="3"/>
        <v>10.777660000000001</v>
      </c>
      <c r="N112" s="429"/>
      <c r="O112" s="429"/>
      <c r="P112" s="325">
        <v>1</v>
      </c>
      <c r="Q112" s="325">
        <v>1000</v>
      </c>
      <c r="R112" s="325"/>
      <c r="S112" s="325"/>
      <c r="T112" s="325" t="s">
        <v>369</v>
      </c>
      <c r="U112" s="533"/>
      <c r="V112" s="325">
        <v>119</v>
      </c>
      <c r="W112" s="325" t="s">
        <v>278</v>
      </c>
      <c r="X112" s="325">
        <v>1</v>
      </c>
      <c r="Y112" s="325">
        <v>1000</v>
      </c>
      <c r="Z112" s="325"/>
      <c r="AA112" s="325"/>
      <c r="AB112" s="334" t="s">
        <v>369</v>
      </c>
      <c r="AC112" s="325"/>
      <c r="AD112" s="325"/>
      <c r="AE112" s="325"/>
      <c r="AF112" s="406" t="s">
        <v>392</v>
      </c>
      <c r="AG112" s="338" t="s">
        <v>440</v>
      </c>
      <c r="AH112" s="545"/>
      <c r="AI112" s="218">
        <v>134</v>
      </c>
      <c r="AJ112" s="306" t="s">
        <v>278</v>
      </c>
      <c r="AK112" s="218">
        <v>3.8475000000000001</v>
      </c>
      <c r="AL112" s="218">
        <v>15.782170000000001</v>
      </c>
      <c r="AM112" s="218">
        <v>0.38</v>
      </c>
      <c r="AN112" s="218">
        <v>-2.2814999999999999</v>
      </c>
      <c r="AO112" s="218">
        <v>1.4264399999999999</v>
      </c>
      <c r="AP112" s="218">
        <v>-5.9839399999999996</v>
      </c>
    </row>
    <row r="113" spans="1:42" ht="14.25" customHeight="1" x14ac:dyDescent="0.2">
      <c r="A113" s="445">
        <v>112</v>
      </c>
      <c r="B113" s="328">
        <v>146</v>
      </c>
      <c r="C113" s="328">
        <v>3.04</v>
      </c>
      <c r="D113" s="328">
        <v>-5.8</v>
      </c>
      <c r="E113" s="328" t="s">
        <v>608</v>
      </c>
      <c r="F113" s="328">
        <v>4.5</v>
      </c>
      <c r="G113" s="328">
        <v>-9.5</v>
      </c>
      <c r="H113" s="413" t="s">
        <v>284</v>
      </c>
      <c r="I113" s="413">
        <v>6.1970799999999997</v>
      </c>
      <c r="J113" s="413">
        <v>0.70711000000000002</v>
      </c>
      <c r="K113" s="447">
        <v>6.9041899999999998</v>
      </c>
      <c r="L113" s="447">
        <v>4.0877999999999997</v>
      </c>
      <c r="M113" s="559">
        <f t="shared" si="3"/>
        <v>10.991989999999999</v>
      </c>
      <c r="N113" s="447"/>
      <c r="O113" s="447"/>
      <c r="P113" s="328"/>
      <c r="Q113" s="328"/>
      <c r="R113" s="328"/>
      <c r="S113" s="328"/>
      <c r="T113" s="334" t="s">
        <v>369</v>
      </c>
      <c r="U113" s="533"/>
      <c r="V113" s="328">
        <v>131</v>
      </c>
      <c r="W113" s="328" t="s">
        <v>284</v>
      </c>
      <c r="X113" s="328"/>
      <c r="Y113" s="328"/>
      <c r="Z113" s="328"/>
      <c r="AA113" s="328"/>
      <c r="AB113" s="334" t="s">
        <v>369</v>
      </c>
      <c r="AC113" s="328"/>
      <c r="AD113" s="328"/>
      <c r="AE113" s="328"/>
      <c r="AF113" s="431" t="s">
        <v>395</v>
      </c>
      <c r="AG113" s="340"/>
      <c r="AH113" s="545"/>
      <c r="AI113" s="218">
        <v>146</v>
      </c>
      <c r="AJ113" s="306" t="s">
        <v>284</v>
      </c>
      <c r="AK113" s="218">
        <v>4.0877999999999997</v>
      </c>
      <c r="AL113" s="218">
        <v>31.824809999999999</v>
      </c>
      <c r="AM113" s="218">
        <v>0.86</v>
      </c>
      <c r="AN113" s="218">
        <v>-2.2814999999999999</v>
      </c>
      <c r="AO113" s="218">
        <v>3.0156000000000001</v>
      </c>
      <c r="AP113" s="218">
        <v>-5.7547699999999997</v>
      </c>
    </row>
    <row r="114" spans="1:42" ht="14.25" customHeight="1" x14ac:dyDescent="0.2">
      <c r="A114" s="445">
        <v>113</v>
      </c>
      <c r="B114" s="328">
        <v>142</v>
      </c>
      <c r="C114" s="328">
        <v>2.5099999999999998</v>
      </c>
      <c r="D114" s="328">
        <v>-5.89</v>
      </c>
      <c r="E114" s="328" t="s">
        <v>606</v>
      </c>
      <c r="F114" s="328">
        <v>3.5</v>
      </c>
      <c r="G114" s="328">
        <v>-8.5</v>
      </c>
      <c r="H114" s="413" t="s">
        <v>282</v>
      </c>
      <c r="I114" s="413">
        <v>6.0884299999999998</v>
      </c>
      <c r="J114" s="413">
        <v>0.70711000000000002</v>
      </c>
      <c r="K114" s="447">
        <v>6.7955399999999999</v>
      </c>
      <c r="L114" s="447">
        <v>3.9910999999999999</v>
      </c>
      <c r="M114" s="559">
        <f t="shared" si="3"/>
        <v>10.78664</v>
      </c>
      <c r="N114" s="447"/>
      <c r="O114" s="447"/>
      <c r="P114" s="328"/>
      <c r="Q114" s="328"/>
      <c r="R114" s="328"/>
      <c r="S114" s="328"/>
      <c r="T114" s="334" t="s">
        <v>369</v>
      </c>
      <c r="U114" s="533"/>
      <c r="V114" s="328">
        <v>127</v>
      </c>
      <c r="W114" s="328" t="s">
        <v>282</v>
      </c>
      <c r="X114" s="328"/>
      <c r="Y114" s="328"/>
      <c r="Z114" s="328"/>
      <c r="AA114" s="328"/>
      <c r="AB114" s="334" t="s">
        <v>369</v>
      </c>
      <c r="AC114" s="328"/>
      <c r="AD114" s="328"/>
      <c r="AE114" s="328"/>
      <c r="AF114" s="431" t="s">
        <v>395</v>
      </c>
      <c r="AG114" s="340"/>
      <c r="AH114" s="545"/>
      <c r="AI114" s="218">
        <v>142</v>
      </c>
      <c r="AJ114" s="306" t="s">
        <v>282</v>
      </c>
      <c r="AK114" s="218">
        <v>3.9910999999999999</v>
      </c>
      <c r="AL114" s="218">
        <v>26.622219999999999</v>
      </c>
      <c r="AM114" s="218">
        <v>0.7</v>
      </c>
      <c r="AN114" s="218">
        <v>-2.2814999999999999</v>
      </c>
      <c r="AO114" s="218">
        <v>2.4884200000000001</v>
      </c>
      <c r="AP114" s="218">
        <v>-5.8494400000000004</v>
      </c>
    </row>
    <row r="115" spans="1:42" ht="14.25" customHeight="1" thickBot="1" x14ac:dyDescent="0.25">
      <c r="A115" s="451">
        <v>114</v>
      </c>
      <c r="B115" s="506">
        <v>138</v>
      </c>
      <c r="C115" s="506">
        <v>1.98</v>
      </c>
      <c r="D115" s="506">
        <v>-5.97</v>
      </c>
      <c r="E115" s="506" t="s">
        <v>604</v>
      </c>
      <c r="F115" s="506">
        <v>3.5</v>
      </c>
      <c r="G115" s="506">
        <v>-10.5</v>
      </c>
      <c r="H115" s="507" t="s">
        <v>280</v>
      </c>
      <c r="I115" s="507">
        <v>5.9510300000000003</v>
      </c>
      <c r="J115" s="507">
        <v>0.70711000000000002</v>
      </c>
      <c r="K115" s="508">
        <v>6.6581299999999999</v>
      </c>
      <c r="L115" s="508">
        <v>3.9106999999999998</v>
      </c>
      <c r="M115" s="558">
        <f t="shared" si="3"/>
        <v>10.56883</v>
      </c>
      <c r="N115" s="508"/>
      <c r="O115" s="508"/>
      <c r="P115" s="506">
        <v>1</v>
      </c>
      <c r="Q115" s="506">
        <v>1000</v>
      </c>
      <c r="R115" s="506"/>
      <c r="S115" s="506"/>
      <c r="T115" s="506" t="s">
        <v>369</v>
      </c>
      <c r="U115" s="534"/>
      <c r="V115" s="506">
        <v>123</v>
      </c>
      <c r="W115" s="506" t="s">
        <v>280</v>
      </c>
      <c r="X115" s="506">
        <v>1</v>
      </c>
      <c r="Y115" s="506">
        <v>1000</v>
      </c>
      <c r="Z115" s="506"/>
      <c r="AA115" s="506"/>
      <c r="AB115" s="519" t="s">
        <v>369</v>
      </c>
      <c r="AC115" s="506"/>
      <c r="AD115" s="506"/>
      <c r="AE115" s="506"/>
      <c r="AF115" s="476" t="s">
        <v>392</v>
      </c>
      <c r="AG115" s="477" t="s">
        <v>440</v>
      </c>
      <c r="AH115" s="545"/>
      <c r="AI115" s="218">
        <v>138</v>
      </c>
      <c r="AJ115" s="306" t="s">
        <v>280</v>
      </c>
      <c r="AK115" s="218">
        <v>3.9106999999999998</v>
      </c>
      <c r="AL115" s="218">
        <v>21.267620000000001</v>
      </c>
      <c r="AM115" s="218">
        <v>0.54</v>
      </c>
      <c r="AN115" s="218">
        <v>-2.2814999999999999</v>
      </c>
      <c r="AO115" s="218">
        <v>1.9584999999999999</v>
      </c>
      <c r="AP115" s="218">
        <v>-5.92584</v>
      </c>
    </row>
    <row r="116" spans="1:42" ht="14.25" customHeight="1" x14ac:dyDescent="0.2">
      <c r="A116" s="463">
        <v>115</v>
      </c>
      <c r="B116" s="426">
        <v>21</v>
      </c>
      <c r="C116" s="426">
        <v>-5.85</v>
      </c>
      <c r="D116" s="426">
        <v>2.79</v>
      </c>
      <c r="E116" s="426" t="s">
        <v>555</v>
      </c>
      <c r="F116" s="426">
        <v>-8.5</v>
      </c>
      <c r="G116" s="426">
        <v>3.5</v>
      </c>
      <c r="H116" s="424" t="s">
        <v>227</v>
      </c>
      <c r="I116" s="424">
        <v>3.5786199999999999</v>
      </c>
      <c r="J116" s="424">
        <v>0.70711000000000002</v>
      </c>
      <c r="K116" s="464">
        <v>4.2857200000000004</v>
      </c>
      <c r="L116" s="464">
        <v>4.0122</v>
      </c>
      <c r="M116" s="560">
        <f t="shared" si="3"/>
        <v>8.2979200000000013</v>
      </c>
      <c r="N116" s="464"/>
      <c r="O116" s="464"/>
      <c r="P116" s="425"/>
      <c r="Q116" s="425"/>
      <c r="R116" s="425"/>
      <c r="S116" s="425"/>
      <c r="T116" s="425"/>
      <c r="U116" s="536"/>
      <c r="V116" s="426">
        <v>16</v>
      </c>
      <c r="W116" s="425" t="s">
        <v>227</v>
      </c>
      <c r="X116" s="425"/>
      <c r="Y116" s="425"/>
      <c r="Z116" s="425"/>
      <c r="AA116" s="425"/>
      <c r="AB116" s="425"/>
      <c r="AC116" s="425"/>
      <c r="AD116" s="425"/>
      <c r="AE116" s="425"/>
      <c r="AF116" s="425"/>
      <c r="AG116" s="427"/>
      <c r="AH116" s="545"/>
      <c r="AI116" s="218">
        <v>21</v>
      </c>
      <c r="AJ116" s="306" t="s">
        <v>227</v>
      </c>
      <c r="AK116" s="218">
        <v>4.0122</v>
      </c>
      <c r="AL116" s="218">
        <v>28.665849999999999</v>
      </c>
      <c r="AM116" s="218">
        <v>-2.2814999999999999</v>
      </c>
      <c r="AN116" s="218">
        <v>0.84</v>
      </c>
      <c r="AO116" s="218">
        <v>-5.8019699999999998</v>
      </c>
      <c r="AP116" s="218">
        <v>2.7646799999999998</v>
      </c>
    </row>
    <row r="117" spans="1:42" ht="14.25" customHeight="1" x14ac:dyDescent="0.2">
      <c r="A117" s="445">
        <v>116</v>
      </c>
      <c r="B117" s="329">
        <v>25</v>
      </c>
      <c r="C117" s="329">
        <v>-5.93</v>
      </c>
      <c r="D117" s="329">
        <v>2.27</v>
      </c>
      <c r="E117" s="329" t="s">
        <v>556</v>
      </c>
      <c r="F117" s="329">
        <v>-9.5</v>
      </c>
      <c r="G117" s="329">
        <v>3.5</v>
      </c>
      <c r="H117" s="415" t="s">
        <v>229</v>
      </c>
      <c r="I117" s="415">
        <v>4.7088099999999997</v>
      </c>
      <c r="J117" s="415">
        <v>0.70711000000000002</v>
      </c>
      <c r="K117" s="430">
        <v>5.4159199999999998</v>
      </c>
      <c r="L117" s="430">
        <v>3.9304999999999999</v>
      </c>
      <c r="M117" s="553">
        <f t="shared" si="3"/>
        <v>9.3464200000000002</v>
      </c>
      <c r="N117" s="430"/>
      <c r="O117" s="430"/>
      <c r="P117" s="322"/>
      <c r="Q117" s="322"/>
      <c r="R117" s="322"/>
      <c r="S117" s="322"/>
      <c r="T117" s="322"/>
      <c r="U117" s="533"/>
      <c r="V117" s="329">
        <v>20</v>
      </c>
      <c r="W117" s="322" t="s">
        <v>229</v>
      </c>
      <c r="X117" s="322"/>
      <c r="Y117" s="322"/>
      <c r="Z117" s="322"/>
      <c r="AA117" s="322"/>
      <c r="AB117" s="322"/>
      <c r="AC117" s="322"/>
      <c r="AD117" s="322"/>
      <c r="AE117" s="322"/>
      <c r="AF117" s="322"/>
      <c r="AG117" s="323"/>
      <c r="AH117" s="545"/>
      <c r="AI117" s="218">
        <v>25</v>
      </c>
      <c r="AJ117" s="306" t="s">
        <v>229</v>
      </c>
      <c r="AK117" s="218">
        <v>3.9304999999999999</v>
      </c>
      <c r="AL117" s="218">
        <v>23.479199999999999</v>
      </c>
      <c r="AM117" s="218">
        <v>-2.2814999999999999</v>
      </c>
      <c r="AN117" s="218">
        <v>0.68</v>
      </c>
      <c r="AO117" s="218">
        <v>-5.8865400000000001</v>
      </c>
      <c r="AP117" s="218">
        <v>2.2459600000000002</v>
      </c>
    </row>
    <row r="118" spans="1:42" ht="14.25" customHeight="1" x14ac:dyDescent="0.2">
      <c r="A118" s="445">
        <v>117</v>
      </c>
      <c r="B118" s="329">
        <v>29</v>
      </c>
      <c r="C118" s="329">
        <v>-6</v>
      </c>
      <c r="D118" s="329">
        <v>1.74</v>
      </c>
      <c r="E118" s="329" t="s">
        <v>557</v>
      </c>
      <c r="F118" s="329">
        <v>-8.5</v>
      </c>
      <c r="G118" s="329">
        <v>2.5</v>
      </c>
      <c r="H118" s="415" t="s">
        <v>231</v>
      </c>
      <c r="I118" s="415">
        <v>3.3304299999999998</v>
      </c>
      <c r="J118" s="415">
        <v>0.56569000000000003</v>
      </c>
      <c r="K118" s="430">
        <v>3.8961199999999998</v>
      </c>
      <c r="L118" s="430">
        <v>3.8645</v>
      </c>
      <c r="M118" s="553">
        <f t="shared" si="3"/>
        <v>7.7606199999999994</v>
      </c>
      <c r="N118" s="430"/>
      <c r="O118" s="430"/>
      <c r="P118" s="322"/>
      <c r="Q118" s="322"/>
      <c r="R118" s="322"/>
      <c r="S118" s="322"/>
      <c r="T118" s="322"/>
      <c r="U118" s="533"/>
      <c r="V118" s="329">
        <v>24</v>
      </c>
      <c r="W118" s="322" t="s">
        <v>231</v>
      </c>
      <c r="X118" s="322"/>
      <c r="Y118" s="322"/>
      <c r="Z118" s="322"/>
      <c r="AA118" s="322"/>
      <c r="AB118" s="322"/>
      <c r="AC118" s="322"/>
      <c r="AD118" s="322"/>
      <c r="AE118" s="322"/>
      <c r="AF118" s="322"/>
      <c r="AG118" s="323"/>
      <c r="AH118" s="545"/>
      <c r="AI118" s="218">
        <v>29</v>
      </c>
      <c r="AJ118" s="306" t="s">
        <v>231</v>
      </c>
      <c r="AK118" s="218">
        <v>3.8645</v>
      </c>
      <c r="AL118" s="218">
        <v>18.160219999999999</v>
      </c>
      <c r="AM118" s="218">
        <v>-2.2814999999999999</v>
      </c>
      <c r="AN118" s="218">
        <v>0.52</v>
      </c>
      <c r="AO118" s="218">
        <v>-5.9535400000000003</v>
      </c>
      <c r="AP118" s="218">
        <v>1.72448</v>
      </c>
    </row>
    <row r="119" spans="1:42" ht="14.25" customHeight="1" x14ac:dyDescent="0.2">
      <c r="A119" s="445">
        <v>118</v>
      </c>
      <c r="B119" s="329">
        <v>39</v>
      </c>
      <c r="C119" s="329">
        <v>-6.09</v>
      </c>
      <c r="D119" s="329">
        <v>0.42</v>
      </c>
      <c r="E119" s="329" t="s">
        <v>562</v>
      </c>
      <c r="F119" s="329">
        <v>-8.5</v>
      </c>
      <c r="G119" s="329">
        <v>0.5</v>
      </c>
      <c r="H119" s="415" t="s">
        <v>236</v>
      </c>
      <c r="I119" s="415">
        <v>3.1427999999999998</v>
      </c>
      <c r="J119" s="415">
        <v>0.70711000000000002</v>
      </c>
      <c r="K119" s="430">
        <v>3.8498999999999999</v>
      </c>
      <c r="L119" s="430">
        <v>3.7736000000000001</v>
      </c>
      <c r="M119" s="553">
        <f t="shared" si="3"/>
        <v>7.6234999999999999</v>
      </c>
      <c r="N119" s="430"/>
      <c r="O119" s="430"/>
      <c r="P119" s="322"/>
      <c r="Q119" s="322"/>
      <c r="R119" s="322"/>
      <c r="S119" s="322"/>
      <c r="T119" s="322"/>
      <c r="U119" s="533"/>
      <c r="V119" s="329">
        <v>34</v>
      </c>
      <c r="W119" s="322" t="s">
        <v>236</v>
      </c>
      <c r="X119" s="322"/>
      <c r="Y119" s="322"/>
      <c r="Z119" s="322"/>
      <c r="AA119" s="322"/>
      <c r="AB119" s="322"/>
      <c r="AC119" s="322"/>
      <c r="AD119" s="322"/>
      <c r="AE119" s="322"/>
      <c r="AF119" s="322"/>
      <c r="AG119" s="323"/>
      <c r="AH119" s="545"/>
      <c r="AI119" s="218">
        <v>39</v>
      </c>
      <c r="AJ119" s="306" t="s">
        <v>236</v>
      </c>
      <c r="AK119" s="218">
        <v>3.7736000000000001</v>
      </c>
      <c r="AL119" s="218">
        <v>4.44285</v>
      </c>
      <c r="AM119" s="218">
        <v>-2.2814999999999999</v>
      </c>
      <c r="AN119" s="218">
        <v>0.12</v>
      </c>
      <c r="AO119" s="218">
        <v>-6.0437500000000002</v>
      </c>
      <c r="AP119" s="218">
        <v>0.41232000000000002</v>
      </c>
    </row>
    <row r="120" spans="1:42" ht="14.25" customHeight="1" x14ac:dyDescent="0.2">
      <c r="A120" s="445">
        <v>119</v>
      </c>
      <c r="B120" s="329">
        <v>45</v>
      </c>
      <c r="C120" s="329">
        <v>-6.1</v>
      </c>
      <c r="D120" s="329">
        <v>-0.38</v>
      </c>
      <c r="E120" s="329" t="s">
        <v>565</v>
      </c>
      <c r="F120" s="329">
        <v>-7.5</v>
      </c>
      <c r="G120" s="329">
        <v>-0.5</v>
      </c>
      <c r="H120" s="415" t="s">
        <v>239</v>
      </c>
      <c r="I120" s="415">
        <v>2.1168</v>
      </c>
      <c r="J120" s="415">
        <v>0.70711000000000002</v>
      </c>
      <c r="K120" s="430">
        <v>2.8239100000000001</v>
      </c>
      <c r="L120" s="430">
        <v>3.7719999999999998</v>
      </c>
      <c r="M120" s="553">
        <f t="shared" si="3"/>
        <v>6.5959099999999999</v>
      </c>
      <c r="N120" s="430"/>
      <c r="O120" s="430"/>
      <c r="P120" s="322"/>
      <c r="Q120" s="322"/>
      <c r="R120" s="322"/>
      <c r="S120" s="322"/>
      <c r="T120" s="322"/>
      <c r="U120" s="533"/>
      <c r="V120" s="329">
        <v>40</v>
      </c>
      <c r="W120" s="322" t="s">
        <v>239</v>
      </c>
      <c r="X120" s="322"/>
      <c r="Y120" s="322"/>
      <c r="Z120" s="322"/>
      <c r="AA120" s="322"/>
      <c r="AB120" s="322"/>
      <c r="AC120" s="322"/>
      <c r="AD120" s="322"/>
      <c r="AE120" s="322"/>
      <c r="AF120" s="322"/>
      <c r="AG120" s="323"/>
      <c r="AH120" s="545"/>
      <c r="AI120" s="218">
        <v>45</v>
      </c>
      <c r="AJ120" s="306" t="s">
        <v>239</v>
      </c>
      <c r="AK120" s="218">
        <v>3.7719999999999998</v>
      </c>
      <c r="AL120" s="218">
        <v>3.9230200000000002</v>
      </c>
      <c r="AM120" s="218">
        <v>-2.2814999999999999</v>
      </c>
      <c r="AN120" s="218">
        <v>-0.12</v>
      </c>
      <c r="AO120" s="218">
        <v>-6.0446099999999996</v>
      </c>
      <c r="AP120" s="218">
        <v>-0.37806000000000001</v>
      </c>
    </row>
    <row r="121" spans="1:42" ht="14.25" customHeight="1" x14ac:dyDescent="0.2">
      <c r="A121" s="445">
        <v>120</v>
      </c>
      <c r="B121" s="329">
        <v>57</v>
      </c>
      <c r="C121" s="329">
        <v>-5.97</v>
      </c>
      <c r="D121" s="329">
        <v>-1.97</v>
      </c>
      <c r="E121" s="329" t="s">
        <v>570</v>
      </c>
      <c r="F121" s="329">
        <v>-7.5</v>
      </c>
      <c r="G121" s="329">
        <v>-2.5</v>
      </c>
      <c r="H121" s="415" t="s">
        <v>245</v>
      </c>
      <c r="I121" s="415">
        <v>2.2710599999999999</v>
      </c>
      <c r="J121" s="415">
        <v>0.70711000000000002</v>
      </c>
      <c r="K121" s="430">
        <v>2.9781599999999999</v>
      </c>
      <c r="L121" s="430">
        <v>3.8889</v>
      </c>
      <c r="M121" s="553">
        <f t="shared" si="3"/>
        <v>6.8670600000000004</v>
      </c>
      <c r="N121" s="430"/>
      <c r="O121" s="430"/>
      <c r="P121" s="322"/>
      <c r="Q121" s="322"/>
      <c r="R121" s="322"/>
      <c r="S121" s="322"/>
      <c r="T121" s="322"/>
      <c r="U121" s="533"/>
      <c r="V121" s="329">
        <v>52</v>
      </c>
      <c r="W121" s="322" t="s">
        <v>245</v>
      </c>
      <c r="X121" s="322"/>
      <c r="Y121" s="322"/>
      <c r="Z121" s="322"/>
      <c r="AA121" s="322"/>
      <c r="AB121" s="322"/>
      <c r="AC121" s="322"/>
      <c r="AD121" s="322"/>
      <c r="AE121" s="322"/>
      <c r="AF121" s="322"/>
      <c r="AG121" s="323"/>
      <c r="AH121" s="545"/>
      <c r="AI121" s="218">
        <v>57</v>
      </c>
      <c r="AJ121" s="306" t="s">
        <v>245</v>
      </c>
      <c r="AK121" s="218">
        <v>3.8889</v>
      </c>
      <c r="AL121" s="218">
        <v>20.426220000000001</v>
      </c>
      <c r="AM121" s="218">
        <v>-2.2814999999999999</v>
      </c>
      <c r="AN121" s="218">
        <v>-0.6</v>
      </c>
      <c r="AO121" s="218">
        <v>-5.9258300000000004</v>
      </c>
      <c r="AP121" s="218">
        <v>-1.9572099999999999</v>
      </c>
    </row>
    <row r="122" spans="1:42" ht="14.25" customHeight="1" x14ac:dyDescent="0.2">
      <c r="A122" s="445">
        <v>121</v>
      </c>
      <c r="B122" s="329">
        <v>61</v>
      </c>
      <c r="C122" s="329">
        <v>-5.9</v>
      </c>
      <c r="D122" s="329">
        <v>-2.5</v>
      </c>
      <c r="E122" s="329" t="s">
        <v>572</v>
      </c>
      <c r="F122" s="329">
        <v>-8.5</v>
      </c>
      <c r="G122" s="329">
        <v>-3.5</v>
      </c>
      <c r="H122" s="415" t="s">
        <v>247</v>
      </c>
      <c r="I122" s="415">
        <v>3.5811299999999999</v>
      </c>
      <c r="J122" s="415">
        <v>0.70711000000000002</v>
      </c>
      <c r="K122" s="430">
        <v>4.2882300000000004</v>
      </c>
      <c r="L122" s="430">
        <v>3.9622000000000002</v>
      </c>
      <c r="M122" s="553">
        <f t="shared" si="3"/>
        <v>8.2504300000000015</v>
      </c>
      <c r="N122" s="430"/>
      <c r="O122" s="430"/>
      <c r="P122" s="322"/>
      <c r="Q122" s="322"/>
      <c r="R122" s="322"/>
      <c r="S122" s="322"/>
      <c r="T122" s="322"/>
      <c r="U122" s="533"/>
      <c r="V122" s="329">
        <v>56</v>
      </c>
      <c r="W122" s="322" t="s">
        <v>247</v>
      </c>
      <c r="X122" s="322"/>
      <c r="Y122" s="322"/>
      <c r="Z122" s="322"/>
      <c r="AA122" s="322"/>
      <c r="AB122" s="322"/>
      <c r="AC122" s="322"/>
      <c r="AD122" s="322"/>
      <c r="AE122" s="322"/>
      <c r="AF122" s="322"/>
      <c r="AG122" s="323"/>
      <c r="AH122" s="545"/>
      <c r="AI122" s="218">
        <v>61</v>
      </c>
      <c r="AJ122" s="306" t="s">
        <v>247</v>
      </c>
      <c r="AK122" s="218">
        <v>3.9622000000000002</v>
      </c>
      <c r="AL122" s="218">
        <v>25.745249999999999</v>
      </c>
      <c r="AM122" s="218">
        <v>-2.2814999999999999</v>
      </c>
      <c r="AN122" s="218">
        <v>-0.76</v>
      </c>
      <c r="AO122" s="218">
        <v>-5.8504199999999997</v>
      </c>
      <c r="AP122" s="218">
        <v>-2.48108</v>
      </c>
    </row>
    <row r="123" spans="1:42" ht="14.25" customHeight="1" x14ac:dyDescent="0.2">
      <c r="A123" s="445">
        <v>122</v>
      </c>
      <c r="B123" s="329">
        <v>65</v>
      </c>
      <c r="C123" s="329">
        <v>-5.8</v>
      </c>
      <c r="D123" s="329">
        <v>-3.03</v>
      </c>
      <c r="E123" s="329" t="s">
        <v>574</v>
      </c>
      <c r="F123" s="329">
        <v>-8.5</v>
      </c>
      <c r="G123" s="329">
        <v>-4.5</v>
      </c>
      <c r="H123" s="415" t="s">
        <v>249</v>
      </c>
      <c r="I123" s="415">
        <v>3.92672</v>
      </c>
      <c r="J123" s="415">
        <v>0.70711000000000002</v>
      </c>
      <c r="K123" s="430">
        <v>4.6338299999999997</v>
      </c>
      <c r="L123" s="430">
        <v>4.0518000000000001</v>
      </c>
      <c r="M123" s="553">
        <f t="shared" si="3"/>
        <v>8.6856299999999997</v>
      </c>
      <c r="N123" s="430"/>
      <c r="O123" s="430"/>
      <c r="P123" s="322"/>
      <c r="Q123" s="322"/>
      <c r="R123" s="322"/>
      <c r="S123" s="322"/>
      <c r="T123" s="322"/>
      <c r="U123" s="533"/>
      <c r="V123" s="329">
        <v>60</v>
      </c>
      <c r="W123" s="322" t="s">
        <v>249</v>
      </c>
      <c r="X123" s="322"/>
      <c r="Y123" s="322"/>
      <c r="Z123" s="322"/>
      <c r="AA123" s="322"/>
      <c r="AB123" s="322"/>
      <c r="AC123" s="322"/>
      <c r="AD123" s="322"/>
      <c r="AE123" s="322"/>
      <c r="AF123" s="322"/>
      <c r="AG123" s="323"/>
      <c r="AH123" s="545"/>
      <c r="AI123" s="218">
        <v>65</v>
      </c>
      <c r="AJ123" s="306" t="s">
        <v>249</v>
      </c>
      <c r="AK123" s="218">
        <v>4.0518000000000001</v>
      </c>
      <c r="AL123" s="218">
        <v>30.931950000000001</v>
      </c>
      <c r="AM123" s="218">
        <v>-2.2814999999999999</v>
      </c>
      <c r="AN123" s="218">
        <v>-0.92</v>
      </c>
      <c r="AO123" s="218">
        <v>-5.7570699999999997</v>
      </c>
      <c r="AP123" s="218">
        <v>-3.0027200000000001</v>
      </c>
    </row>
    <row r="124" spans="1:42" ht="14.25" customHeight="1" x14ac:dyDescent="0.2">
      <c r="A124" s="445">
        <v>123</v>
      </c>
      <c r="B124" s="329">
        <v>185</v>
      </c>
      <c r="C124" s="329">
        <v>5.77</v>
      </c>
      <c r="D124" s="329">
        <v>-3.17</v>
      </c>
      <c r="E124" s="329" t="s">
        <v>622</v>
      </c>
      <c r="F124" s="329">
        <v>8.5</v>
      </c>
      <c r="G124" s="329">
        <v>-4.5</v>
      </c>
      <c r="H124" s="415" t="s">
        <v>298</v>
      </c>
      <c r="I124" s="415">
        <v>3.9217900000000001</v>
      </c>
      <c r="J124" s="415">
        <v>0.78102000000000005</v>
      </c>
      <c r="K124" s="430">
        <v>4.7028100000000004</v>
      </c>
      <c r="L124" s="430">
        <v>4.1018999999999997</v>
      </c>
      <c r="M124" s="553">
        <f t="shared" si="3"/>
        <v>8.80471</v>
      </c>
      <c r="N124" s="430"/>
      <c r="O124" s="430"/>
      <c r="P124" s="322"/>
      <c r="Q124" s="322"/>
      <c r="R124" s="322"/>
      <c r="S124" s="322"/>
      <c r="T124" s="322"/>
      <c r="U124" s="533"/>
      <c r="V124" s="329">
        <v>160</v>
      </c>
      <c r="W124" s="322" t="s">
        <v>298</v>
      </c>
      <c r="X124" s="322"/>
      <c r="Y124" s="322"/>
      <c r="Z124" s="322"/>
      <c r="AA124" s="322"/>
      <c r="AB124" s="322"/>
      <c r="AC124" s="322"/>
      <c r="AD124" s="322"/>
      <c r="AE124" s="322"/>
      <c r="AF124" s="322"/>
      <c r="AG124" s="323"/>
      <c r="AH124" s="545"/>
      <c r="AI124" s="218">
        <v>185</v>
      </c>
      <c r="AJ124" s="306" t="s">
        <v>298</v>
      </c>
      <c r="AK124" s="218">
        <v>4.1018999999999997</v>
      </c>
      <c r="AL124" s="218">
        <v>32.810569999999998</v>
      </c>
      <c r="AM124" s="218">
        <v>2.2814999999999999</v>
      </c>
      <c r="AN124" s="218">
        <v>-0.92</v>
      </c>
      <c r="AO124" s="218">
        <v>5.7290400000000004</v>
      </c>
      <c r="AP124" s="218">
        <v>-3.14269</v>
      </c>
    </row>
    <row r="125" spans="1:42" ht="14.25" customHeight="1" x14ac:dyDescent="0.2">
      <c r="A125" s="445">
        <v>124</v>
      </c>
      <c r="B125" s="329">
        <v>189</v>
      </c>
      <c r="C125" s="329">
        <v>5.88</v>
      </c>
      <c r="D125" s="329">
        <v>-2.62</v>
      </c>
      <c r="E125" s="329" t="s">
        <v>624</v>
      </c>
      <c r="F125" s="329">
        <v>9.5</v>
      </c>
      <c r="G125" s="329">
        <v>-4.5</v>
      </c>
      <c r="H125" s="415" t="s">
        <v>300</v>
      </c>
      <c r="I125" s="415">
        <v>5.2315699999999996</v>
      </c>
      <c r="J125" s="415">
        <v>0.70711000000000002</v>
      </c>
      <c r="K125" s="430">
        <v>5.9386799999999997</v>
      </c>
      <c r="L125" s="430">
        <v>3.9980000000000002</v>
      </c>
      <c r="M125" s="553">
        <f t="shared" si="3"/>
        <v>9.9366799999999991</v>
      </c>
      <c r="N125" s="430"/>
      <c r="O125" s="430"/>
      <c r="P125" s="322"/>
      <c r="Q125" s="322"/>
      <c r="R125" s="322"/>
      <c r="S125" s="322"/>
      <c r="T125" s="322"/>
      <c r="U125" s="533"/>
      <c r="V125" s="329">
        <v>164</v>
      </c>
      <c r="W125" s="322" t="s">
        <v>300</v>
      </c>
      <c r="X125" s="322"/>
      <c r="Y125" s="322"/>
      <c r="Z125" s="322"/>
      <c r="AA125" s="322"/>
      <c r="AB125" s="322"/>
      <c r="AC125" s="322"/>
      <c r="AD125" s="322"/>
      <c r="AE125" s="322"/>
      <c r="AF125" s="322"/>
      <c r="AG125" s="323"/>
      <c r="AH125" s="545"/>
      <c r="AI125" s="218">
        <v>189</v>
      </c>
      <c r="AJ125" s="306" t="s">
        <v>300</v>
      </c>
      <c r="AK125" s="218">
        <v>3.9980000000000002</v>
      </c>
      <c r="AL125" s="218">
        <v>27.402609999999999</v>
      </c>
      <c r="AM125" s="218">
        <v>2.2814999999999999</v>
      </c>
      <c r="AN125" s="218">
        <v>-0.76</v>
      </c>
      <c r="AO125" s="218">
        <v>5.83087</v>
      </c>
      <c r="AP125" s="218">
        <v>-2.6000200000000002</v>
      </c>
    </row>
    <row r="126" spans="1:42" ht="14.25" customHeight="1" x14ac:dyDescent="0.2">
      <c r="A126" s="445">
        <v>125</v>
      </c>
      <c r="B126" s="329">
        <v>193</v>
      </c>
      <c r="C126" s="329">
        <v>5.96</v>
      </c>
      <c r="D126" s="329">
        <v>-2.0699999999999998</v>
      </c>
      <c r="E126" s="329" t="s">
        <v>626</v>
      </c>
      <c r="F126" s="329">
        <v>7.5</v>
      </c>
      <c r="G126" s="329">
        <v>-2.5</v>
      </c>
      <c r="H126" s="415" t="s">
        <v>302</v>
      </c>
      <c r="I126" s="415">
        <v>2.2620100000000001</v>
      </c>
      <c r="J126" s="415">
        <v>0.74329999999999996</v>
      </c>
      <c r="K126" s="430">
        <v>3.0053200000000002</v>
      </c>
      <c r="L126" s="430">
        <v>3.9123000000000001</v>
      </c>
      <c r="M126" s="553">
        <f t="shared" si="3"/>
        <v>6.9176200000000003</v>
      </c>
      <c r="N126" s="430"/>
      <c r="O126" s="430"/>
      <c r="P126" s="322"/>
      <c r="Q126" s="322"/>
      <c r="R126" s="322"/>
      <c r="S126" s="322"/>
      <c r="T126" s="322"/>
      <c r="U126" s="533"/>
      <c r="V126" s="329">
        <v>168</v>
      </c>
      <c r="W126" s="322" t="s">
        <v>302</v>
      </c>
      <c r="X126" s="322"/>
      <c r="Y126" s="322"/>
      <c r="Z126" s="322"/>
      <c r="AA126" s="322"/>
      <c r="AB126" s="322"/>
      <c r="AC126" s="322"/>
      <c r="AD126" s="322"/>
      <c r="AE126" s="322"/>
      <c r="AF126" s="322"/>
      <c r="AG126" s="323"/>
      <c r="AH126" s="545"/>
      <c r="AI126" s="218">
        <v>193</v>
      </c>
      <c r="AJ126" s="306" t="s">
        <v>302</v>
      </c>
      <c r="AK126" s="218">
        <v>3.9123000000000001</v>
      </c>
      <c r="AL126" s="218">
        <v>21.827940000000002</v>
      </c>
      <c r="AM126" s="218">
        <v>2.2814999999999999</v>
      </c>
      <c r="AN126" s="218">
        <v>-0.6</v>
      </c>
      <c r="AO126" s="218">
        <v>5.9132699999999998</v>
      </c>
      <c r="AP126" s="218">
        <v>-2.0546600000000002</v>
      </c>
    </row>
    <row r="127" spans="1:42" ht="14.25" customHeight="1" x14ac:dyDescent="0.2">
      <c r="A127" s="445">
        <v>126</v>
      </c>
      <c r="B127" s="329">
        <v>205</v>
      </c>
      <c r="C127" s="329">
        <v>6.09</v>
      </c>
      <c r="D127" s="329">
        <v>-0.41</v>
      </c>
      <c r="E127" s="329" t="s">
        <v>632</v>
      </c>
      <c r="F127" s="329">
        <v>7.5</v>
      </c>
      <c r="G127" s="329">
        <v>-0.5</v>
      </c>
      <c r="H127" s="415" t="s">
        <v>308</v>
      </c>
      <c r="I127" s="415">
        <v>0.81022000000000005</v>
      </c>
      <c r="J127" s="415">
        <v>0.6</v>
      </c>
      <c r="K127" s="430">
        <v>1.41022</v>
      </c>
      <c r="L127" s="430">
        <v>3.7734000000000001</v>
      </c>
      <c r="M127" s="553">
        <f t="shared" si="3"/>
        <v>5.1836200000000003</v>
      </c>
      <c r="N127" s="430"/>
      <c r="O127" s="430"/>
      <c r="P127" s="322"/>
      <c r="Q127" s="322"/>
      <c r="R127" s="322"/>
      <c r="S127" s="322"/>
      <c r="T127" s="322"/>
      <c r="U127" s="533"/>
      <c r="V127" s="329">
        <v>180</v>
      </c>
      <c r="W127" s="322" t="s">
        <v>308</v>
      </c>
      <c r="X127" s="322"/>
      <c r="Y127" s="322"/>
      <c r="Z127" s="322"/>
      <c r="AA127" s="322"/>
      <c r="AB127" s="322"/>
      <c r="AC127" s="322"/>
      <c r="AD127" s="322"/>
      <c r="AE127" s="322"/>
      <c r="AF127" s="322"/>
      <c r="AG127" s="323"/>
      <c r="AH127" s="545"/>
      <c r="AI127" s="218">
        <v>205</v>
      </c>
      <c r="AJ127" s="306" t="s">
        <v>308</v>
      </c>
      <c r="AK127" s="218">
        <v>3.7734000000000001</v>
      </c>
      <c r="AL127" s="218">
        <v>4.3908800000000001</v>
      </c>
      <c r="AM127" s="218">
        <v>2.2814999999999999</v>
      </c>
      <c r="AN127" s="218">
        <v>-0.12</v>
      </c>
      <c r="AO127" s="218">
        <v>6.0438400000000003</v>
      </c>
      <c r="AP127" s="218">
        <v>-0.40888999999999998</v>
      </c>
    </row>
    <row r="128" spans="1:42" ht="14.25" customHeight="1" x14ac:dyDescent="0.2">
      <c r="A128" s="445">
        <v>127</v>
      </c>
      <c r="B128" s="329">
        <v>211</v>
      </c>
      <c r="C128" s="329">
        <v>6.09</v>
      </c>
      <c r="D128" s="329">
        <v>0.42</v>
      </c>
      <c r="E128" s="329" t="s">
        <v>634</v>
      </c>
      <c r="F128" s="329">
        <v>7.5</v>
      </c>
      <c r="G128" s="329">
        <v>0.5</v>
      </c>
      <c r="H128" s="415" t="s">
        <v>311</v>
      </c>
      <c r="I128" s="415">
        <v>0.85946999999999996</v>
      </c>
      <c r="J128" s="415">
        <v>0.55000000000000004</v>
      </c>
      <c r="K128" s="430">
        <v>1.40947</v>
      </c>
      <c r="L128" s="430">
        <v>3.7738</v>
      </c>
      <c r="M128" s="553">
        <f t="shared" si="3"/>
        <v>5.1832700000000003</v>
      </c>
      <c r="N128" s="430"/>
      <c r="O128" s="430"/>
      <c r="P128" s="322"/>
      <c r="Q128" s="322"/>
      <c r="R128" s="322"/>
      <c r="S128" s="322"/>
      <c r="T128" s="322"/>
      <c r="U128" s="533"/>
      <c r="V128" s="329">
        <v>186</v>
      </c>
      <c r="W128" s="322" t="s">
        <v>311</v>
      </c>
      <c r="X128" s="322"/>
      <c r="Y128" s="322"/>
      <c r="Z128" s="322"/>
      <c r="AA128" s="322"/>
      <c r="AB128" s="322"/>
      <c r="AC128" s="322"/>
      <c r="AD128" s="322"/>
      <c r="AE128" s="322"/>
      <c r="AF128" s="322"/>
      <c r="AG128" s="323"/>
      <c r="AH128" s="545"/>
      <c r="AI128" s="218">
        <v>211</v>
      </c>
      <c r="AJ128" s="306" t="s">
        <v>311</v>
      </c>
      <c r="AK128" s="218">
        <v>3.7738</v>
      </c>
      <c r="AL128" s="218">
        <v>4.4913499999999997</v>
      </c>
      <c r="AM128" s="218">
        <v>2.2814999999999999</v>
      </c>
      <c r="AN128" s="218">
        <v>0.12</v>
      </c>
      <c r="AO128" s="218">
        <v>6.0436699999999997</v>
      </c>
      <c r="AP128" s="218">
        <v>0.41552</v>
      </c>
    </row>
    <row r="129" spans="1:42" ht="14.25" customHeight="1" x14ac:dyDescent="0.2">
      <c r="A129" s="445">
        <v>128</v>
      </c>
      <c r="B129" s="329">
        <v>221</v>
      </c>
      <c r="C129" s="329">
        <v>5.99</v>
      </c>
      <c r="D129" s="329">
        <v>1.8</v>
      </c>
      <c r="E129" s="329" t="s">
        <v>639</v>
      </c>
      <c r="F129" s="329">
        <v>9.5</v>
      </c>
      <c r="G129" s="329">
        <v>3.5</v>
      </c>
      <c r="H129" s="415" t="s">
        <v>316</v>
      </c>
      <c r="I129" s="415">
        <v>3.5664099999999999</v>
      </c>
      <c r="J129" s="415">
        <v>0.56569000000000003</v>
      </c>
      <c r="K129" s="430">
        <v>4.1321000000000003</v>
      </c>
      <c r="L129" s="430">
        <v>3.8773</v>
      </c>
      <c r="M129" s="553">
        <f t="shared" si="3"/>
        <v>8.0093999999999994</v>
      </c>
      <c r="N129" s="430"/>
      <c r="O129" s="430"/>
      <c r="P129" s="322"/>
      <c r="Q129" s="322"/>
      <c r="R129" s="322"/>
      <c r="S129" s="322"/>
      <c r="T129" s="322"/>
      <c r="U129" s="533"/>
      <c r="V129" s="329">
        <v>196</v>
      </c>
      <c r="W129" s="322" t="s">
        <v>316</v>
      </c>
      <c r="X129" s="322"/>
      <c r="Y129" s="322"/>
      <c r="Z129" s="322"/>
      <c r="AA129" s="322"/>
      <c r="AB129" s="322"/>
      <c r="AC129" s="322"/>
      <c r="AD129" s="322"/>
      <c r="AE129" s="322"/>
      <c r="AF129" s="322"/>
      <c r="AG129" s="323"/>
      <c r="AH129" s="545"/>
      <c r="AI129" s="218">
        <v>221</v>
      </c>
      <c r="AJ129" s="306" t="s">
        <v>316</v>
      </c>
      <c r="AK129" s="218">
        <v>3.8773</v>
      </c>
      <c r="AL129" s="218">
        <v>19.03585</v>
      </c>
      <c r="AM129" s="218">
        <v>2.2814999999999999</v>
      </c>
      <c r="AN129" s="218">
        <v>0.52</v>
      </c>
      <c r="AO129" s="218">
        <v>5.9467800000000004</v>
      </c>
      <c r="AP129" s="218">
        <v>1.7846200000000001</v>
      </c>
    </row>
    <row r="130" spans="1:42" ht="14.25" customHeight="1" x14ac:dyDescent="0.2">
      <c r="A130" s="445">
        <v>129</v>
      </c>
      <c r="B130" s="329">
        <v>225</v>
      </c>
      <c r="C130" s="329">
        <v>5.92</v>
      </c>
      <c r="D130" s="329">
        <v>2.35</v>
      </c>
      <c r="E130" s="329" t="s">
        <v>641</v>
      </c>
      <c r="F130" s="329">
        <v>7.5</v>
      </c>
      <c r="G130" s="329">
        <v>2.5</v>
      </c>
      <c r="H130" s="415" t="s">
        <v>318</v>
      </c>
      <c r="I130" s="415">
        <v>1.11307</v>
      </c>
      <c r="J130" s="415">
        <v>0.67081999999999997</v>
      </c>
      <c r="K130" s="430">
        <v>1.78389</v>
      </c>
      <c r="L130" s="430">
        <v>3.9531000000000001</v>
      </c>
      <c r="M130" s="553">
        <f t="shared" ref="M130:M145" si="4">SUM(K130,L130)</f>
        <v>5.7369900000000005</v>
      </c>
      <c r="N130" s="430"/>
      <c r="O130" s="430"/>
      <c r="P130" s="322"/>
      <c r="Q130" s="322"/>
      <c r="R130" s="322"/>
      <c r="S130" s="322"/>
      <c r="T130" s="322"/>
      <c r="U130" s="533"/>
      <c r="V130" s="329">
        <v>200</v>
      </c>
      <c r="W130" s="322" t="s">
        <v>318</v>
      </c>
      <c r="X130" s="322"/>
      <c r="Y130" s="322"/>
      <c r="Z130" s="322"/>
      <c r="AA130" s="322"/>
      <c r="AB130" s="322"/>
      <c r="AC130" s="322"/>
      <c r="AD130" s="322"/>
      <c r="AE130" s="322"/>
      <c r="AF130" s="322"/>
      <c r="AG130" s="323"/>
      <c r="AH130" s="545"/>
      <c r="AI130" s="218">
        <v>225</v>
      </c>
      <c r="AJ130" s="306" t="s">
        <v>318</v>
      </c>
      <c r="AK130" s="218">
        <v>3.9531000000000001</v>
      </c>
      <c r="AL130" s="218">
        <v>24.65024</v>
      </c>
      <c r="AM130" s="218">
        <v>2.2814999999999999</v>
      </c>
      <c r="AN130" s="218">
        <v>0.68</v>
      </c>
      <c r="AO130" s="218">
        <v>5.8743299999999996</v>
      </c>
      <c r="AP130" s="218">
        <v>2.3287399999999998</v>
      </c>
    </row>
    <row r="131" spans="1:42" ht="14.25" customHeight="1" x14ac:dyDescent="0.2">
      <c r="A131" s="445">
        <v>130</v>
      </c>
      <c r="B131" s="329">
        <v>229</v>
      </c>
      <c r="C131" s="329">
        <v>5.83</v>
      </c>
      <c r="D131" s="329">
        <v>2.9</v>
      </c>
      <c r="E131" s="329" t="s">
        <v>643</v>
      </c>
      <c r="F131" s="329">
        <v>8.5</v>
      </c>
      <c r="G131" s="329">
        <v>3.5</v>
      </c>
      <c r="H131" s="415" t="s">
        <v>320</v>
      </c>
      <c r="I131" s="415">
        <v>3.6268899999999999</v>
      </c>
      <c r="J131" s="415">
        <v>0.70711000000000002</v>
      </c>
      <c r="K131" s="430">
        <v>4.33399</v>
      </c>
      <c r="L131" s="430">
        <v>4.0471000000000004</v>
      </c>
      <c r="M131" s="553">
        <f t="shared" si="4"/>
        <v>8.3810900000000004</v>
      </c>
      <c r="N131" s="430"/>
      <c r="O131" s="430"/>
      <c r="P131" s="322"/>
      <c r="Q131" s="322"/>
      <c r="R131" s="322"/>
      <c r="S131" s="322"/>
      <c r="T131" s="322"/>
      <c r="U131" s="533"/>
      <c r="V131" s="329">
        <v>204</v>
      </c>
      <c r="W131" s="322" t="s">
        <v>320</v>
      </c>
      <c r="X131" s="322"/>
      <c r="Y131" s="322"/>
      <c r="Z131" s="322"/>
      <c r="AA131" s="322"/>
      <c r="AB131" s="322"/>
      <c r="AC131" s="322"/>
      <c r="AD131" s="322"/>
      <c r="AE131" s="322"/>
      <c r="AF131" s="322"/>
      <c r="AG131" s="323"/>
      <c r="AH131" s="545"/>
      <c r="AI131" s="218">
        <v>229</v>
      </c>
      <c r="AJ131" s="306" t="s">
        <v>320</v>
      </c>
      <c r="AK131" s="218">
        <v>4.0471000000000004</v>
      </c>
      <c r="AL131" s="218">
        <v>30.103680000000001</v>
      </c>
      <c r="AM131" s="218">
        <v>2.2814999999999999</v>
      </c>
      <c r="AN131" s="218">
        <v>0.84</v>
      </c>
      <c r="AO131" s="218">
        <v>5.7827299999999999</v>
      </c>
      <c r="AP131" s="218">
        <v>2.8698899999999998</v>
      </c>
    </row>
    <row r="132" spans="1:42" ht="14.25" customHeight="1" x14ac:dyDescent="0.2">
      <c r="A132" s="445">
        <v>131</v>
      </c>
      <c r="B132" s="329">
        <v>288</v>
      </c>
      <c r="C132" s="329">
        <v>0.41</v>
      </c>
      <c r="D132" s="329">
        <v>6.09</v>
      </c>
      <c r="E132" s="329" t="s">
        <v>667</v>
      </c>
      <c r="F132" s="329">
        <v>0.5</v>
      </c>
      <c r="G132" s="329">
        <v>7.5</v>
      </c>
      <c r="H132" s="416" t="s">
        <v>344</v>
      </c>
      <c r="I132" s="416">
        <v>0.91015999999999997</v>
      </c>
      <c r="J132" s="416">
        <v>0.5</v>
      </c>
      <c r="K132" s="430">
        <v>1.4101600000000001</v>
      </c>
      <c r="L132" s="430">
        <v>3.7730999999999999</v>
      </c>
      <c r="M132" s="553">
        <f t="shared" si="4"/>
        <v>5.1832599999999998</v>
      </c>
      <c r="N132" s="430"/>
      <c r="O132" s="430"/>
      <c r="P132" s="322"/>
      <c r="Q132" s="322"/>
      <c r="R132" s="322"/>
      <c r="S132" s="322"/>
      <c r="T132" s="322"/>
      <c r="U132" s="533"/>
      <c r="V132" s="329">
        <v>253</v>
      </c>
      <c r="W132" s="322" t="s">
        <v>344</v>
      </c>
      <c r="X132" s="322"/>
      <c r="Y132" s="322"/>
      <c r="Z132" s="322"/>
      <c r="AA132" s="322"/>
      <c r="AB132" s="322"/>
      <c r="AC132" s="322"/>
      <c r="AD132" s="322"/>
      <c r="AE132" s="322"/>
      <c r="AF132" s="322"/>
      <c r="AG132" s="323"/>
      <c r="AH132" s="545"/>
      <c r="AI132" s="218">
        <v>288</v>
      </c>
      <c r="AJ132" s="306" t="s">
        <v>344</v>
      </c>
      <c r="AK132" s="218">
        <v>3.7730999999999999</v>
      </c>
      <c r="AL132" s="218">
        <v>4.2969200000000001</v>
      </c>
      <c r="AM132" s="218">
        <v>0.12</v>
      </c>
      <c r="AN132" s="218">
        <v>2.2814999999999999</v>
      </c>
      <c r="AO132" s="218">
        <v>0.4027</v>
      </c>
      <c r="AP132" s="218">
        <v>6.0439999999999996</v>
      </c>
    </row>
    <row r="133" spans="1:42" ht="14.25" customHeight="1" x14ac:dyDescent="0.2">
      <c r="A133" s="445">
        <v>132</v>
      </c>
      <c r="B133" s="329">
        <v>296</v>
      </c>
      <c r="C133" s="329">
        <v>-0.68</v>
      </c>
      <c r="D133" s="329">
        <v>6.09</v>
      </c>
      <c r="E133" s="329" t="s">
        <v>671</v>
      </c>
      <c r="F133" s="329">
        <v>-0.5</v>
      </c>
      <c r="G133" s="329">
        <v>7.5</v>
      </c>
      <c r="H133" s="416" t="s">
        <v>348</v>
      </c>
      <c r="I133" s="416">
        <v>2.02244</v>
      </c>
      <c r="J133" s="416">
        <v>0.70711000000000002</v>
      </c>
      <c r="K133" s="430">
        <v>2.7295500000000001</v>
      </c>
      <c r="L133" s="430">
        <v>3.7829999999999999</v>
      </c>
      <c r="M133" s="553">
        <f t="shared" si="4"/>
        <v>6.5125500000000001</v>
      </c>
      <c r="N133" s="430"/>
      <c r="O133" s="430"/>
      <c r="P133" s="322"/>
      <c r="Q133" s="322"/>
      <c r="R133" s="322"/>
      <c r="S133" s="322"/>
      <c r="T133" s="322"/>
      <c r="U133" s="533"/>
      <c r="V133" s="329">
        <v>261</v>
      </c>
      <c r="W133" s="322" t="s">
        <v>348</v>
      </c>
      <c r="X133" s="322"/>
      <c r="Y133" s="322"/>
      <c r="Z133" s="322"/>
      <c r="AA133" s="322"/>
      <c r="AB133" s="322"/>
      <c r="AC133" s="322"/>
      <c r="AD133" s="322"/>
      <c r="AE133" s="322"/>
      <c r="AF133" s="322"/>
      <c r="AG133" s="323"/>
      <c r="AH133" s="545"/>
      <c r="AI133" s="218">
        <v>296</v>
      </c>
      <c r="AJ133" s="306" t="s">
        <v>348</v>
      </c>
      <c r="AK133" s="218">
        <v>3.7829999999999999</v>
      </c>
      <c r="AL133" s="218">
        <v>7.1996200000000004</v>
      </c>
      <c r="AM133" s="218">
        <v>-0.2</v>
      </c>
      <c r="AN133" s="218">
        <v>2.2814999999999999</v>
      </c>
      <c r="AO133" s="218">
        <v>-0.67410999999999999</v>
      </c>
      <c r="AP133" s="218">
        <v>6.0346299999999999</v>
      </c>
    </row>
    <row r="134" spans="1:42" ht="14.25" customHeight="1" x14ac:dyDescent="0.2">
      <c r="A134" s="445">
        <v>133</v>
      </c>
      <c r="B134" s="329">
        <v>300</v>
      </c>
      <c r="C134" s="329">
        <v>-1.22</v>
      </c>
      <c r="D134" s="329">
        <v>6.05</v>
      </c>
      <c r="E134" s="329" t="s">
        <v>673</v>
      </c>
      <c r="F134" s="329">
        <v>-1.5</v>
      </c>
      <c r="G134" s="329">
        <v>8.5</v>
      </c>
      <c r="H134" s="416" t="s">
        <v>350</v>
      </c>
      <c r="I134" s="416">
        <v>3.1404299999999998</v>
      </c>
      <c r="J134" s="416">
        <v>0.70711000000000002</v>
      </c>
      <c r="K134" s="430">
        <v>3.84754</v>
      </c>
      <c r="L134" s="430">
        <v>3.8167</v>
      </c>
      <c r="M134" s="553">
        <f t="shared" si="4"/>
        <v>7.6642399999999995</v>
      </c>
      <c r="N134" s="430"/>
      <c r="O134" s="430"/>
      <c r="P134" s="322"/>
      <c r="Q134" s="322"/>
      <c r="R134" s="322"/>
      <c r="S134" s="322"/>
      <c r="T134" s="322"/>
      <c r="U134" s="533"/>
      <c r="V134" s="329">
        <v>265</v>
      </c>
      <c r="W134" s="322" t="s">
        <v>350</v>
      </c>
      <c r="X134" s="322"/>
      <c r="Y134" s="322"/>
      <c r="Z134" s="322"/>
      <c r="AA134" s="322"/>
      <c r="AB134" s="322"/>
      <c r="AC134" s="322"/>
      <c r="AD134" s="322"/>
      <c r="AE134" s="322"/>
      <c r="AF134" s="322"/>
      <c r="AG134" s="323"/>
      <c r="AH134" s="545"/>
      <c r="AI134" s="218">
        <v>300</v>
      </c>
      <c r="AJ134" s="306" t="s">
        <v>350</v>
      </c>
      <c r="AK134" s="218">
        <v>3.8167</v>
      </c>
      <c r="AL134" s="218">
        <v>12.88569</v>
      </c>
      <c r="AM134" s="218">
        <v>-0.36</v>
      </c>
      <c r="AN134" s="218">
        <v>2.2814999999999999</v>
      </c>
      <c r="AO134" s="218">
        <v>-1.21116</v>
      </c>
      <c r="AP134" s="218">
        <v>6.0021100000000001</v>
      </c>
    </row>
    <row r="135" spans="1:42" ht="14.25" customHeight="1" x14ac:dyDescent="0.2">
      <c r="A135" s="445">
        <v>134</v>
      </c>
      <c r="B135" s="329">
        <v>290</v>
      </c>
      <c r="C135" s="329">
        <v>0.13</v>
      </c>
      <c r="D135" s="329">
        <v>6.1</v>
      </c>
      <c r="E135" s="329" t="s">
        <v>668</v>
      </c>
      <c r="F135" s="329">
        <v>0.5</v>
      </c>
      <c r="G135" s="329">
        <v>8.5</v>
      </c>
      <c r="H135" s="416" t="s">
        <v>345</v>
      </c>
      <c r="I135" s="416">
        <v>3.5316800000000002</v>
      </c>
      <c r="J135" s="416">
        <v>0.70711000000000002</v>
      </c>
      <c r="K135" s="430">
        <v>4.2387800000000002</v>
      </c>
      <c r="L135" s="430">
        <v>3.7683</v>
      </c>
      <c r="M135" s="553">
        <f t="shared" si="4"/>
        <v>8.0070800000000002</v>
      </c>
      <c r="N135" s="430"/>
      <c r="O135" s="430"/>
      <c r="P135" s="322"/>
      <c r="Q135" s="322"/>
      <c r="R135" s="322"/>
      <c r="S135" s="322"/>
      <c r="T135" s="322"/>
      <c r="U135" s="533"/>
      <c r="V135" s="329">
        <v>255</v>
      </c>
      <c r="W135" s="322" t="s">
        <v>345</v>
      </c>
      <c r="X135" s="322"/>
      <c r="Y135" s="322"/>
      <c r="Z135" s="322"/>
      <c r="AA135" s="322"/>
      <c r="AB135" s="322"/>
      <c r="AC135" s="322"/>
      <c r="AD135" s="322"/>
      <c r="AE135" s="322"/>
      <c r="AF135" s="322"/>
      <c r="AG135" s="323"/>
      <c r="AH135" s="545"/>
      <c r="AI135" s="218">
        <v>290</v>
      </c>
      <c r="AJ135" s="306" t="s">
        <v>345</v>
      </c>
      <c r="AK135" s="218">
        <v>3.7683</v>
      </c>
      <c r="AL135" s="218">
        <v>1.41933</v>
      </c>
      <c r="AM135" s="218">
        <v>0.04</v>
      </c>
      <c r="AN135" s="218">
        <v>2.2814999999999999</v>
      </c>
      <c r="AO135" s="218">
        <v>0.13333999999999999</v>
      </c>
      <c r="AP135" s="218">
        <v>6.0486300000000002</v>
      </c>
    </row>
    <row r="136" spans="1:42" ht="14.25" customHeight="1" x14ac:dyDescent="0.2">
      <c r="A136" s="445">
        <v>135</v>
      </c>
      <c r="B136" s="326">
        <v>116</v>
      </c>
      <c r="C136" s="326">
        <v>-1.42</v>
      </c>
      <c r="D136" s="326">
        <v>-6.03</v>
      </c>
      <c r="E136" s="326" t="s">
        <v>593</v>
      </c>
      <c r="F136" s="326">
        <v>-2.5</v>
      </c>
      <c r="G136" s="326">
        <v>-7.5</v>
      </c>
      <c r="H136" s="417" t="s">
        <v>269</v>
      </c>
      <c r="I136" s="417">
        <v>1.11538</v>
      </c>
      <c r="J136" s="417">
        <v>0.74329999999999996</v>
      </c>
      <c r="K136" s="448">
        <v>1.8586800000000001</v>
      </c>
      <c r="L136" s="448">
        <v>3.8437000000000001</v>
      </c>
      <c r="M136" s="561">
        <f t="shared" si="4"/>
        <v>5.7023799999999998</v>
      </c>
      <c r="N136" s="448"/>
      <c r="O136" s="448"/>
      <c r="P136" s="326"/>
      <c r="Q136" s="326"/>
      <c r="R136" s="326"/>
      <c r="S136" s="326"/>
      <c r="T136" s="326"/>
      <c r="U136" s="533"/>
      <c r="V136" s="326">
        <v>101</v>
      </c>
      <c r="W136" s="326" t="s">
        <v>269</v>
      </c>
      <c r="X136" s="326"/>
      <c r="Y136" s="326"/>
      <c r="Z136" s="326"/>
      <c r="AA136" s="326"/>
      <c r="AB136" s="326"/>
      <c r="AC136" s="326"/>
      <c r="AD136" s="326"/>
      <c r="AE136" s="326"/>
      <c r="AF136" s="326"/>
      <c r="AG136" s="332"/>
      <c r="AH136" s="545"/>
      <c r="AI136" s="218">
        <v>116</v>
      </c>
      <c r="AJ136" s="306" t="s">
        <v>269</v>
      </c>
      <c r="AK136" s="218">
        <v>3.8437000000000001</v>
      </c>
      <c r="AL136" s="218">
        <v>15.478949999999999</v>
      </c>
      <c r="AM136" s="218">
        <v>-0.38</v>
      </c>
      <c r="AN136" s="218">
        <v>-2.2814999999999999</v>
      </c>
      <c r="AO136" s="218">
        <v>-1.4058299999999999</v>
      </c>
      <c r="AP136" s="218">
        <v>-5.9858000000000002</v>
      </c>
    </row>
    <row r="137" spans="1:42" ht="14.25" customHeight="1" x14ac:dyDescent="0.2">
      <c r="A137" s="445">
        <v>136</v>
      </c>
      <c r="B137" s="326">
        <v>120</v>
      </c>
      <c r="C137" s="326">
        <v>-0.88</v>
      </c>
      <c r="D137" s="326">
        <v>-6.07</v>
      </c>
      <c r="E137" s="326" t="s">
        <v>595</v>
      </c>
      <c r="F137" s="326">
        <v>-2.5</v>
      </c>
      <c r="G137" s="326">
        <v>-8.5</v>
      </c>
      <c r="H137" s="417" t="s">
        <v>271</v>
      </c>
      <c r="I137" s="417">
        <v>3.2670300000000001</v>
      </c>
      <c r="J137" s="417">
        <v>0.70711000000000002</v>
      </c>
      <c r="K137" s="449">
        <v>3.9741300000000002</v>
      </c>
      <c r="L137" s="449">
        <v>3.7997000000000001</v>
      </c>
      <c r="M137" s="562">
        <f t="shared" si="4"/>
        <v>7.7738300000000002</v>
      </c>
      <c r="N137" s="449"/>
      <c r="O137" s="449"/>
      <c r="P137" s="326"/>
      <c r="Q137" s="326"/>
      <c r="R137" s="326"/>
      <c r="S137" s="326"/>
      <c r="T137" s="326"/>
      <c r="U137" s="533"/>
      <c r="V137" s="326">
        <v>105</v>
      </c>
      <c r="W137" s="326" t="s">
        <v>271</v>
      </c>
      <c r="X137" s="326"/>
      <c r="Y137" s="326"/>
      <c r="Z137" s="326"/>
      <c r="AA137" s="326"/>
      <c r="AB137" s="326"/>
      <c r="AC137" s="326"/>
      <c r="AD137" s="326"/>
      <c r="AE137" s="326"/>
      <c r="AF137" s="450"/>
      <c r="AG137" s="421"/>
      <c r="AH137" s="545"/>
      <c r="AI137" s="218">
        <v>120</v>
      </c>
      <c r="AJ137" s="306" t="s">
        <v>271</v>
      </c>
      <c r="AK137" s="218">
        <v>3.7997000000000001</v>
      </c>
      <c r="AL137" s="218">
        <v>9.8831799999999994</v>
      </c>
      <c r="AM137" s="218">
        <v>-0.22</v>
      </c>
      <c r="AN137" s="218">
        <v>-2.2814999999999999</v>
      </c>
      <c r="AO137" s="218">
        <v>-0.87219000000000002</v>
      </c>
      <c r="AP137" s="218">
        <v>-6.0248600000000003</v>
      </c>
    </row>
    <row r="138" spans="1:42" ht="14.25" customHeight="1" x14ac:dyDescent="0.2">
      <c r="A138" s="445">
        <v>137</v>
      </c>
      <c r="B138" s="326">
        <v>132</v>
      </c>
      <c r="C138" s="326">
        <v>1.17</v>
      </c>
      <c r="D138" s="326">
        <v>-6.06</v>
      </c>
      <c r="E138" s="326" t="s">
        <v>601</v>
      </c>
      <c r="F138" s="326">
        <v>2.5</v>
      </c>
      <c r="G138" s="326">
        <v>-8.5</v>
      </c>
      <c r="H138" s="417" t="s">
        <v>277</v>
      </c>
      <c r="I138" s="417">
        <v>3.2233700000000001</v>
      </c>
      <c r="J138" s="417">
        <v>0.70711000000000002</v>
      </c>
      <c r="K138" s="449">
        <v>3.9304700000000001</v>
      </c>
      <c r="L138" s="449">
        <v>3.8226</v>
      </c>
      <c r="M138" s="562">
        <f t="shared" si="4"/>
        <v>7.7530700000000001</v>
      </c>
      <c r="N138" s="449"/>
      <c r="O138" s="449"/>
      <c r="P138" s="326"/>
      <c r="Q138" s="326"/>
      <c r="R138" s="326"/>
      <c r="S138" s="326"/>
      <c r="T138" s="326"/>
      <c r="U138" s="533"/>
      <c r="V138" s="326">
        <v>117</v>
      </c>
      <c r="W138" s="326" t="s">
        <v>277</v>
      </c>
      <c r="X138" s="326"/>
      <c r="Y138" s="326"/>
      <c r="Z138" s="326"/>
      <c r="AA138" s="326"/>
      <c r="AB138" s="326"/>
      <c r="AC138" s="326"/>
      <c r="AD138" s="326"/>
      <c r="AE138" s="326"/>
      <c r="AF138" s="450"/>
      <c r="AG138" s="421"/>
      <c r="AH138" s="545"/>
      <c r="AI138" s="218">
        <v>132</v>
      </c>
      <c r="AJ138" s="306" t="s">
        <v>277</v>
      </c>
      <c r="AK138" s="218">
        <v>3.8226</v>
      </c>
      <c r="AL138" s="218">
        <v>12.998570000000001</v>
      </c>
      <c r="AM138" s="218">
        <v>0.3</v>
      </c>
      <c r="AN138" s="218">
        <v>-2.2814999999999999</v>
      </c>
      <c r="AO138" s="218">
        <v>1.1597999999999999</v>
      </c>
      <c r="AP138" s="218">
        <v>-6.0061099999999996</v>
      </c>
    </row>
    <row r="139" spans="1:42" ht="14.25" customHeight="1" x14ac:dyDescent="0.2">
      <c r="A139" s="445">
        <v>138</v>
      </c>
      <c r="B139" s="326">
        <v>136</v>
      </c>
      <c r="C139" s="326">
        <v>1.71</v>
      </c>
      <c r="D139" s="326">
        <v>-6.01</v>
      </c>
      <c r="E139" s="326" t="s">
        <v>603</v>
      </c>
      <c r="F139" s="326">
        <v>2.5</v>
      </c>
      <c r="G139" s="326">
        <v>-7.5</v>
      </c>
      <c r="H139" s="417" t="s">
        <v>279</v>
      </c>
      <c r="I139" s="417">
        <v>1.0363899999999999</v>
      </c>
      <c r="J139" s="417">
        <v>0.70711000000000002</v>
      </c>
      <c r="K139" s="449">
        <v>1.7435</v>
      </c>
      <c r="L139" s="449">
        <v>3.8769</v>
      </c>
      <c r="M139" s="562">
        <f t="shared" si="4"/>
        <v>5.6204000000000001</v>
      </c>
      <c r="N139" s="449"/>
      <c r="O139" s="449"/>
      <c r="P139" s="326"/>
      <c r="Q139" s="326"/>
      <c r="R139" s="326"/>
      <c r="S139" s="326"/>
      <c r="T139" s="326"/>
      <c r="U139" s="533"/>
      <c r="V139" s="326">
        <v>121</v>
      </c>
      <c r="W139" s="326" t="s">
        <v>279</v>
      </c>
      <c r="X139" s="326"/>
      <c r="Y139" s="326"/>
      <c r="Z139" s="326"/>
      <c r="AA139" s="326"/>
      <c r="AB139" s="326"/>
      <c r="AC139" s="326"/>
      <c r="AD139" s="326"/>
      <c r="AE139" s="326"/>
      <c r="AF139" s="450"/>
      <c r="AG139" s="421"/>
      <c r="AH139" s="545"/>
      <c r="AI139" s="218">
        <v>136</v>
      </c>
      <c r="AJ139" s="306" t="s">
        <v>279</v>
      </c>
      <c r="AK139" s="218">
        <v>3.8769</v>
      </c>
      <c r="AL139" s="218">
        <v>18.53969</v>
      </c>
      <c r="AM139" s="218">
        <v>0.46</v>
      </c>
      <c r="AN139" s="218">
        <v>-2.2814999999999999</v>
      </c>
      <c r="AO139" s="218">
        <v>1.6927000000000001</v>
      </c>
      <c r="AP139" s="218">
        <v>-5.9571800000000001</v>
      </c>
    </row>
    <row r="140" spans="1:42" ht="14.25" customHeight="1" x14ac:dyDescent="0.2">
      <c r="A140" s="445">
        <v>139</v>
      </c>
      <c r="B140" s="326">
        <v>280</v>
      </c>
      <c r="C140" s="326">
        <v>1.49</v>
      </c>
      <c r="D140" s="326">
        <v>6.03</v>
      </c>
      <c r="E140" s="326" t="s">
        <v>663</v>
      </c>
      <c r="F140" s="326">
        <v>1.5</v>
      </c>
      <c r="G140" s="326">
        <v>7.5</v>
      </c>
      <c r="H140" s="418" t="s">
        <v>340</v>
      </c>
      <c r="I140" s="418">
        <v>1.95729</v>
      </c>
      <c r="J140" s="418">
        <v>0.57008999999999999</v>
      </c>
      <c r="K140" s="449">
        <v>2.52738</v>
      </c>
      <c r="L140" s="449">
        <v>3.8407</v>
      </c>
      <c r="M140" s="562">
        <f t="shared" si="4"/>
        <v>6.36808</v>
      </c>
      <c r="N140" s="449"/>
      <c r="O140" s="449"/>
      <c r="P140" s="326"/>
      <c r="Q140" s="326"/>
      <c r="R140" s="326"/>
      <c r="S140" s="326"/>
      <c r="T140" s="326"/>
      <c r="U140" s="533"/>
      <c r="V140" s="326">
        <v>245</v>
      </c>
      <c r="W140" s="326" t="s">
        <v>340</v>
      </c>
      <c r="X140" s="326"/>
      <c r="Y140" s="326"/>
      <c r="Z140" s="326"/>
      <c r="AA140" s="326"/>
      <c r="AB140" s="326"/>
      <c r="AC140" s="326"/>
      <c r="AD140" s="326"/>
      <c r="AE140" s="326"/>
      <c r="AF140" s="450"/>
      <c r="AG140" s="421"/>
      <c r="AH140" s="545"/>
      <c r="AI140" s="218">
        <v>280</v>
      </c>
      <c r="AJ140" s="306" t="s">
        <v>340</v>
      </c>
      <c r="AK140" s="218">
        <v>3.8407</v>
      </c>
      <c r="AL140" s="218">
        <v>15.70074</v>
      </c>
      <c r="AM140" s="218">
        <v>0.44</v>
      </c>
      <c r="AN140" s="218">
        <v>2.2814999999999999</v>
      </c>
      <c r="AO140" s="218">
        <v>1.4793400000000001</v>
      </c>
      <c r="AP140" s="218">
        <v>5.9788899999999998</v>
      </c>
    </row>
    <row r="141" spans="1:42" ht="14.25" customHeight="1" x14ac:dyDescent="0.2">
      <c r="A141" s="445">
        <v>140</v>
      </c>
      <c r="B141" s="333">
        <v>122</v>
      </c>
      <c r="C141" s="333">
        <v>-0.49</v>
      </c>
      <c r="D141" s="333">
        <v>-4.49</v>
      </c>
      <c r="E141" s="333" t="s">
        <v>596</v>
      </c>
      <c r="F141" s="333">
        <v>-0.5</v>
      </c>
      <c r="G141" s="333">
        <v>-9.5</v>
      </c>
      <c r="H141" s="419" t="s">
        <v>272</v>
      </c>
      <c r="I141" s="419">
        <v>4.1406900000000002</v>
      </c>
      <c r="J141" s="419">
        <v>5.3591899999999999</v>
      </c>
      <c r="K141" s="443">
        <v>9.4998799999999992</v>
      </c>
      <c r="L141" s="443">
        <v>2.2423000000000002</v>
      </c>
      <c r="M141" s="563">
        <f t="shared" si="4"/>
        <v>11.742179999999999</v>
      </c>
      <c r="N141" s="443"/>
      <c r="O141" s="443"/>
      <c r="P141" s="333"/>
      <c r="Q141" s="333"/>
      <c r="R141" s="333">
        <v>1</v>
      </c>
      <c r="S141" s="333"/>
      <c r="T141" s="333"/>
      <c r="U141" s="533"/>
      <c r="V141" s="333">
        <v>107</v>
      </c>
      <c r="W141" s="333" t="s">
        <v>272</v>
      </c>
      <c r="X141" s="333"/>
      <c r="Y141" s="333"/>
      <c r="Z141" s="333">
        <v>1</v>
      </c>
      <c r="AA141" s="333"/>
      <c r="AB141" s="333"/>
      <c r="AC141" s="333"/>
      <c r="AD141" s="333"/>
      <c r="AE141" s="333"/>
      <c r="AF141" s="444" t="s">
        <v>394</v>
      </c>
      <c r="AG141" s="339"/>
      <c r="AH141" s="545"/>
      <c r="AI141" s="218">
        <v>122</v>
      </c>
      <c r="AJ141" s="307" t="s">
        <v>272</v>
      </c>
      <c r="AK141" s="218">
        <v>2.2423000000000002</v>
      </c>
      <c r="AL141" s="218">
        <v>9.5785</v>
      </c>
      <c r="AM141" s="218">
        <v>-0.12</v>
      </c>
      <c r="AN141" s="218">
        <v>-2.2814999999999999</v>
      </c>
      <c r="AO141" s="218">
        <v>-0.49310999999999999</v>
      </c>
      <c r="AP141" s="218">
        <v>-4.4925199999999998</v>
      </c>
    </row>
    <row r="142" spans="1:42" ht="14.25" customHeight="1" x14ac:dyDescent="0.2">
      <c r="A142" s="445">
        <v>141</v>
      </c>
      <c r="B142" s="333">
        <v>124</v>
      </c>
      <c r="C142" s="333">
        <v>-0.25</v>
      </c>
      <c r="D142" s="333">
        <v>-4.5</v>
      </c>
      <c r="E142" s="333" t="s">
        <v>597</v>
      </c>
      <c r="F142" s="333">
        <v>-0.5</v>
      </c>
      <c r="G142" s="333">
        <v>-7.5</v>
      </c>
      <c r="H142" s="419" t="s">
        <v>273</v>
      </c>
      <c r="I142" s="419">
        <v>0.35698999999999997</v>
      </c>
      <c r="J142" s="419">
        <v>6.1784299999999996</v>
      </c>
      <c r="K142" s="443">
        <v>6.5354200000000002</v>
      </c>
      <c r="L142" s="443">
        <v>2.2263999999999999</v>
      </c>
      <c r="M142" s="563">
        <f t="shared" si="4"/>
        <v>8.7618200000000002</v>
      </c>
      <c r="N142" s="443"/>
      <c r="O142" s="443"/>
      <c r="P142" s="333"/>
      <c r="Q142" s="333"/>
      <c r="R142" s="333">
        <v>1</v>
      </c>
      <c r="S142" s="333"/>
      <c r="T142" s="333"/>
      <c r="U142" s="533"/>
      <c r="V142" s="333">
        <v>109</v>
      </c>
      <c r="W142" s="333" t="s">
        <v>273</v>
      </c>
      <c r="X142" s="333"/>
      <c r="Y142" s="333"/>
      <c r="Z142" s="333">
        <v>1</v>
      </c>
      <c r="AA142" s="333"/>
      <c r="AB142" s="333"/>
      <c r="AC142" s="333"/>
      <c r="AD142" s="333"/>
      <c r="AE142" s="333"/>
      <c r="AF142" s="444" t="s">
        <v>394</v>
      </c>
      <c r="AG142" s="339"/>
      <c r="AH142" s="545"/>
      <c r="AI142" s="218">
        <v>124</v>
      </c>
      <c r="AJ142" s="307" t="s">
        <v>273</v>
      </c>
      <c r="AK142" s="218">
        <v>2.2263999999999999</v>
      </c>
      <c r="AL142" s="218">
        <v>5.37601</v>
      </c>
      <c r="AM142" s="218">
        <v>-0.04</v>
      </c>
      <c r="AN142" s="218">
        <v>-2.2814999999999999</v>
      </c>
      <c r="AO142" s="218">
        <v>-0.24859000000000001</v>
      </c>
      <c r="AP142" s="218">
        <v>-4.4981</v>
      </c>
    </row>
    <row r="143" spans="1:42" ht="14.25" customHeight="1" x14ac:dyDescent="0.2">
      <c r="A143" s="445">
        <v>142</v>
      </c>
      <c r="B143" s="333">
        <v>126</v>
      </c>
      <c r="C143" s="333">
        <v>-0.21</v>
      </c>
      <c r="D143" s="333">
        <v>-6.1</v>
      </c>
      <c r="E143" s="333" t="s">
        <v>598</v>
      </c>
      <c r="F143" s="333">
        <v>0.5</v>
      </c>
      <c r="G143" s="333">
        <v>-10.5</v>
      </c>
      <c r="H143" s="419" t="s">
        <v>274</v>
      </c>
      <c r="I143" s="419">
        <v>4.9893400000000003</v>
      </c>
      <c r="J143" s="419">
        <v>0.70711000000000002</v>
      </c>
      <c r="K143" s="443">
        <v>5.6964499999999996</v>
      </c>
      <c r="L143" s="443">
        <v>3.7746</v>
      </c>
      <c r="M143" s="563">
        <f t="shared" si="4"/>
        <v>9.47105</v>
      </c>
      <c r="N143" s="443"/>
      <c r="O143" s="443"/>
      <c r="P143" s="333">
        <v>1</v>
      </c>
      <c r="Q143" s="333">
        <v>1000</v>
      </c>
      <c r="R143" s="333">
        <v>1</v>
      </c>
      <c r="S143" s="333"/>
      <c r="T143" s="333"/>
      <c r="U143" s="533"/>
      <c r="V143" s="333">
        <v>111</v>
      </c>
      <c r="W143" s="333" t="s">
        <v>274</v>
      </c>
      <c r="X143" s="333">
        <v>1</v>
      </c>
      <c r="Y143" s="333">
        <v>1000</v>
      </c>
      <c r="Z143" s="333">
        <v>1</v>
      </c>
      <c r="AA143" s="333"/>
      <c r="AB143" s="333"/>
      <c r="AC143" s="333"/>
      <c r="AD143" s="333"/>
      <c r="AE143" s="333"/>
      <c r="AF143" s="444" t="s">
        <v>393</v>
      </c>
      <c r="AG143" s="339"/>
      <c r="AH143" s="545"/>
      <c r="AI143" s="218">
        <v>126</v>
      </c>
      <c r="AJ143" s="307" t="s">
        <v>274</v>
      </c>
      <c r="AK143" s="218">
        <v>3.7746</v>
      </c>
      <c r="AL143" s="218">
        <v>3.7797800000000001</v>
      </c>
      <c r="AM143" s="218">
        <v>0.04</v>
      </c>
      <c r="AN143" s="218">
        <v>-2.2814999999999999</v>
      </c>
      <c r="AO143" s="218">
        <v>-0.20882999999999999</v>
      </c>
      <c r="AP143" s="218">
        <v>-6.04786</v>
      </c>
    </row>
    <row r="144" spans="1:42" ht="14.25" customHeight="1" x14ac:dyDescent="0.2">
      <c r="A144" s="445">
        <v>143</v>
      </c>
      <c r="B144" s="333">
        <v>128</v>
      </c>
      <c r="C144" s="333">
        <v>0.25</v>
      </c>
      <c r="D144" s="333">
        <v>-4.5</v>
      </c>
      <c r="E144" s="333" t="s">
        <v>599</v>
      </c>
      <c r="F144" s="333">
        <v>0.5</v>
      </c>
      <c r="G144" s="333">
        <v>-9.5</v>
      </c>
      <c r="H144" s="419" t="s">
        <v>275</v>
      </c>
      <c r="I144" s="419">
        <v>3.7169699999999999</v>
      </c>
      <c r="J144" s="419">
        <v>3.4399500000000001</v>
      </c>
      <c r="K144" s="443">
        <v>7.1569200000000004</v>
      </c>
      <c r="L144" s="443">
        <v>2.2204000000000002</v>
      </c>
      <c r="M144" s="563">
        <f t="shared" si="4"/>
        <v>9.377320000000001</v>
      </c>
      <c r="N144" s="443"/>
      <c r="O144" s="443"/>
      <c r="P144" s="333"/>
      <c r="Q144" s="333"/>
      <c r="R144" s="333">
        <v>1</v>
      </c>
      <c r="S144" s="333"/>
      <c r="T144" s="333"/>
      <c r="U144" s="533"/>
      <c r="V144" s="333">
        <v>113</v>
      </c>
      <c r="W144" s="333" t="s">
        <v>275</v>
      </c>
      <c r="X144" s="333"/>
      <c r="Y144" s="333"/>
      <c r="Z144" s="333">
        <v>1</v>
      </c>
      <c r="AA144" s="333"/>
      <c r="AB144" s="333"/>
      <c r="AC144" s="333"/>
      <c r="AD144" s="333"/>
      <c r="AE144" s="333"/>
      <c r="AF144" s="444" t="s">
        <v>394</v>
      </c>
      <c r="AG144" s="339"/>
      <c r="AH144" s="545"/>
      <c r="AI144" s="218">
        <v>128</v>
      </c>
      <c r="AJ144" s="307" t="s">
        <v>275</v>
      </c>
      <c r="AK144" s="218">
        <v>2.2204000000000002</v>
      </c>
      <c r="AL144" s="218">
        <v>3.38761</v>
      </c>
      <c r="AM144" s="218">
        <v>0.12</v>
      </c>
      <c r="AN144" s="218">
        <v>-2.2814999999999999</v>
      </c>
      <c r="AO144" s="218">
        <v>0.25120999999999999</v>
      </c>
      <c r="AP144" s="218">
        <v>-4.4980599999999997</v>
      </c>
    </row>
    <row r="145" spans="1:42" ht="14.25" customHeight="1" thickBot="1" x14ac:dyDescent="0.25">
      <c r="A145" s="451">
        <v>144</v>
      </c>
      <c r="B145" s="452">
        <v>130</v>
      </c>
      <c r="C145" s="452">
        <v>0.48</v>
      </c>
      <c r="D145" s="452">
        <v>-4.49</v>
      </c>
      <c r="E145" s="452" t="s">
        <v>600</v>
      </c>
      <c r="F145" s="452">
        <v>0.5</v>
      </c>
      <c r="G145" s="452">
        <v>-7.5</v>
      </c>
      <c r="H145" s="453" t="s">
        <v>276</v>
      </c>
      <c r="I145" s="453">
        <v>0.86373999999999995</v>
      </c>
      <c r="J145" s="453">
        <v>6.1713199999999997</v>
      </c>
      <c r="K145" s="454">
        <v>7.0350599999999996</v>
      </c>
      <c r="L145" s="454">
        <v>2.2292999999999998</v>
      </c>
      <c r="M145" s="564">
        <f t="shared" si="4"/>
        <v>9.2643599999999999</v>
      </c>
      <c r="N145" s="454"/>
      <c r="O145" s="454"/>
      <c r="P145" s="452"/>
      <c r="Q145" s="452"/>
      <c r="R145" s="452">
        <v>1</v>
      </c>
      <c r="S145" s="452"/>
      <c r="T145" s="452"/>
      <c r="U145" s="534"/>
      <c r="V145" s="452">
        <v>115</v>
      </c>
      <c r="W145" s="452" t="s">
        <v>276</v>
      </c>
      <c r="X145" s="452"/>
      <c r="Y145" s="452"/>
      <c r="Z145" s="452">
        <v>1</v>
      </c>
      <c r="AA145" s="452"/>
      <c r="AB145" s="452"/>
      <c r="AC145" s="452"/>
      <c r="AD145" s="452"/>
      <c r="AE145" s="452"/>
      <c r="AF145" s="455" t="s">
        <v>394</v>
      </c>
      <c r="AG145" s="456"/>
      <c r="AH145" s="545"/>
      <c r="AI145" s="218">
        <v>130</v>
      </c>
      <c r="AJ145" s="307" t="s">
        <v>276</v>
      </c>
      <c r="AK145" s="218">
        <v>2.2292999999999998</v>
      </c>
      <c r="AL145" s="218">
        <v>7.2867699999999997</v>
      </c>
      <c r="AM145" s="218">
        <v>0.2</v>
      </c>
      <c r="AN145" s="218">
        <v>-2.2814999999999999</v>
      </c>
      <c r="AO145" s="218">
        <v>0.48276000000000002</v>
      </c>
      <c r="AP145" s="218">
        <v>-4.4928299999999997</v>
      </c>
    </row>
    <row r="148" spans="1:42" s="218" customFormat="1" x14ac:dyDescent="0.2">
      <c r="H148" s="422"/>
      <c r="I148" s="422"/>
      <c r="J148" s="422"/>
      <c r="K148" s="423"/>
      <c r="L148" s="423"/>
      <c r="M148" s="565"/>
      <c r="N148" s="423"/>
      <c r="O148" s="423"/>
      <c r="U148" s="442"/>
      <c r="AJ148" s="306"/>
    </row>
    <row r="149" spans="1:42" s="218" customFormat="1" x14ac:dyDescent="0.2">
      <c r="H149" s="422"/>
      <c r="I149" s="422"/>
      <c r="J149" s="422"/>
      <c r="K149" s="423"/>
      <c r="L149" s="423"/>
      <c r="M149" s="565"/>
      <c r="N149" s="423"/>
      <c r="O149" s="423"/>
      <c r="U149" s="442"/>
      <c r="AJ149" s="306"/>
    </row>
    <row r="150" spans="1:42" s="218" customFormat="1" x14ac:dyDescent="0.2">
      <c r="H150" s="422"/>
      <c r="I150" s="422"/>
      <c r="J150" s="422"/>
      <c r="K150" s="423"/>
      <c r="L150" s="423"/>
      <c r="M150" s="565"/>
      <c r="N150" s="423"/>
      <c r="O150" s="423"/>
      <c r="U150" s="442"/>
      <c r="AJ150" s="306"/>
    </row>
    <row r="151" spans="1:42" s="218" customFormat="1" x14ac:dyDescent="0.2">
      <c r="H151" s="422"/>
      <c r="I151" s="422"/>
      <c r="J151" s="422"/>
      <c r="K151" s="423"/>
      <c r="L151" s="423"/>
      <c r="M151" s="565"/>
      <c r="N151" s="423"/>
      <c r="O151" s="423"/>
      <c r="U151" s="442"/>
      <c r="AJ151" s="306"/>
    </row>
    <row r="152" spans="1:42" s="218" customFormat="1" x14ac:dyDescent="0.2">
      <c r="H152" s="422"/>
      <c r="I152" s="422"/>
      <c r="J152" s="422"/>
      <c r="K152" s="423"/>
      <c r="L152" s="423"/>
      <c r="M152" s="565"/>
      <c r="N152" s="423"/>
      <c r="O152" s="423"/>
      <c r="U152" s="442"/>
      <c r="AJ152" s="306"/>
    </row>
    <row r="153" spans="1:42" s="218" customFormat="1" x14ac:dyDescent="0.2">
      <c r="H153" s="422"/>
      <c r="I153" s="422"/>
      <c r="J153" s="422"/>
      <c r="K153" s="423"/>
      <c r="L153" s="423"/>
      <c r="M153" s="565"/>
      <c r="N153" s="423"/>
      <c r="O153" s="423"/>
      <c r="U153" s="442"/>
      <c r="AJ153" s="306"/>
    </row>
  </sheetData>
  <sortState ref="A2:AQ333">
    <sortCondition ref="A2:A33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workbookViewId="0">
      <pane ySplit="1" topLeftCell="A176" activePane="bottomLeft" state="frozen"/>
      <selection pane="bottomLeft" activeCell="D205" sqref="D205"/>
    </sheetView>
  </sheetViews>
  <sheetFormatPr defaultRowHeight="12.75" x14ac:dyDescent="0.2"/>
  <cols>
    <col min="1" max="1" width="6.85546875" customWidth="1"/>
    <col min="2" max="2" width="21.28515625" customWidth="1"/>
    <col min="3" max="3" width="7" customWidth="1"/>
    <col min="4" max="4" width="6.7109375" customWidth="1"/>
    <col min="5" max="5" width="1.7109375" style="520" customWidth="1"/>
    <col min="6" max="6" width="6" style="218" customWidth="1"/>
    <col min="7" max="7" width="20.42578125" customWidth="1"/>
    <col min="8" max="8" width="6.28515625" customWidth="1"/>
    <col min="9" max="9" width="6.7109375" customWidth="1"/>
    <col min="10" max="10" width="1.7109375" style="520" customWidth="1"/>
  </cols>
  <sheetData>
    <row r="1" spans="1:10" ht="15" x14ac:dyDescent="0.25">
      <c r="A1" s="525" t="s">
        <v>726</v>
      </c>
      <c r="B1" s="525" t="s">
        <v>727</v>
      </c>
      <c r="C1" s="527" t="s">
        <v>0</v>
      </c>
      <c r="D1" s="527" t="s">
        <v>1</v>
      </c>
      <c r="E1" s="522"/>
      <c r="F1" s="525" t="s">
        <v>728</v>
      </c>
      <c r="G1" s="525" t="s">
        <v>727</v>
      </c>
      <c r="H1" s="527" t="s">
        <v>0</v>
      </c>
      <c r="I1" s="527" t="s">
        <v>1</v>
      </c>
      <c r="J1" s="522"/>
    </row>
    <row r="2" spans="1:10" ht="15" x14ac:dyDescent="0.25">
      <c r="A2" s="526" t="s">
        <v>564</v>
      </c>
      <c r="B2" s="526" t="s">
        <v>442</v>
      </c>
      <c r="C2" s="528">
        <v>-10.5</v>
      </c>
      <c r="D2" s="528">
        <v>-0.5</v>
      </c>
      <c r="E2" s="521"/>
      <c r="F2" s="526">
        <v>43</v>
      </c>
      <c r="G2" s="526" t="s">
        <v>442</v>
      </c>
      <c r="H2" s="528">
        <v>-6.1</v>
      </c>
      <c r="I2" s="528">
        <v>-0.12</v>
      </c>
      <c r="J2" s="521"/>
    </row>
    <row r="3" spans="1:10" ht="15" x14ac:dyDescent="0.25">
      <c r="A3" s="526" t="s">
        <v>563</v>
      </c>
      <c r="B3" s="526" t="s">
        <v>443</v>
      </c>
      <c r="C3" s="528">
        <v>-10.5</v>
      </c>
      <c r="D3" s="528">
        <v>0.5</v>
      </c>
      <c r="E3" s="521"/>
      <c r="F3" s="526">
        <v>41</v>
      </c>
      <c r="G3" s="526" t="s">
        <v>443</v>
      </c>
      <c r="H3" s="528">
        <v>-6.1</v>
      </c>
      <c r="I3" s="528">
        <v>0.15</v>
      </c>
      <c r="J3" s="521"/>
    </row>
    <row r="4" spans="1:10" ht="15" x14ac:dyDescent="0.25">
      <c r="A4" s="526" t="s">
        <v>633</v>
      </c>
      <c r="B4" s="526" t="s">
        <v>444</v>
      </c>
      <c r="C4" s="528">
        <v>10.5</v>
      </c>
      <c r="D4" s="528">
        <v>0.5</v>
      </c>
      <c r="E4" s="521"/>
      <c r="F4" s="526">
        <v>209</v>
      </c>
      <c r="G4" s="526" t="s">
        <v>444</v>
      </c>
      <c r="H4" s="528">
        <v>6.1</v>
      </c>
      <c r="I4" s="528">
        <v>0.14000000000000001</v>
      </c>
      <c r="J4" s="521"/>
    </row>
    <row r="5" spans="1:10" ht="15" x14ac:dyDescent="0.25">
      <c r="A5" s="526" t="s">
        <v>119</v>
      </c>
      <c r="B5" s="526" t="s">
        <v>445</v>
      </c>
      <c r="C5" s="528">
        <v>10.5</v>
      </c>
      <c r="D5" s="528">
        <v>-0.5</v>
      </c>
      <c r="E5" s="521"/>
      <c r="F5" s="526">
        <v>207</v>
      </c>
      <c r="G5" s="526" t="s">
        <v>445</v>
      </c>
      <c r="H5" s="528">
        <v>6.1</v>
      </c>
      <c r="I5" s="528">
        <v>-0.14000000000000001</v>
      </c>
      <c r="J5" s="521"/>
    </row>
    <row r="6" spans="1:10" ht="15" x14ac:dyDescent="0.25">
      <c r="A6" s="526" t="s">
        <v>601</v>
      </c>
      <c r="B6" s="526" t="s">
        <v>541</v>
      </c>
      <c r="C6" s="528">
        <v>2.5</v>
      </c>
      <c r="D6" s="528">
        <v>-8.5</v>
      </c>
      <c r="E6" s="521"/>
      <c r="F6" s="526">
        <v>132</v>
      </c>
      <c r="G6" s="526" t="s">
        <v>541</v>
      </c>
      <c r="H6" s="528">
        <v>1.17</v>
      </c>
      <c r="I6" s="528">
        <v>-6.06</v>
      </c>
      <c r="J6" s="521"/>
    </row>
    <row r="7" spans="1:10" ht="15" x14ac:dyDescent="0.25">
      <c r="A7" s="526" t="s">
        <v>595</v>
      </c>
      <c r="B7" s="526" t="s">
        <v>542</v>
      </c>
      <c r="C7" s="528">
        <v>-2.5</v>
      </c>
      <c r="D7" s="528">
        <v>-8.5</v>
      </c>
      <c r="E7" s="521"/>
      <c r="F7" s="526">
        <v>120</v>
      </c>
      <c r="G7" s="526" t="s">
        <v>542</v>
      </c>
      <c r="H7" s="528">
        <v>-0.88</v>
      </c>
      <c r="I7" s="528">
        <v>-6.07</v>
      </c>
      <c r="J7" s="521"/>
    </row>
    <row r="8" spans="1:10" ht="15" x14ac:dyDescent="0.25">
      <c r="A8" s="526" t="s">
        <v>663</v>
      </c>
      <c r="B8" s="526" t="s">
        <v>687</v>
      </c>
      <c r="C8" s="528">
        <v>1.5</v>
      </c>
      <c r="D8" s="528">
        <v>7.5</v>
      </c>
      <c r="E8" s="521"/>
      <c r="F8" s="526">
        <v>280</v>
      </c>
      <c r="G8" s="526" t="s">
        <v>687</v>
      </c>
      <c r="H8" s="528">
        <v>1.49</v>
      </c>
      <c r="I8" s="528">
        <v>6.03</v>
      </c>
      <c r="J8" s="521"/>
    </row>
    <row r="9" spans="1:10" ht="15" x14ac:dyDescent="0.25">
      <c r="A9" s="526" t="s">
        <v>593</v>
      </c>
      <c r="B9" s="526" t="s">
        <v>540</v>
      </c>
      <c r="C9" s="528">
        <v>-2.5</v>
      </c>
      <c r="D9" s="528">
        <v>-7.5</v>
      </c>
      <c r="E9" s="521"/>
      <c r="F9" s="526">
        <v>116</v>
      </c>
      <c r="G9" s="526" t="s">
        <v>540</v>
      </c>
      <c r="H9" s="528">
        <v>-1.42</v>
      </c>
      <c r="I9" s="528">
        <v>-6.03</v>
      </c>
      <c r="J9" s="521"/>
    </row>
    <row r="10" spans="1:10" ht="15" x14ac:dyDescent="0.25">
      <c r="A10" s="526" t="s">
        <v>603</v>
      </c>
      <c r="B10" s="526" t="s">
        <v>543</v>
      </c>
      <c r="C10" s="528">
        <v>2.5</v>
      </c>
      <c r="D10" s="528">
        <v>-7.5</v>
      </c>
      <c r="E10" s="521"/>
      <c r="F10" s="526">
        <v>136</v>
      </c>
      <c r="G10" s="526" t="s">
        <v>543</v>
      </c>
      <c r="H10" s="528">
        <v>1.71</v>
      </c>
      <c r="I10" s="528">
        <v>-6.01</v>
      </c>
      <c r="J10" s="521"/>
    </row>
    <row r="11" spans="1:10" ht="15" x14ac:dyDescent="0.25">
      <c r="A11" s="526" t="s">
        <v>555</v>
      </c>
      <c r="B11" s="526" t="s">
        <v>524</v>
      </c>
      <c r="C11" s="528">
        <v>-8.5</v>
      </c>
      <c r="D11" s="528">
        <v>3.5</v>
      </c>
      <c r="E11" s="521"/>
      <c r="F11" s="526">
        <v>21</v>
      </c>
      <c r="G11" s="526" t="s">
        <v>524</v>
      </c>
      <c r="H11" s="528">
        <v>-5.85</v>
      </c>
      <c r="I11" s="528">
        <v>2.79</v>
      </c>
      <c r="J11" s="521"/>
    </row>
    <row r="12" spans="1:10" ht="15" x14ac:dyDescent="0.25">
      <c r="A12" s="526" t="s">
        <v>556</v>
      </c>
      <c r="B12" s="526" t="s">
        <v>525</v>
      </c>
      <c r="C12" s="528">
        <v>-9.5</v>
      </c>
      <c r="D12" s="528">
        <v>3.5</v>
      </c>
      <c r="E12" s="521"/>
      <c r="F12" s="526">
        <v>25</v>
      </c>
      <c r="G12" s="526" t="s">
        <v>525</v>
      </c>
      <c r="H12" s="528">
        <v>-5.93</v>
      </c>
      <c r="I12" s="528">
        <v>2.27</v>
      </c>
      <c r="J12" s="521"/>
    </row>
    <row r="13" spans="1:10" ht="15" x14ac:dyDescent="0.25">
      <c r="A13" s="526" t="s">
        <v>557</v>
      </c>
      <c r="B13" s="526" t="s">
        <v>526</v>
      </c>
      <c r="C13" s="528">
        <v>-8.5</v>
      </c>
      <c r="D13" s="528">
        <v>2.5</v>
      </c>
      <c r="E13" s="521"/>
      <c r="F13" s="526">
        <v>29</v>
      </c>
      <c r="G13" s="526" t="s">
        <v>526</v>
      </c>
      <c r="H13" s="528">
        <v>-6</v>
      </c>
      <c r="I13" s="528">
        <v>1.74</v>
      </c>
      <c r="J13" s="521"/>
    </row>
    <row r="14" spans="1:10" ht="15" x14ac:dyDescent="0.25">
      <c r="A14" s="526" t="s">
        <v>562</v>
      </c>
      <c r="B14" s="526" t="s">
        <v>527</v>
      </c>
      <c r="C14" s="528">
        <v>-8.5</v>
      </c>
      <c r="D14" s="528">
        <v>0.5</v>
      </c>
      <c r="E14" s="521"/>
      <c r="F14" s="526">
        <v>39</v>
      </c>
      <c r="G14" s="526" t="s">
        <v>527</v>
      </c>
      <c r="H14" s="528">
        <v>-6.09</v>
      </c>
      <c r="I14" s="528">
        <v>0.42</v>
      </c>
      <c r="J14" s="521"/>
    </row>
    <row r="15" spans="1:10" ht="15" x14ac:dyDescent="0.25">
      <c r="A15" s="526" t="s">
        <v>565</v>
      </c>
      <c r="B15" s="526" t="s">
        <v>528</v>
      </c>
      <c r="C15" s="528">
        <v>-7.5</v>
      </c>
      <c r="D15" s="528">
        <v>-0.5</v>
      </c>
      <c r="E15" s="521"/>
      <c r="F15" s="526">
        <v>45</v>
      </c>
      <c r="G15" s="526" t="s">
        <v>528</v>
      </c>
      <c r="H15" s="528">
        <v>-6.1</v>
      </c>
      <c r="I15" s="528">
        <v>-0.38</v>
      </c>
      <c r="J15" s="521"/>
    </row>
    <row r="16" spans="1:10" ht="15" x14ac:dyDescent="0.25">
      <c r="A16" s="526" t="s">
        <v>570</v>
      </c>
      <c r="B16" s="526" t="s">
        <v>529</v>
      </c>
      <c r="C16" s="528">
        <v>-7.5</v>
      </c>
      <c r="D16" s="528">
        <v>-2.5</v>
      </c>
      <c r="E16" s="521"/>
      <c r="F16" s="526">
        <v>57</v>
      </c>
      <c r="G16" s="526" t="s">
        <v>529</v>
      </c>
      <c r="H16" s="528">
        <v>-5.97</v>
      </c>
      <c r="I16" s="528">
        <v>-1.97</v>
      </c>
      <c r="J16" s="521"/>
    </row>
    <row r="17" spans="1:10" ht="15" x14ac:dyDescent="0.25">
      <c r="A17" s="526" t="s">
        <v>572</v>
      </c>
      <c r="B17" s="526" t="s">
        <v>530</v>
      </c>
      <c r="C17" s="528">
        <v>-8.5</v>
      </c>
      <c r="D17" s="528">
        <v>-3.5</v>
      </c>
      <c r="E17" s="521"/>
      <c r="F17" s="526">
        <v>61</v>
      </c>
      <c r="G17" s="526" t="s">
        <v>530</v>
      </c>
      <c r="H17" s="528">
        <v>-5.9</v>
      </c>
      <c r="I17" s="528">
        <v>-2.5</v>
      </c>
      <c r="J17" s="521"/>
    </row>
    <row r="18" spans="1:10" ht="15" x14ac:dyDescent="0.25">
      <c r="A18" s="526" t="s">
        <v>574</v>
      </c>
      <c r="B18" s="526" t="s">
        <v>531</v>
      </c>
      <c r="C18" s="528">
        <v>-8.5</v>
      </c>
      <c r="D18" s="528">
        <v>-4.5</v>
      </c>
      <c r="E18" s="521"/>
      <c r="F18" s="526">
        <v>65</v>
      </c>
      <c r="G18" s="526" t="s">
        <v>531</v>
      </c>
      <c r="H18" s="528">
        <v>-5.8</v>
      </c>
      <c r="I18" s="528">
        <v>-3.03</v>
      </c>
      <c r="J18" s="521"/>
    </row>
    <row r="19" spans="1:10" ht="15" x14ac:dyDescent="0.25">
      <c r="A19" s="526" t="s">
        <v>643</v>
      </c>
      <c r="B19" s="526" t="s">
        <v>532</v>
      </c>
      <c r="C19" s="528">
        <v>8.5</v>
      </c>
      <c r="D19" s="528">
        <v>3.5</v>
      </c>
      <c r="E19" s="521"/>
      <c r="F19" s="526">
        <v>229</v>
      </c>
      <c r="G19" s="526" t="s">
        <v>532</v>
      </c>
      <c r="H19" s="528">
        <v>5.83</v>
      </c>
      <c r="I19" s="528">
        <v>2.9</v>
      </c>
      <c r="J19" s="521"/>
    </row>
    <row r="20" spans="1:10" ht="15" x14ac:dyDescent="0.25">
      <c r="A20" s="526" t="s">
        <v>641</v>
      </c>
      <c r="B20" s="526" t="s">
        <v>533</v>
      </c>
      <c r="C20" s="528">
        <v>7.5</v>
      </c>
      <c r="D20" s="528">
        <v>2.5</v>
      </c>
      <c r="E20" s="521"/>
      <c r="F20" s="526">
        <v>225</v>
      </c>
      <c r="G20" s="526" t="s">
        <v>533</v>
      </c>
      <c r="H20" s="528">
        <v>5.92</v>
      </c>
      <c r="I20" s="528">
        <v>2.35</v>
      </c>
      <c r="J20" s="521"/>
    </row>
    <row r="21" spans="1:10" ht="15" x14ac:dyDescent="0.25">
      <c r="A21" s="526" t="s">
        <v>639</v>
      </c>
      <c r="B21" s="526" t="s">
        <v>534</v>
      </c>
      <c r="C21" s="528">
        <v>9.5</v>
      </c>
      <c r="D21" s="528">
        <v>3.5</v>
      </c>
      <c r="E21" s="521"/>
      <c r="F21" s="526">
        <v>221</v>
      </c>
      <c r="G21" s="526" t="s">
        <v>534</v>
      </c>
      <c r="H21" s="528">
        <v>5.99</v>
      </c>
      <c r="I21" s="528">
        <v>1.8</v>
      </c>
      <c r="J21" s="521"/>
    </row>
    <row r="22" spans="1:10" ht="15" x14ac:dyDescent="0.25">
      <c r="A22" s="526" t="s">
        <v>634</v>
      </c>
      <c r="B22" s="526" t="s">
        <v>535</v>
      </c>
      <c r="C22" s="528">
        <v>7.5</v>
      </c>
      <c r="D22" s="528">
        <v>0.5</v>
      </c>
      <c r="E22" s="521"/>
      <c r="F22" s="526">
        <v>211</v>
      </c>
      <c r="G22" s="526" t="s">
        <v>535</v>
      </c>
      <c r="H22" s="528">
        <v>6.09</v>
      </c>
      <c r="I22" s="528">
        <v>0.42</v>
      </c>
      <c r="J22" s="521"/>
    </row>
    <row r="23" spans="1:10" ht="15" x14ac:dyDescent="0.25">
      <c r="A23" s="526" t="s">
        <v>632</v>
      </c>
      <c r="B23" s="526" t="s">
        <v>536</v>
      </c>
      <c r="C23" s="528">
        <v>7.5</v>
      </c>
      <c r="D23" s="528">
        <v>-0.5</v>
      </c>
      <c r="E23" s="521"/>
      <c r="F23" s="526">
        <v>205</v>
      </c>
      <c r="G23" s="526" t="s">
        <v>536</v>
      </c>
      <c r="H23" s="528">
        <v>6.09</v>
      </c>
      <c r="I23" s="528">
        <v>-0.41</v>
      </c>
      <c r="J23" s="521"/>
    </row>
    <row r="24" spans="1:10" ht="15" x14ac:dyDescent="0.25">
      <c r="A24" s="526" t="s">
        <v>626</v>
      </c>
      <c r="B24" s="526" t="s">
        <v>537</v>
      </c>
      <c r="C24" s="528">
        <v>7.5</v>
      </c>
      <c r="D24" s="528">
        <v>-2.5</v>
      </c>
      <c r="E24" s="521"/>
      <c r="F24" s="526">
        <v>193</v>
      </c>
      <c r="G24" s="526" t="s">
        <v>537</v>
      </c>
      <c r="H24" s="528">
        <v>5.96</v>
      </c>
      <c r="I24" s="528">
        <v>-2.0699999999999998</v>
      </c>
      <c r="J24" s="521"/>
    </row>
    <row r="25" spans="1:10" ht="15" x14ac:dyDescent="0.25">
      <c r="A25" s="526" t="s">
        <v>624</v>
      </c>
      <c r="B25" s="526" t="s">
        <v>538</v>
      </c>
      <c r="C25" s="528">
        <v>9.5</v>
      </c>
      <c r="D25" s="528">
        <v>-4.5</v>
      </c>
      <c r="E25" s="521"/>
      <c r="F25" s="526">
        <v>189</v>
      </c>
      <c r="G25" s="526" t="s">
        <v>538</v>
      </c>
      <c r="H25" s="528">
        <v>5.88</v>
      </c>
      <c r="I25" s="528">
        <v>-2.62</v>
      </c>
      <c r="J25" s="521"/>
    </row>
    <row r="26" spans="1:10" ht="15" x14ac:dyDescent="0.25">
      <c r="A26" s="526" t="s">
        <v>622</v>
      </c>
      <c r="B26" s="526" t="s">
        <v>539</v>
      </c>
      <c r="C26" s="528">
        <v>8.5</v>
      </c>
      <c r="D26" s="528">
        <v>-4.5</v>
      </c>
      <c r="E26" s="521"/>
      <c r="F26" s="526">
        <v>185</v>
      </c>
      <c r="G26" s="526" t="s">
        <v>539</v>
      </c>
      <c r="H26" s="528">
        <v>5.77</v>
      </c>
      <c r="I26" s="528">
        <v>-3.17</v>
      </c>
      <c r="J26" s="521"/>
    </row>
    <row r="27" spans="1:10" ht="15" x14ac:dyDescent="0.25">
      <c r="A27" s="526" t="s">
        <v>673</v>
      </c>
      <c r="B27" s="526" t="s">
        <v>688</v>
      </c>
      <c r="C27" s="528">
        <v>-1.5</v>
      </c>
      <c r="D27" s="528">
        <v>8.5</v>
      </c>
      <c r="E27" s="521"/>
      <c r="F27" s="526">
        <v>300</v>
      </c>
      <c r="G27" s="526" t="s">
        <v>688</v>
      </c>
      <c r="H27" s="528">
        <v>-1.22</v>
      </c>
      <c r="I27" s="528">
        <v>6.05</v>
      </c>
      <c r="J27" s="521"/>
    </row>
    <row r="28" spans="1:10" ht="15" x14ac:dyDescent="0.25">
      <c r="A28" s="526" t="s">
        <v>671</v>
      </c>
      <c r="B28" s="526" t="s">
        <v>689</v>
      </c>
      <c r="C28" s="528">
        <v>-0.5</v>
      </c>
      <c r="D28" s="528">
        <v>7.5</v>
      </c>
      <c r="E28" s="521"/>
      <c r="F28" s="526">
        <v>296</v>
      </c>
      <c r="G28" s="526" t="s">
        <v>689</v>
      </c>
      <c r="H28" s="528">
        <v>-0.68</v>
      </c>
      <c r="I28" s="528">
        <v>6.09</v>
      </c>
      <c r="J28" s="521"/>
    </row>
    <row r="29" spans="1:10" ht="15" x14ac:dyDescent="0.25">
      <c r="A29" s="526" t="s">
        <v>667</v>
      </c>
      <c r="B29" s="526" t="s">
        <v>690</v>
      </c>
      <c r="C29" s="528">
        <v>0.5</v>
      </c>
      <c r="D29" s="528">
        <v>7.5</v>
      </c>
      <c r="E29" s="521"/>
      <c r="F29" s="526">
        <v>288</v>
      </c>
      <c r="G29" s="526" t="s">
        <v>690</v>
      </c>
      <c r="H29" s="528">
        <v>0.41</v>
      </c>
      <c r="I29" s="528">
        <v>6.09</v>
      </c>
      <c r="J29" s="521"/>
    </row>
    <row r="30" spans="1:10" ht="15" x14ac:dyDescent="0.25">
      <c r="A30" s="526" t="s">
        <v>598</v>
      </c>
      <c r="B30" s="526" t="s">
        <v>546</v>
      </c>
      <c r="C30" s="528">
        <v>0.5</v>
      </c>
      <c r="D30" s="528">
        <v>-10.5</v>
      </c>
      <c r="E30" s="521"/>
      <c r="F30" s="526">
        <v>126</v>
      </c>
      <c r="G30" s="526" t="s">
        <v>546</v>
      </c>
      <c r="H30" s="528">
        <v>-0.21</v>
      </c>
      <c r="I30" s="528">
        <v>-6.1</v>
      </c>
      <c r="J30" s="521"/>
    </row>
    <row r="31" spans="1:10" ht="15" x14ac:dyDescent="0.25">
      <c r="A31" s="526" t="s">
        <v>599</v>
      </c>
      <c r="B31" s="526" t="s">
        <v>547</v>
      </c>
      <c r="C31" s="528">
        <v>0.5</v>
      </c>
      <c r="D31" s="528">
        <v>-9.5</v>
      </c>
      <c r="E31" s="521"/>
      <c r="F31" s="526">
        <v>128</v>
      </c>
      <c r="G31" s="526" t="s">
        <v>547</v>
      </c>
      <c r="H31" s="528">
        <v>0.25</v>
      </c>
      <c r="I31" s="528">
        <v>-4.5</v>
      </c>
      <c r="J31" s="521"/>
    </row>
    <row r="32" spans="1:10" ht="15" x14ac:dyDescent="0.25">
      <c r="A32" s="526" t="s">
        <v>729</v>
      </c>
      <c r="B32" s="526" t="s">
        <v>544</v>
      </c>
      <c r="C32" s="528">
        <v>-0.5</v>
      </c>
      <c r="D32" s="528">
        <v>-9.5</v>
      </c>
      <c r="E32" s="521"/>
      <c r="F32" s="526">
        <v>122</v>
      </c>
      <c r="G32" s="526" t="s">
        <v>544</v>
      </c>
      <c r="H32" s="528">
        <v>-0.49</v>
      </c>
      <c r="I32" s="528">
        <v>-4.49</v>
      </c>
      <c r="J32" s="521"/>
    </row>
    <row r="33" spans="1:10" ht="15" x14ac:dyDescent="0.25">
      <c r="A33" s="526" t="s">
        <v>730</v>
      </c>
      <c r="B33" s="526" t="s">
        <v>544</v>
      </c>
      <c r="C33" s="528">
        <v>-0.5</v>
      </c>
      <c r="D33" s="528">
        <v>-10.5</v>
      </c>
      <c r="E33" s="521"/>
      <c r="F33" s="526"/>
      <c r="G33" s="524"/>
      <c r="H33" s="524"/>
      <c r="I33" s="524"/>
      <c r="J33" s="521"/>
    </row>
    <row r="34" spans="1:10" ht="15" x14ac:dyDescent="0.25">
      <c r="A34" s="526" t="s">
        <v>731</v>
      </c>
      <c r="B34" s="526" t="s">
        <v>545</v>
      </c>
      <c r="C34" s="528">
        <v>-0.5</v>
      </c>
      <c r="D34" s="528">
        <v>-7.5</v>
      </c>
      <c r="E34" s="521"/>
      <c r="F34" s="526">
        <v>124</v>
      </c>
      <c r="G34" s="526" t="s">
        <v>545</v>
      </c>
      <c r="H34" s="528">
        <v>-0.25</v>
      </c>
      <c r="I34" s="528">
        <v>-4.5</v>
      </c>
      <c r="J34" s="521"/>
    </row>
    <row r="35" spans="1:10" ht="15" x14ac:dyDescent="0.25">
      <c r="A35" s="526" t="s">
        <v>732</v>
      </c>
      <c r="B35" s="526" t="s">
        <v>545</v>
      </c>
      <c r="C35" s="528">
        <v>-0.5</v>
      </c>
      <c r="D35" s="528">
        <v>-8.5</v>
      </c>
      <c r="E35" s="521"/>
      <c r="F35" s="526"/>
      <c r="G35" s="524"/>
      <c r="H35" s="524"/>
      <c r="I35" s="524"/>
      <c r="J35" s="521"/>
    </row>
    <row r="36" spans="1:10" ht="15" x14ac:dyDescent="0.25">
      <c r="A36" s="526" t="s">
        <v>733</v>
      </c>
      <c r="B36" s="526" t="s">
        <v>548</v>
      </c>
      <c r="C36" s="528">
        <v>0.5</v>
      </c>
      <c r="D36" s="528">
        <v>-7.5</v>
      </c>
      <c r="E36" s="521"/>
      <c r="F36" s="526">
        <v>130</v>
      </c>
      <c r="G36" s="526" t="s">
        <v>548</v>
      </c>
      <c r="H36" s="528">
        <v>0.48</v>
      </c>
      <c r="I36" s="528">
        <v>-4.49</v>
      </c>
      <c r="J36" s="521"/>
    </row>
    <row r="37" spans="1:10" ht="15" x14ac:dyDescent="0.25">
      <c r="A37" s="526" t="s">
        <v>734</v>
      </c>
      <c r="B37" s="526" t="s">
        <v>548</v>
      </c>
      <c r="C37" s="528">
        <v>0.5</v>
      </c>
      <c r="D37" s="528">
        <v>-8.5</v>
      </c>
      <c r="E37" s="521"/>
      <c r="F37" s="526"/>
      <c r="G37" s="524"/>
      <c r="H37" s="524"/>
      <c r="I37" s="524"/>
      <c r="J37" s="521"/>
    </row>
    <row r="38" spans="1:10" ht="15" x14ac:dyDescent="0.25">
      <c r="A38" s="526" t="s">
        <v>668</v>
      </c>
      <c r="B38" s="526" t="s">
        <v>691</v>
      </c>
      <c r="C38" s="528">
        <v>0.5</v>
      </c>
      <c r="D38" s="528">
        <v>8.5</v>
      </c>
      <c r="E38" s="521"/>
      <c r="F38" s="526">
        <v>290</v>
      </c>
      <c r="G38" s="526" t="s">
        <v>691</v>
      </c>
      <c r="H38" s="528">
        <v>0.13</v>
      </c>
      <c r="I38" s="528">
        <v>6.1</v>
      </c>
      <c r="J38" s="521"/>
    </row>
    <row r="39" spans="1:10" ht="15" x14ac:dyDescent="0.25">
      <c r="A39" s="526" t="s">
        <v>561</v>
      </c>
      <c r="B39" s="526" t="s">
        <v>451</v>
      </c>
      <c r="C39" s="528">
        <v>-10.5</v>
      </c>
      <c r="D39" s="528">
        <v>2.5</v>
      </c>
      <c r="E39" s="521"/>
      <c r="F39" s="526">
        <v>37</v>
      </c>
      <c r="G39" s="526" t="s">
        <v>451</v>
      </c>
      <c r="H39" s="528">
        <v>-6.08</v>
      </c>
      <c r="I39" s="528">
        <v>0.68</v>
      </c>
      <c r="J39" s="521"/>
    </row>
    <row r="40" spans="1:10" ht="15" x14ac:dyDescent="0.25">
      <c r="A40" s="526" t="s">
        <v>560</v>
      </c>
      <c r="B40" s="526" t="s">
        <v>452</v>
      </c>
      <c r="C40" s="528">
        <v>-10.5</v>
      </c>
      <c r="D40" s="528">
        <v>3.5</v>
      </c>
      <c r="E40" s="521"/>
      <c r="F40" s="526">
        <v>35</v>
      </c>
      <c r="G40" s="526" t="s">
        <v>452</v>
      </c>
      <c r="H40" s="528">
        <v>-6.07</v>
      </c>
      <c r="I40" s="528">
        <v>0.95</v>
      </c>
      <c r="J40" s="521"/>
    </row>
    <row r="41" spans="1:10" ht="15" x14ac:dyDescent="0.25">
      <c r="A41" s="526" t="s">
        <v>559</v>
      </c>
      <c r="B41" s="526" t="s">
        <v>453</v>
      </c>
      <c r="C41" s="528">
        <v>-8.5</v>
      </c>
      <c r="D41" s="528">
        <v>1.5</v>
      </c>
      <c r="E41" s="521"/>
      <c r="F41" s="526">
        <v>33</v>
      </c>
      <c r="G41" s="526" t="s">
        <v>453</v>
      </c>
      <c r="H41" s="528">
        <v>-6.05</v>
      </c>
      <c r="I41" s="528">
        <v>1.21</v>
      </c>
      <c r="J41" s="521"/>
    </row>
    <row r="42" spans="1:10" ht="15" x14ac:dyDescent="0.25">
      <c r="A42" s="526" t="s">
        <v>90</v>
      </c>
      <c r="B42" s="526" t="s">
        <v>454</v>
      </c>
      <c r="C42" s="528">
        <v>-9.5</v>
      </c>
      <c r="D42" s="528">
        <v>4.5</v>
      </c>
      <c r="E42" s="521"/>
      <c r="F42" s="526">
        <v>19</v>
      </c>
      <c r="G42" s="526" t="s">
        <v>454</v>
      </c>
      <c r="H42" s="528">
        <v>-5.8</v>
      </c>
      <c r="I42" s="528">
        <v>3.05</v>
      </c>
      <c r="J42" s="521"/>
    </row>
    <row r="43" spans="1:10" ht="15" x14ac:dyDescent="0.25">
      <c r="A43" s="526" t="s">
        <v>87</v>
      </c>
      <c r="B43" s="526" t="s">
        <v>455</v>
      </c>
      <c r="C43" s="528">
        <v>-9.5</v>
      </c>
      <c r="D43" s="528">
        <v>5.5</v>
      </c>
      <c r="E43" s="521"/>
      <c r="F43" s="526">
        <v>17</v>
      </c>
      <c r="G43" s="526" t="s">
        <v>455</v>
      </c>
      <c r="H43" s="528">
        <v>-5.74</v>
      </c>
      <c r="I43" s="528">
        <v>3.31</v>
      </c>
      <c r="J43" s="521"/>
    </row>
    <row r="44" spans="1:10" ht="15" x14ac:dyDescent="0.25">
      <c r="A44" s="526" t="s">
        <v>88</v>
      </c>
      <c r="B44" s="526" t="s">
        <v>456</v>
      </c>
      <c r="C44" s="528">
        <v>-9.5</v>
      </c>
      <c r="D44" s="528">
        <v>6.5</v>
      </c>
      <c r="E44" s="521"/>
      <c r="F44" s="526">
        <v>15</v>
      </c>
      <c r="G44" s="526" t="s">
        <v>456</v>
      </c>
      <c r="H44" s="528">
        <v>-5.68</v>
      </c>
      <c r="I44" s="528">
        <v>3.57</v>
      </c>
      <c r="J44" s="521"/>
    </row>
    <row r="45" spans="1:10" ht="15" x14ac:dyDescent="0.25">
      <c r="A45" s="526" t="s">
        <v>79</v>
      </c>
      <c r="B45" s="526" t="s">
        <v>457</v>
      </c>
      <c r="C45" s="528">
        <v>-8.5</v>
      </c>
      <c r="D45" s="528">
        <v>6.5</v>
      </c>
      <c r="E45" s="521"/>
      <c r="F45" s="526">
        <v>13</v>
      </c>
      <c r="G45" s="526" t="s">
        <v>457</v>
      </c>
      <c r="H45" s="528">
        <v>-5.62</v>
      </c>
      <c r="I45" s="528">
        <v>3.82</v>
      </c>
      <c r="J45" s="521"/>
    </row>
    <row r="46" spans="1:10" ht="15" x14ac:dyDescent="0.25">
      <c r="A46" s="526" t="s">
        <v>554</v>
      </c>
      <c r="B46" s="526" t="s">
        <v>458</v>
      </c>
      <c r="C46" s="528">
        <v>-9.5</v>
      </c>
      <c r="D46" s="528">
        <v>7.5</v>
      </c>
      <c r="E46" s="521"/>
      <c r="F46" s="526">
        <v>11</v>
      </c>
      <c r="G46" s="526" t="s">
        <v>458</v>
      </c>
      <c r="H46" s="528">
        <v>-5.55</v>
      </c>
      <c r="I46" s="528">
        <v>4.08</v>
      </c>
      <c r="J46" s="521"/>
    </row>
    <row r="47" spans="1:10" ht="15" x14ac:dyDescent="0.25">
      <c r="A47" s="526" t="s">
        <v>558</v>
      </c>
      <c r="B47" s="526" t="s">
        <v>450</v>
      </c>
      <c r="C47" s="528">
        <v>-9.5</v>
      </c>
      <c r="D47" s="528">
        <v>2.5</v>
      </c>
      <c r="E47" s="521"/>
      <c r="F47" s="526">
        <v>31</v>
      </c>
      <c r="G47" s="526" t="s">
        <v>450</v>
      </c>
      <c r="H47" s="528">
        <v>-6.03</v>
      </c>
      <c r="I47" s="528">
        <v>1.48</v>
      </c>
      <c r="J47" s="521"/>
    </row>
    <row r="48" spans="1:10" ht="15" x14ac:dyDescent="0.25">
      <c r="A48" s="526" t="s">
        <v>552</v>
      </c>
      <c r="B48" s="526" t="s">
        <v>446</v>
      </c>
      <c r="C48" s="528">
        <v>-10.5</v>
      </c>
      <c r="D48" s="528">
        <v>9.5</v>
      </c>
      <c r="E48" s="521"/>
      <c r="F48" s="526">
        <v>7</v>
      </c>
      <c r="G48" s="526" t="s">
        <v>446</v>
      </c>
      <c r="H48" s="528">
        <v>-5.4</v>
      </c>
      <c r="I48" s="528">
        <v>4.59</v>
      </c>
      <c r="J48" s="521"/>
    </row>
    <row r="49" spans="1:10" ht="15" x14ac:dyDescent="0.25">
      <c r="A49" s="526" t="s">
        <v>156</v>
      </c>
      <c r="B49" s="526" t="s">
        <v>447</v>
      </c>
      <c r="C49" s="528">
        <v>-10.5</v>
      </c>
      <c r="D49" s="528">
        <v>5.5</v>
      </c>
      <c r="E49" s="521"/>
      <c r="F49" s="526">
        <v>27</v>
      </c>
      <c r="G49" s="526" t="s">
        <v>447</v>
      </c>
      <c r="H49" s="528">
        <v>-5.97</v>
      </c>
      <c r="I49" s="528">
        <v>2</v>
      </c>
      <c r="J49" s="521"/>
    </row>
    <row r="50" spans="1:10" ht="15" x14ac:dyDescent="0.25">
      <c r="A50" s="526" t="s">
        <v>553</v>
      </c>
      <c r="B50" s="526" t="s">
        <v>448</v>
      </c>
      <c r="C50" s="528">
        <v>-10.5</v>
      </c>
      <c r="D50" s="528">
        <v>8.5</v>
      </c>
      <c r="E50" s="521"/>
      <c r="F50" s="526">
        <v>9</v>
      </c>
      <c r="G50" s="526" t="s">
        <v>448</v>
      </c>
      <c r="H50" s="528">
        <v>-5.48</v>
      </c>
      <c r="I50" s="528">
        <v>4.33</v>
      </c>
      <c r="J50" s="521"/>
    </row>
    <row r="51" spans="1:10" ht="15" x14ac:dyDescent="0.25">
      <c r="A51" s="526" t="s">
        <v>86</v>
      </c>
      <c r="B51" s="526" t="s">
        <v>449</v>
      </c>
      <c r="C51" s="528">
        <v>-10.5</v>
      </c>
      <c r="D51" s="528">
        <v>6.5</v>
      </c>
      <c r="E51" s="521"/>
      <c r="F51" s="526">
        <v>23</v>
      </c>
      <c r="G51" s="526" t="s">
        <v>449</v>
      </c>
      <c r="H51" s="528">
        <v>-5.89</v>
      </c>
      <c r="I51" s="528">
        <v>2.5299999999999998</v>
      </c>
      <c r="J51" s="521"/>
    </row>
    <row r="52" spans="1:10" ht="15" x14ac:dyDescent="0.25">
      <c r="A52" s="526" t="s">
        <v>566</v>
      </c>
      <c r="B52" s="526" t="s">
        <v>463</v>
      </c>
      <c r="C52" s="528">
        <v>-8.5</v>
      </c>
      <c r="D52" s="528">
        <v>-0.5</v>
      </c>
      <c r="E52" s="521"/>
      <c r="F52" s="526">
        <v>47</v>
      </c>
      <c r="G52" s="526" t="s">
        <v>463</v>
      </c>
      <c r="H52" s="528">
        <v>-6.09</v>
      </c>
      <c r="I52" s="528">
        <v>-0.65</v>
      </c>
      <c r="J52" s="521"/>
    </row>
    <row r="53" spans="1:10" ht="15" x14ac:dyDescent="0.25">
      <c r="A53" s="526" t="s">
        <v>567</v>
      </c>
      <c r="B53" s="526" t="s">
        <v>464</v>
      </c>
      <c r="C53" s="528">
        <v>-10.5</v>
      </c>
      <c r="D53" s="528">
        <v>-2.5</v>
      </c>
      <c r="E53" s="521"/>
      <c r="F53" s="526">
        <v>49</v>
      </c>
      <c r="G53" s="526" t="s">
        <v>464</v>
      </c>
      <c r="H53" s="528">
        <v>-6.07</v>
      </c>
      <c r="I53" s="528">
        <v>-0.91</v>
      </c>
      <c r="J53" s="521"/>
    </row>
    <row r="54" spans="1:10" ht="15" x14ac:dyDescent="0.25">
      <c r="A54" s="526" t="s">
        <v>175</v>
      </c>
      <c r="B54" s="526" t="s">
        <v>465</v>
      </c>
      <c r="C54" s="528">
        <v>-8.5</v>
      </c>
      <c r="D54" s="528">
        <v>-1.5</v>
      </c>
      <c r="E54" s="521"/>
      <c r="F54" s="526">
        <v>51</v>
      </c>
      <c r="G54" s="526" t="s">
        <v>465</v>
      </c>
      <c r="H54" s="528">
        <v>-6.05</v>
      </c>
      <c r="I54" s="528">
        <v>-1.18</v>
      </c>
      <c r="J54" s="521"/>
    </row>
    <row r="55" spans="1:10" ht="15" x14ac:dyDescent="0.25">
      <c r="A55" s="526" t="s">
        <v>568</v>
      </c>
      <c r="B55" s="526" t="s">
        <v>466</v>
      </c>
      <c r="C55" s="528">
        <v>-9.5</v>
      </c>
      <c r="D55" s="528">
        <v>-2.5</v>
      </c>
      <c r="E55" s="521"/>
      <c r="F55" s="526">
        <v>53</v>
      </c>
      <c r="G55" s="526" t="s">
        <v>466</v>
      </c>
      <c r="H55" s="528">
        <v>-6.03</v>
      </c>
      <c r="I55" s="528">
        <v>-1.44</v>
      </c>
      <c r="J55" s="521"/>
    </row>
    <row r="56" spans="1:10" ht="15" x14ac:dyDescent="0.25">
      <c r="A56" s="526" t="s">
        <v>575</v>
      </c>
      <c r="B56" s="526" t="s">
        <v>467</v>
      </c>
      <c r="C56" s="528">
        <v>-9.5</v>
      </c>
      <c r="D56" s="528">
        <v>-5.5</v>
      </c>
      <c r="E56" s="521"/>
      <c r="F56" s="526">
        <v>67</v>
      </c>
      <c r="G56" s="526" t="s">
        <v>467</v>
      </c>
      <c r="H56" s="528">
        <v>-5.75</v>
      </c>
      <c r="I56" s="528">
        <v>-3.29</v>
      </c>
      <c r="J56" s="521"/>
    </row>
    <row r="57" spans="1:10" ht="15" x14ac:dyDescent="0.25">
      <c r="A57" s="526" t="s">
        <v>576</v>
      </c>
      <c r="B57" s="526" t="s">
        <v>468</v>
      </c>
      <c r="C57" s="528">
        <v>-9.5</v>
      </c>
      <c r="D57" s="528">
        <v>-6.5</v>
      </c>
      <c r="E57" s="521"/>
      <c r="F57" s="526">
        <v>69</v>
      </c>
      <c r="G57" s="526" t="s">
        <v>468</v>
      </c>
      <c r="H57" s="528">
        <v>-5.69</v>
      </c>
      <c r="I57" s="528">
        <v>-3.55</v>
      </c>
      <c r="J57" s="521"/>
    </row>
    <row r="58" spans="1:10" ht="15" x14ac:dyDescent="0.25">
      <c r="A58" s="526" t="s">
        <v>577</v>
      </c>
      <c r="B58" s="526" t="s">
        <v>469</v>
      </c>
      <c r="C58" s="528">
        <v>-8.5</v>
      </c>
      <c r="D58" s="528">
        <v>-6.5</v>
      </c>
      <c r="E58" s="521"/>
      <c r="F58" s="526">
        <v>71</v>
      </c>
      <c r="G58" s="526" t="s">
        <v>469</v>
      </c>
      <c r="H58" s="528">
        <v>-5.62</v>
      </c>
      <c r="I58" s="528">
        <v>-3.81</v>
      </c>
      <c r="J58" s="521"/>
    </row>
    <row r="59" spans="1:10" ht="15" x14ac:dyDescent="0.25">
      <c r="A59" s="526" t="s">
        <v>148</v>
      </c>
      <c r="B59" s="526" t="s">
        <v>470</v>
      </c>
      <c r="C59" s="528">
        <v>-8.5</v>
      </c>
      <c r="D59" s="528">
        <v>-7.5</v>
      </c>
      <c r="E59" s="521"/>
      <c r="F59" s="526">
        <v>73</v>
      </c>
      <c r="G59" s="526" t="s">
        <v>470</v>
      </c>
      <c r="H59" s="528">
        <v>-5.56</v>
      </c>
      <c r="I59" s="528">
        <v>-4.07</v>
      </c>
      <c r="J59" s="521"/>
    </row>
    <row r="60" spans="1:10" ht="15" x14ac:dyDescent="0.25">
      <c r="A60" s="526" t="s">
        <v>569</v>
      </c>
      <c r="B60" s="526" t="s">
        <v>692</v>
      </c>
      <c r="C60" s="528">
        <v>-8.5</v>
      </c>
      <c r="D60" s="528">
        <v>-2.5</v>
      </c>
      <c r="E60" s="521"/>
      <c r="F60" s="526">
        <v>55</v>
      </c>
      <c r="G60" s="526" t="s">
        <v>692</v>
      </c>
      <c r="H60" s="528">
        <v>-6.01</v>
      </c>
      <c r="I60" s="528">
        <v>-1.71</v>
      </c>
      <c r="J60" s="521"/>
    </row>
    <row r="61" spans="1:10" ht="15" x14ac:dyDescent="0.25">
      <c r="A61" s="526" t="s">
        <v>579</v>
      </c>
      <c r="B61" s="526" t="s">
        <v>459</v>
      </c>
      <c r="C61" s="528">
        <v>-10.5</v>
      </c>
      <c r="D61" s="528">
        <v>-9.5</v>
      </c>
      <c r="E61" s="521"/>
      <c r="F61" s="526">
        <v>77</v>
      </c>
      <c r="G61" s="526" t="s">
        <v>459</v>
      </c>
      <c r="H61" s="528">
        <v>-5.41</v>
      </c>
      <c r="I61" s="528">
        <v>-4.58</v>
      </c>
      <c r="J61" s="521"/>
    </row>
    <row r="62" spans="1:10" ht="15" x14ac:dyDescent="0.25">
      <c r="A62" s="526" t="s">
        <v>573</v>
      </c>
      <c r="B62" s="526" t="s">
        <v>460</v>
      </c>
      <c r="C62" s="528">
        <v>-10.5</v>
      </c>
      <c r="D62" s="528">
        <v>-5.5</v>
      </c>
      <c r="E62" s="521"/>
      <c r="F62" s="526">
        <v>63</v>
      </c>
      <c r="G62" s="526" t="s">
        <v>460</v>
      </c>
      <c r="H62" s="528">
        <v>-5.85</v>
      </c>
      <c r="I62" s="528">
        <v>-2.77</v>
      </c>
      <c r="J62" s="521"/>
    </row>
    <row r="63" spans="1:10" ht="15" x14ac:dyDescent="0.25">
      <c r="A63" s="526" t="s">
        <v>578</v>
      </c>
      <c r="B63" s="526" t="s">
        <v>461</v>
      </c>
      <c r="C63" s="528">
        <v>-10.5</v>
      </c>
      <c r="D63" s="528">
        <v>-8.5</v>
      </c>
      <c r="E63" s="521"/>
      <c r="F63" s="526">
        <v>75</v>
      </c>
      <c r="G63" s="526" t="s">
        <v>461</v>
      </c>
      <c r="H63" s="528">
        <v>-5.48</v>
      </c>
      <c r="I63" s="528">
        <v>-4.33</v>
      </c>
      <c r="J63" s="521"/>
    </row>
    <row r="64" spans="1:10" ht="15" x14ac:dyDescent="0.25">
      <c r="A64" s="526" t="s">
        <v>571</v>
      </c>
      <c r="B64" s="526" t="s">
        <v>462</v>
      </c>
      <c r="C64" s="528">
        <v>-10.5</v>
      </c>
      <c r="D64" s="528">
        <v>-3.5</v>
      </c>
      <c r="E64" s="521"/>
      <c r="F64" s="526">
        <v>59</v>
      </c>
      <c r="G64" s="526" t="s">
        <v>462</v>
      </c>
      <c r="H64" s="528">
        <v>-5.94</v>
      </c>
      <c r="I64" s="528">
        <v>-2.2400000000000002</v>
      </c>
      <c r="J64" s="521"/>
    </row>
    <row r="65" spans="1:10" ht="15" x14ac:dyDescent="0.25">
      <c r="A65" s="526" t="s">
        <v>635</v>
      </c>
      <c r="B65" s="526" t="s">
        <v>476</v>
      </c>
      <c r="C65" s="528">
        <v>8.5</v>
      </c>
      <c r="D65" s="528">
        <v>0.5</v>
      </c>
      <c r="E65" s="521"/>
      <c r="F65" s="526">
        <v>213</v>
      </c>
      <c r="G65" s="526" t="s">
        <v>476</v>
      </c>
      <c r="H65" s="528">
        <v>6.08</v>
      </c>
      <c r="I65" s="528">
        <v>0.7</v>
      </c>
      <c r="J65" s="521"/>
    </row>
    <row r="66" spans="1:10" ht="15" x14ac:dyDescent="0.25">
      <c r="A66" s="526" t="s">
        <v>636</v>
      </c>
      <c r="B66" s="526" t="s">
        <v>477</v>
      </c>
      <c r="C66" s="528">
        <v>9.5</v>
      </c>
      <c r="D66" s="528">
        <v>2.5</v>
      </c>
      <c r="E66" s="521"/>
      <c r="F66" s="526">
        <v>215</v>
      </c>
      <c r="G66" s="526" t="s">
        <v>477</v>
      </c>
      <c r="H66" s="528">
        <v>6.07</v>
      </c>
      <c r="I66" s="528">
        <v>0.97</v>
      </c>
      <c r="J66" s="521"/>
    </row>
    <row r="67" spans="1:10" ht="15" x14ac:dyDescent="0.25">
      <c r="A67" s="526" t="s">
        <v>637</v>
      </c>
      <c r="B67" s="526" t="s">
        <v>478</v>
      </c>
      <c r="C67" s="528">
        <v>8.5</v>
      </c>
      <c r="D67" s="528">
        <v>1.5</v>
      </c>
      <c r="E67" s="521"/>
      <c r="F67" s="526">
        <v>217</v>
      </c>
      <c r="G67" s="526" t="s">
        <v>478</v>
      </c>
      <c r="H67" s="528">
        <v>6.05</v>
      </c>
      <c r="I67" s="528">
        <v>1.25</v>
      </c>
      <c r="J67" s="521"/>
    </row>
    <row r="68" spans="1:10" ht="15" x14ac:dyDescent="0.25">
      <c r="A68" s="526" t="s">
        <v>644</v>
      </c>
      <c r="B68" s="526" t="s">
        <v>479</v>
      </c>
      <c r="C68" s="528">
        <v>9.5</v>
      </c>
      <c r="D68" s="528">
        <v>4.5</v>
      </c>
      <c r="E68" s="521"/>
      <c r="F68" s="526">
        <v>231</v>
      </c>
      <c r="G68" s="526" t="s">
        <v>479</v>
      </c>
      <c r="H68" s="528">
        <v>5.77</v>
      </c>
      <c r="I68" s="528">
        <v>3.17</v>
      </c>
      <c r="J68" s="521"/>
    </row>
    <row r="69" spans="1:10" ht="15" x14ac:dyDescent="0.25">
      <c r="A69" s="526" t="s">
        <v>645</v>
      </c>
      <c r="B69" s="526" t="s">
        <v>480</v>
      </c>
      <c r="C69" s="528">
        <v>10.5</v>
      </c>
      <c r="D69" s="528">
        <v>5.5</v>
      </c>
      <c r="E69" s="521"/>
      <c r="F69" s="526">
        <v>233</v>
      </c>
      <c r="G69" s="526" t="s">
        <v>480</v>
      </c>
      <c r="H69" s="528">
        <v>5.71</v>
      </c>
      <c r="I69" s="528">
        <v>3.44</v>
      </c>
      <c r="J69" s="521"/>
    </row>
    <row r="70" spans="1:10" ht="15" x14ac:dyDescent="0.25">
      <c r="A70" s="526" t="s">
        <v>646</v>
      </c>
      <c r="B70" s="526" t="s">
        <v>481</v>
      </c>
      <c r="C70" s="528">
        <v>9.5</v>
      </c>
      <c r="D70" s="528">
        <v>5.5</v>
      </c>
      <c r="E70" s="521"/>
      <c r="F70" s="526">
        <v>235</v>
      </c>
      <c r="G70" s="526" t="s">
        <v>481</v>
      </c>
      <c r="H70" s="528">
        <v>5.65</v>
      </c>
      <c r="I70" s="528">
        <v>3.71</v>
      </c>
      <c r="J70" s="521"/>
    </row>
    <row r="71" spans="1:10" ht="15" x14ac:dyDescent="0.25">
      <c r="A71" s="526" t="s">
        <v>647</v>
      </c>
      <c r="B71" s="526" t="s">
        <v>482</v>
      </c>
      <c r="C71" s="528">
        <v>10.5</v>
      </c>
      <c r="D71" s="528">
        <v>6.5</v>
      </c>
      <c r="E71" s="521"/>
      <c r="F71" s="526">
        <v>237</v>
      </c>
      <c r="G71" s="526" t="s">
        <v>482</v>
      </c>
      <c r="H71" s="528">
        <v>5.58</v>
      </c>
      <c r="I71" s="528">
        <v>3.97</v>
      </c>
      <c r="J71" s="521"/>
    </row>
    <row r="72" spans="1:10" ht="15" x14ac:dyDescent="0.25">
      <c r="A72" s="526" t="s">
        <v>648</v>
      </c>
      <c r="B72" s="526" t="s">
        <v>483</v>
      </c>
      <c r="C72" s="528">
        <v>9.5</v>
      </c>
      <c r="D72" s="528">
        <v>6.5</v>
      </c>
      <c r="E72" s="521"/>
      <c r="F72" s="526">
        <v>239</v>
      </c>
      <c r="G72" s="526" t="s">
        <v>483</v>
      </c>
      <c r="H72" s="528">
        <v>5.51</v>
      </c>
      <c r="I72" s="528">
        <v>4.2300000000000004</v>
      </c>
      <c r="J72" s="521"/>
    </row>
    <row r="73" spans="1:10" ht="15" x14ac:dyDescent="0.25">
      <c r="A73" s="526" t="s">
        <v>638</v>
      </c>
      <c r="B73" s="526" t="s">
        <v>475</v>
      </c>
      <c r="C73" s="528">
        <v>8.5</v>
      </c>
      <c r="D73" s="528">
        <v>2.5</v>
      </c>
      <c r="E73" s="521"/>
      <c r="F73" s="526">
        <v>219</v>
      </c>
      <c r="G73" s="526" t="s">
        <v>475</v>
      </c>
      <c r="H73" s="528">
        <v>6.02</v>
      </c>
      <c r="I73" s="528">
        <v>1.53</v>
      </c>
      <c r="J73" s="521"/>
    </row>
    <row r="74" spans="1:10" ht="15" x14ac:dyDescent="0.25">
      <c r="A74" s="526" t="s">
        <v>650</v>
      </c>
      <c r="B74" s="526" t="s">
        <v>471</v>
      </c>
      <c r="C74" s="528">
        <v>10.5</v>
      </c>
      <c r="D74" s="528">
        <v>9.5</v>
      </c>
      <c r="E74" s="521"/>
      <c r="F74" s="526">
        <v>243</v>
      </c>
      <c r="G74" s="526" t="s">
        <v>471</v>
      </c>
      <c r="H74" s="528">
        <v>5.35</v>
      </c>
      <c r="I74" s="528">
        <v>4.7699999999999996</v>
      </c>
      <c r="J74" s="521"/>
    </row>
    <row r="75" spans="1:10" ht="15" x14ac:dyDescent="0.25">
      <c r="A75" s="526" t="s">
        <v>640</v>
      </c>
      <c r="B75" s="526" t="s">
        <v>472</v>
      </c>
      <c r="C75" s="528">
        <v>10.5</v>
      </c>
      <c r="D75" s="528">
        <v>2.5</v>
      </c>
      <c r="E75" s="521"/>
      <c r="F75" s="526">
        <v>223</v>
      </c>
      <c r="G75" s="526" t="s">
        <v>472</v>
      </c>
      <c r="H75" s="528">
        <v>5.96</v>
      </c>
      <c r="I75" s="528">
        <v>2.08</v>
      </c>
      <c r="J75" s="521"/>
    </row>
    <row r="76" spans="1:10" ht="15" x14ac:dyDescent="0.25">
      <c r="A76" s="526" t="s">
        <v>649</v>
      </c>
      <c r="B76" s="526" t="s">
        <v>473</v>
      </c>
      <c r="C76" s="528">
        <v>10.5</v>
      </c>
      <c r="D76" s="528">
        <v>8.5</v>
      </c>
      <c r="E76" s="521"/>
      <c r="F76" s="526">
        <v>241</v>
      </c>
      <c r="G76" s="526" t="s">
        <v>473</v>
      </c>
      <c r="H76" s="528">
        <v>5.43</v>
      </c>
      <c r="I76" s="528">
        <v>4.51</v>
      </c>
      <c r="J76" s="521"/>
    </row>
    <row r="77" spans="1:10" ht="15" x14ac:dyDescent="0.25">
      <c r="A77" s="526" t="s">
        <v>642</v>
      </c>
      <c r="B77" s="526" t="s">
        <v>474</v>
      </c>
      <c r="C77" s="528">
        <v>10.5</v>
      </c>
      <c r="D77" s="528">
        <v>3.5</v>
      </c>
      <c r="E77" s="521"/>
      <c r="F77" s="526">
        <v>227</v>
      </c>
      <c r="G77" s="526" t="s">
        <v>474</v>
      </c>
      <c r="H77" s="528">
        <v>5.88</v>
      </c>
      <c r="I77" s="528">
        <v>2.62</v>
      </c>
      <c r="J77" s="521"/>
    </row>
    <row r="78" spans="1:10" ht="15" x14ac:dyDescent="0.25">
      <c r="A78" s="526" t="s">
        <v>631</v>
      </c>
      <c r="B78" s="526" t="s">
        <v>489</v>
      </c>
      <c r="C78" s="528">
        <v>10.5</v>
      </c>
      <c r="D78" s="528">
        <v>-2.5</v>
      </c>
      <c r="E78" s="521"/>
      <c r="F78" s="526">
        <v>203</v>
      </c>
      <c r="G78" s="526" t="s">
        <v>489</v>
      </c>
      <c r="H78" s="528">
        <v>6.08</v>
      </c>
      <c r="I78" s="528">
        <v>-0.69</v>
      </c>
      <c r="J78" s="521"/>
    </row>
    <row r="79" spans="1:10" ht="15" x14ac:dyDescent="0.25">
      <c r="A79" s="526" t="s">
        <v>630</v>
      </c>
      <c r="B79" s="526" t="s">
        <v>490</v>
      </c>
      <c r="C79" s="528">
        <v>8.5</v>
      </c>
      <c r="D79" s="528">
        <v>-1.5</v>
      </c>
      <c r="E79" s="521"/>
      <c r="F79" s="526">
        <v>201</v>
      </c>
      <c r="G79" s="526" t="s">
        <v>490</v>
      </c>
      <c r="H79" s="528">
        <v>6.07</v>
      </c>
      <c r="I79" s="528">
        <v>-0.97</v>
      </c>
      <c r="J79" s="521"/>
    </row>
    <row r="80" spans="1:10" ht="15" x14ac:dyDescent="0.25">
      <c r="A80" s="526" t="s">
        <v>629</v>
      </c>
      <c r="B80" s="526" t="s">
        <v>491</v>
      </c>
      <c r="C80" s="528">
        <v>9.5</v>
      </c>
      <c r="D80" s="528">
        <v>-2.5</v>
      </c>
      <c r="E80" s="521"/>
      <c r="F80" s="526">
        <v>199</v>
      </c>
      <c r="G80" s="526" t="s">
        <v>491</v>
      </c>
      <c r="H80" s="528">
        <v>6.05</v>
      </c>
      <c r="I80" s="528">
        <v>-1.24</v>
      </c>
      <c r="J80" s="521"/>
    </row>
    <row r="81" spans="1:10" ht="15" x14ac:dyDescent="0.25">
      <c r="A81" s="526" t="s">
        <v>628</v>
      </c>
      <c r="B81" s="526" t="s">
        <v>492</v>
      </c>
      <c r="C81" s="528">
        <v>8.5</v>
      </c>
      <c r="D81" s="528">
        <v>-2.5</v>
      </c>
      <c r="E81" s="521"/>
      <c r="F81" s="526">
        <v>197</v>
      </c>
      <c r="G81" s="526" t="s">
        <v>492</v>
      </c>
      <c r="H81" s="528">
        <v>6.03</v>
      </c>
      <c r="I81" s="528">
        <v>-1.52</v>
      </c>
      <c r="J81" s="521"/>
    </row>
    <row r="82" spans="1:10" ht="15" x14ac:dyDescent="0.25">
      <c r="A82" s="526" t="s">
        <v>621</v>
      </c>
      <c r="B82" s="526" t="s">
        <v>493</v>
      </c>
      <c r="C82" s="528">
        <v>9.5</v>
      </c>
      <c r="D82" s="528">
        <v>-7.5</v>
      </c>
      <c r="E82" s="521"/>
      <c r="F82" s="526">
        <v>183</v>
      </c>
      <c r="G82" s="526" t="s">
        <v>493</v>
      </c>
      <c r="H82" s="528">
        <v>5.71</v>
      </c>
      <c r="I82" s="528">
        <v>-3.44</v>
      </c>
      <c r="J82" s="521"/>
    </row>
    <row r="83" spans="1:10" ht="15" x14ac:dyDescent="0.25">
      <c r="A83" s="526" t="s">
        <v>620</v>
      </c>
      <c r="B83" s="526" t="s">
        <v>494</v>
      </c>
      <c r="C83" s="528">
        <v>9.5</v>
      </c>
      <c r="D83" s="528">
        <v>-8.5</v>
      </c>
      <c r="E83" s="521"/>
      <c r="F83" s="526">
        <v>181</v>
      </c>
      <c r="G83" s="526" t="s">
        <v>494</v>
      </c>
      <c r="H83" s="528">
        <v>5.65</v>
      </c>
      <c r="I83" s="528">
        <v>-3.71</v>
      </c>
      <c r="J83" s="521"/>
    </row>
    <row r="84" spans="1:10" ht="15" x14ac:dyDescent="0.25">
      <c r="A84" s="526" t="s">
        <v>619</v>
      </c>
      <c r="B84" s="526" t="s">
        <v>495</v>
      </c>
      <c r="C84" s="528">
        <v>8.5</v>
      </c>
      <c r="D84" s="528">
        <v>-6.5</v>
      </c>
      <c r="E84" s="521"/>
      <c r="F84" s="526">
        <v>179</v>
      </c>
      <c r="G84" s="526" t="s">
        <v>495</v>
      </c>
      <c r="H84" s="528">
        <v>5.58</v>
      </c>
      <c r="I84" s="528">
        <v>-3.98</v>
      </c>
      <c r="J84" s="521"/>
    </row>
    <row r="85" spans="1:10" ht="15" x14ac:dyDescent="0.25">
      <c r="A85" s="526" t="s">
        <v>618</v>
      </c>
      <c r="B85" s="526" t="s">
        <v>496</v>
      </c>
      <c r="C85" s="528">
        <v>8.5</v>
      </c>
      <c r="D85" s="528">
        <v>-7.5</v>
      </c>
      <c r="E85" s="521"/>
      <c r="F85" s="526">
        <v>177</v>
      </c>
      <c r="G85" s="526" t="s">
        <v>496</v>
      </c>
      <c r="H85" s="528">
        <v>5.5</v>
      </c>
      <c r="I85" s="528">
        <v>-4.25</v>
      </c>
      <c r="J85" s="521"/>
    </row>
    <row r="86" spans="1:10" ht="15" x14ac:dyDescent="0.25">
      <c r="A86" s="526" t="s">
        <v>627</v>
      </c>
      <c r="B86" s="526" t="s">
        <v>488</v>
      </c>
      <c r="C86" s="528">
        <v>9.5</v>
      </c>
      <c r="D86" s="528">
        <v>-3.5</v>
      </c>
      <c r="E86" s="521"/>
      <c r="F86" s="526">
        <v>195</v>
      </c>
      <c r="G86" s="526" t="s">
        <v>488</v>
      </c>
      <c r="H86" s="528">
        <v>6</v>
      </c>
      <c r="I86" s="528">
        <v>-1.8</v>
      </c>
      <c r="J86" s="521"/>
    </row>
    <row r="87" spans="1:10" ht="15" x14ac:dyDescent="0.25">
      <c r="A87" s="526" t="s">
        <v>616</v>
      </c>
      <c r="B87" s="526" t="s">
        <v>484</v>
      </c>
      <c r="C87" s="528">
        <v>10.5</v>
      </c>
      <c r="D87" s="528">
        <v>-9.5</v>
      </c>
      <c r="E87" s="521"/>
      <c r="F87" s="526">
        <v>173</v>
      </c>
      <c r="G87" s="526" t="s">
        <v>484</v>
      </c>
      <c r="H87" s="528">
        <v>5.34</v>
      </c>
      <c r="I87" s="528">
        <v>-4.79</v>
      </c>
      <c r="J87" s="521"/>
    </row>
    <row r="88" spans="1:10" ht="15" x14ac:dyDescent="0.25">
      <c r="A88" s="526" t="s">
        <v>623</v>
      </c>
      <c r="B88" s="526" t="s">
        <v>485</v>
      </c>
      <c r="C88" s="528">
        <v>10.5</v>
      </c>
      <c r="D88" s="528">
        <v>-5.5</v>
      </c>
      <c r="E88" s="521"/>
      <c r="F88" s="526">
        <v>187</v>
      </c>
      <c r="G88" s="526" t="s">
        <v>485</v>
      </c>
      <c r="H88" s="528">
        <v>5.83</v>
      </c>
      <c r="I88" s="528">
        <v>-2.9</v>
      </c>
      <c r="J88" s="521"/>
    </row>
    <row r="89" spans="1:10" ht="15" x14ac:dyDescent="0.25">
      <c r="A89" s="526" t="s">
        <v>617</v>
      </c>
      <c r="B89" s="526" t="s">
        <v>486</v>
      </c>
      <c r="C89" s="528">
        <v>10.5</v>
      </c>
      <c r="D89" s="528">
        <v>-8.5</v>
      </c>
      <c r="E89" s="521"/>
      <c r="F89" s="526">
        <v>175</v>
      </c>
      <c r="G89" s="526" t="s">
        <v>486</v>
      </c>
      <c r="H89" s="528">
        <v>5.43</v>
      </c>
      <c r="I89" s="528">
        <v>-4.5199999999999996</v>
      </c>
      <c r="J89" s="521"/>
    </row>
    <row r="90" spans="1:10" ht="15" x14ac:dyDescent="0.25">
      <c r="A90" s="526" t="s">
        <v>625</v>
      </c>
      <c r="B90" s="526" t="s">
        <v>487</v>
      </c>
      <c r="C90" s="528">
        <v>10.5</v>
      </c>
      <c r="D90" s="528">
        <v>-3.5</v>
      </c>
      <c r="E90" s="521"/>
      <c r="F90" s="526">
        <v>191</v>
      </c>
      <c r="G90" s="526" t="s">
        <v>487</v>
      </c>
      <c r="H90" s="528">
        <v>5.92</v>
      </c>
      <c r="I90" s="528">
        <v>-2.35</v>
      </c>
      <c r="J90" s="521"/>
    </row>
    <row r="91" spans="1:10" ht="15" x14ac:dyDescent="0.25">
      <c r="A91" s="526" t="s">
        <v>676</v>
      </c>
      <c r="B91" s="526" t="s">
        <v>693</v>
      </c>
      <c r="C91" s="528">
        <v>-2.5</v>
      </c>
      <c r="D91" s="528">
        <v>8.5</v>
      </c>
      <c r="E91" s="521"/>
      <c r="F91" s="526">
        <v>306</v>
      </c>
      <c r="G91" s="526" t="s">
        <v>693</v>
      </c>
      <c r="H91" s="528">
        <v>-2.0299999999999998</v>
      </c>
      <c r="I91" s="528">
        <v>5.97</v>
      </c>
      <c r="J91" s="521"/>
    </row>
    <row r="92" spans="1:10" ht="15" x14ac:dyDescent="0.25">
      <c r="A92" s="526" t="s">
        <v>677</v>
      </c>
      <c r="B92" s="526" t="s">
        <v>694</v>
      </c>
      <c r="C92" s="528">
        <v>-5.5</v>
      </c>
      <c r="D92" s="528">
        <v>10.5</v>
      </c>
      <c r="E92" s="521"/>
      <c r="F92" s="526">
        <v>308</v>
      </c>
      <c r="G92" s="526" t="s">
        <v>694</v>
      </c>
      <c r="H92" s="528">
        <v>-2.2999999999999998</v>
      </c>
      <c r="I92" s="528">
        <v>5.93</v>
      </c>
      <c r="J92" s="521"/>
    </row>
    <row r="93" spans="1:10" ht="15" x14ac:dyDescent="0.25">
      <c r="A93" s="526" t="s">
        <v>678</v>
      </c>
      <c r="B93" s="526" t="s">
        <v>695</v>
      </c>
      <c r="C93" s="528">
        <v>-4.5</v>
      </c>
      <c r="D93" s="528">
        <v>9.5</v>
      </c>
      <c r="E93" s="521"/>
      <c r="F93" s="526">
        <v>310</v>
      </c>
      <c r="G93" s="526" t="s">
        <v>695</v>
      </c>
      <c r="H93" s="528">
        <v>-2.57</v>
      </c>
      <c r="I93" s="528">
        <v>5.89</v>
      </c>
      <c r="J93" s="521"/>
    </row>
    <row r="94" spans="1:10" ht="15" x14ac:dyDescent="0.25">
      <c r="A94" s="526" t="s">
        <v>679</v>
      </c>
      <c r="B94" s="526" t="s">
        <v>696</v>
      </c>
      <c r="C94" s="528">
        <v>-4.5</v>
      </c>
      <c r="D94" s="528">
        <v>8.5</v>
      </c>
      <c r="E94" s="521"/>
      <c r="F94" s="526">
        <v>312</v>
      </c>
      <c r="G94" s="526" t="s">
        <v>696</v>
      </c>
      <c r="H94" s="528">
        <v>-2.83</v>
      </c>
      <c r="I94" s="528">
        <v>5.84</v>
      </c>
      <c r="J94" s="521"/>
    </row>
    <row r="95" spans="1:10" ht="15" x14ac:dyDescent="0.25">
      <c r="A95" s="526" t="s">
        <v>680</v>
      </c>
      <c r="B95" s="526" t="s">
        <v>697</v>
      </c>
      <c r="C95" s="528">
        <v>-5.5</v>
      </c>
      <c r="D95" s="528">
        <v>9.5</v>
      </c>
      <c r="E95" s="521"/>
      <c r="F95" s="526">
        <v>314</v>
      </c>
      <c r="G95" s="526" t="s">
        <v>697</v>
      </c>
      <c r="H95" s="528">
        <v>-3.1</v>
      </c>
      <c r="I95" s="528">
        <v>5.79</v>
      </c>
      <c r="J95" s="521"/>
    </row>
    <row r="96" spans="1:10" ht="15" x14ac:dyDescent="0.25">
      <c r="A96" s="526" t="s">
        <v>681</v>
      </c>
      <c r="B96" s="526" t="s">
        <v>698</v>
      </c>
      <c r="C96" s="528">
        <v>-6.5</v>
      </c>
      <c r="D96" s="528">
        <v>10.5</v>
      </c>
      <c r="E96" s="521"/>
      <c r="F96" s="526">
        <v>316</v>
      </c>
      <c r="G96" s="526" t="s">
        <v>698</v>
      </c>
      <c r="H96" s="528">
        <v>-3.36</v>
      </c>
      <c r="I96" s="528">
        <v>5.73</v>
      </c>
      <c r="J96" s="521"/>
    </row>
    <row r="97" spans="1:10" ht="15" x14ac:dyDescent="0.25">
      <c r="A97" s="526" t="s">
        <v>682</v>
      </c>
      <c r="B97" s="526" t="s">
        <v>699</v>
      </c>
      <c r="C97" s="528">
        <v>-6.5</v>
      </c>
      <c r="D97" s="528">
        <v>9.5</v>
      </c>
      <c r="E97" s="521"/>
      <c r="F97" s="526">
        <v>318</v>
      </c>
      <c r="G97" s="526" t="s">
        <v>699</v>
      </c>
      <c r="H97" s="528">
        <v>-3.63</v>
      </c>
      <c r="I97" s="528">
        <v>5.67</v>
      </c>
      <c r="J97" s="521"/>
    </row>
    <row r="98" spans="1:10" ht="15" x14ac:dyDescent="0.25">
      <c r="A98" s="526" t="s">
        <v>683</v>
      </c>
      <c r="B98" s="526" t="s">
        <v>700</v>
      </c>
      <c r="C98" s="528">
        <v>-7.5</v>
      </c>
      <c r="D98" s="528">
        <v>9.5</v>
      </c>
      <c r="E98" s="521"/>
      <c r="F98" s="526">
        <v>320</v>
      </c>
      <c r="G98" s="526" t="s">
        <v>700</v>
      </c>
      <c r="H98" s="528">
        <v>-3.89</v>
      </c>
      <c r="I98" s="528">
        <v>5.6</v>
      </c>
      <c r="J98" s="521"/>
    </row>
    <row r="99" spans="1:10" ht="15" x14ac:dyDescent="0.25">
      <c r="A99" s="526" t="s">
        <v>684</v>
      </c>
      <c r="B99" s="526" t="s">
        <v>701</v>
      </c>
      <c r="C99" s="528">
        <v>-6.5</v>
      </c>
      <c r="D99" s="528">
        <v>8.5</v>
      </c>
      <c r="E99" s="521"/>
      <c r="F99" s="526">
        <v>322</v>
      </c>
      <c r="G99" s="526" t="s">
        <v>701</v>
      </c>
      <c r="H99" s="528">
        <v>-4.1500000000000004</v>
      </c>
      <c r="I99" s="528">
        <v>5.53</v>
      </c>
      <c r="J99" s="521"/>
    </row>
    <row r="100" spans="1:10" ht="15" x14ac:dyDescent="0.25">
      <c r="A100" s="526" t="s">
        <v>675</v>
      </c>
      <c r="B100" s="526" t="s">
        <v>702</v>
      </c>
      <c r="C100" s="528">
        <v>-3.5</v>
      </c>
      <c r="D100" s="528">
        <v>9.5</v>
      </c>
      <c r="E100" s="521"/>
      <c r="F100" s="526">
        <v>304</v>
      </c>
      <c r="G100" s="526" t="s">
        <v>702</v>
      </c>
      <c r="H100" s="528">
        <v>-1.76</v>
      </c>
      <c r="I100" s="528">
        <v>6</v>
      </c>
      <c r="J100" s="521"/>
    </row>
    <row r="101" spans="1:10" ht="15" x14ac:dyDescent="0.25">
      <c r="A101" s="526" t="s">
        <v>685</v>
      </c>
      <c r="B101" s="526" t="s">
        <v>703</v>
      </c>
      <c r="C101" s="528">
        <v>-8.5</v>
      </c>
      <c r="D101" s="528">
        <v>10.5</v>
      </c>
      <c r="E101" s="521"/>
      <c r="F101" s="526">
        <v>324</v>
      </c>
      <c r="G101" s="526" t="s">
        <v>703</v>
      </c>
      <c r="H101" s="528">
        <v>-4.41</v>
      </c>
      <c r="I101" s="528">
        <v>5.46</v>
      </c>
      <c r="J101" s="521"/>
    </row>
    <row r="102" spans="1:10" ht="15" x14ac:dyDescent="0.25">
      <c r="A102" s="526" t="s">
        <v>672</v>
      </c>
      <c r="B102" s="526" t="s">
        <v>704</v>
      </c>
      <c r="C102" s="528">
        <v>-3.5</v>
      </c>
      <c r="D102" s="528">
        <v>10.5</v>
      </c>
      <c r="E102" s="521"/>
      <c r="F102" s="526">
        <v>298</v>
      </c>
      <c r="G102" s="526" t="s">
        <v>704</v>
      </c>
      <c r="H102" s="528">
        <v>-0.95</v>
      </c>
      <c r="I102" s="528">
        <v>6.07</v>
      </c>
      <c r="J102" s="521"/>
    </row>
    <row r="103" spans="1:10" ht="15" x14ac:dyDescent="0.25">
      <c r="A103" s="526" t="s">
        <v>686</v>
      </c>
      <c r="B103" s="526" t="s">
        <v>705</v>
      </c>
      <c r="C103" s="528">
        <v>-9.5</v>
      </c>
      <c r="D103" s="528">
        <v>10.5</v>
      </c>
      <c r="E103" s="521"/>
      <c r="F103" s="526">
        <v>326</v>
      </c>
      <c r="G103" s="526" t="s">
        <v>705</v>
      </c>
      <c r="H103" s="528">
        <v>-4.67</v>
      </c>
      <c r="I103" s="528">
        <v>5.38</v>
      </c>
      <c r="J103" s="521"/>
    </row>
    <row r="104" spans="1:10" ht="15" x14ac:dyDescent="0.25">
      <c r="A104" s="526" t="s">
        <v>674</v>
      </c>
      <c r="B104" s="526" t="s">
        <v>706</v>
      </c>
      <c r="C104" s="528">
        <v>-4.5</v>
      </c>
      <c r="D104" s="528">
        <v>10.5</v>
      </c>
      <c r="E104" s="521"/>
      <c r="F104" s="526">
        <v>302</v>
      </c>
      <c r="G104" s="526" t="s">
        <v>706</v>
      </c>
      <c r="H104" s="528">
        <v>-1.49</v>
      </c>
      <c r="I104" s="528">
        <v>6.03</v>
      </c>
      <c r="J104" s="521"/>
    </row>
    <row r="105" spans="1:10" ht="15" x14ac:dyDescent="0.25">
      <c r="A105" s="526" t="s">
        <v>660</v>
      </c>
      <c r="B105" s="526" t="s">
        <v>707</v>
      </c>
      <c r="C105" s="528">
        <v>3.5</v>
      </c>
      <c r="D105" s="528">
        <v>8.5</v>
      </c>
      <c r="E105" s="521"/>
      <c r="F105" s="526">
        <v>274</v>
      </c>
      <c r="G105" s="526" t="s">
        <v>707</v>
      </c>
      <c r="H105" s="528">
        <v>2.2999999999999998</v>
      </c>
      <c r="I105" s="528">
        <v>5.93</v>
      </c>
      <c r="J105" s="521"/>
    </row>
    <row r="106" spans="1:10" ht="15" x14ac:dyDescent="0.25">
      <c r="A106" s="526" t="s">
        <v>659</v>
      </c>
      <c r="B106" s="526" t="s">
        <v>708</v>
      </c>
      <c r="C106" s="528">
        <v>5.5</v>
      </c>
      <c r="D106" s="528">
        <v>9.5</v>
      </c>
      <c r="E106" s="521"/>
      <c r="F106" s="526">
        <v>272</v>
      </c>
      <c r="G106" s="526" t="s">
        <v>708</v>
      </c>
      <c r="H106" s="528">
        <v>2.57</v>
      </c>
      <c r="I106" s="528">
        <v>5.88</v>
      </c>
      <c r="J106" s="521"/>
    </row>
    <row r="107" spans="1:10" ht="15" x14ac:dyDescent="0.25">
      <c r="A107" s="526" t="s">
        <v>658</v>
      </c>
      <c r="B107" s="526" t="s">
        <v>709</v>
      </c>
      <c r="C107" s="528">
        <v>4.5</v>
      </c>
      <c r="D107" s="528">
        <v>8.5</v>
      </c>
      <c r="E107" s="521"/>
      <c r="F107" s="526">
        <v>270</v>
      </c>
      <c r="G107" s="526" t="s">
        <v>709</v>
      </c>
      <c r="H107" s="528">
        <v>2.84</v>
      </c>
      <c r="I107" s="528">
        <v>5.84</v>
      </c>
      <c r="J107" s="521"/>
    </row>
    <row r="108" spans="1:10" ht="15" x14ac:dyDescent="0.25">
      <c r="A108" s="526" t="s">
        <v>657</v>
      </c>
      <c r="B108" s="526" t="s">
        <v>710</v>
      </c>
      <c r="C108" s="528">
        <v>6.5</v>
      </c>
      <c r="D108" s="528">
        <v>10.5</v>
      </c>
      <c r="E108" s="521"/>
      <c r="F108" s="526">
        <v>268</v>
      </c>
      <c r="G108" s="526" t="s">
        <v>710</v>
      </c>
      <c r="H108" s="528">
        <v>3.11</v>
      </c>
      <c r="I108" s="528">
        <v>5.78</v>
      </c>
      <c r="J108" s="521"/>
    </row>
    <row r="109" spans="1:10" ht="15" x14ac:dyDescent="0.25">
      <c r="A109" s="526" t="s">
        <v>656</v>
      </c>
      <c r="B109" s="526" t="s">
        <v>711</v>
      </c>
      <c r="C109" s="528">
        <v>6.5</v>
      </c>
      <c r="D109" s="528">
        <v>9.5</v>
      </c>
      <c r="E109" s="521"/>
      <c r="F109" s="526">
        <v>266</v>
      </c>
      <c r="G109" s="526" t="s">
        <v>711</v>
      </c>
      <c r="H109" s="528">
        <v>3.38</v>
      </c>
      <c r="I109" s="528">
        <v>5.73</v>
      </c>
      <c r="J109" s="521"/>
    </row>
    <row r="110" spans="1:10" ht="15" x14ac:dyDescent="0.25">
      <c r="A110" s="526" t="s">
        <v>655</v>
      </c>
      <c r="B110" s="526" t="s">
        <v>712</v>
      </c>
      <c r="C110" s="528">
        <v>7.5</v>
      </c>
      <c r="D110" s="528">
        <v>9.5</v>
      </c>
      <c r="E110" s="521"/>
      <c r="F110" s="526">
        <v>264</v>
      </c>
      <c r="G110" s="526" t="s">
        <v>712</v>
      </c>
      <c r="H110" s="528">
        <v>3.64</v>
      </c>
      <c r="I110" s="528">
        <v>5.66</v>
      </c>
      <c r="J110" s="521"/>
    </row>
    <row r="111" spans="1:10" ht="15" x14ac:dyDescent="0.25">
      <c r="A111" s="526" t="s">
        <v>654</v>
      </c>
      <c r="B111" s="526" t="s">
        <v>713</v>
      </c>
      <c r="C111" s="528">
        <v>6.5</v>
      </c>
      <c r="D111" s="528">
        <v>8.5</v>
      </c>
      <c r="E111" s="521"/>
      <c r="F111" s="526">
        <v>262</v>
      </c>
      <c r="G111" s="526" t="s">
        <v>713</v>
      </c>
      <c r="H111" s="528">
        <v>3.91</v>
      </c>
      <c r="I111" s="528">
        <v>5.6</v>
      </c>
      <c r="J111" s="521"/>
    </row>
    <row r="112" spans="1:10" ht="15" x14ac:dyDescent="0.25">
      <c r="A112" s="526" t="s">
        <v>653</v>
      </c>
      <c r="B112" s="526" t="s">
        <v>714</v>
      </c>
      <c r="C112" s="528">
        <v>7.5</v>
      </c>
      <c r="D112" s="528">
        <v>8.5</v>
      </c>
      <c r="E112" s="521"/>
      <c r="F112" s="526">
        <v>260</v>
      </c>
      <c r="G112" s="526" t="s">
        <v>714</v>
      </c>
      <c r="H112" s="528">
        <v>4.17</v>
      </c>
      <c r="I112" s="528">
        <v>5.53</v>
      </c>
      <c r="J112" s="521"/>
    </row>
    <row r="113" spans="1:10" ht="15" x14ac:dyDescent="0.25">
      <c r="A113" s="526" t="s">
        <v>661</v>
      </c>
      <c r="B113" s="526" t="s">
        <v>715</v>
      </c>
      <c r="C113" s="528">
        <v>4.5</v>
      </c>
      <c r="D113" s="528">
        <v>9.5</v>
      </c>
      <c r="E113" s="521"/>
      <c r="F113" s="526">
        <v>276</v>
      </c>
      <c r="G113" s="526" t="s">
        <v>715</v>
      </c>
      <c r="H113" s="528">
        <v>2.0299999999999998</v>
      </c>
      <c r="I113" s="528">
        <v>5.97</v>
      </c>
      <c r="J113" s="521"/>
    </row>
    <row r="114" spans="1:10" ht="15" x14ac:dyDescent="0.25">
      <c r="A114" s="526" t="s">
        <v>652</v>
      </c>
      <c r="B114" s="526" t="s">
        <v>716</v>
      </c>
      <c r="C114" s="528">
        <v>8.5</v>
      </c>
      <c r="D114" s="528">
        <v>10.5</v>
      </c>
      <c r="E114" s="521"/>
      <c r="F114" s="526">
        <v>258</v>
      </c>
      <c r="G114" s="526" t="s">
        <v>716</v>
      </c>
      <c r="H114" s="528">
        <v>4.4400000000000004</v>
      </c>
      <c r="I114" s="528">
        <v>5.45</v>
      </c>
      <c r="J114" s="521"/>
    </row>
    <row r="115" spans="1:10" ht="15" x14ac:dyDescent="0.25">
      <c r="A115" s="526" t="s">
        <v>664</v>
      </c>
      <c r="B115" s="526" t="s">
        <v>717</v>
      </c>
      <c r="C115" s="528">
        <v>4.5</v>
      </c>
      <c r="D115" s="528">
        <v>10.5</v>
      </c>
      <c r="E115" s="521"/>
      <c r="F115" s="526">
        <v>282</v>
      </c>
      <c r="G115" s="526" t="s">
        <v>717</v>
      </c>
      <c r="H115" s="528">
        <v>1.22</v>
      </c>
      <c r="I115" s="528">
        <v>6.05</v>
      </c>
      <c r="J115" s="521"/>
    </row>
    <row r="116" spans="1:10" ht="15" x14ac:dyDescent="0.25">
      <c r="A116" s="526" t="s">
        <v>651</v>
      </c>
      <c r="B116" s="526" t="s">
        <v>718</v>
      </c>
      <c r="C116" s="528">
        <v>9.5</v>
      </c>
      <c r="D116" s="528">
        <v>10.5</v>
      </c>
      <c r="E116" s="521"/>
      <c r="F116" s="526">
        <v>256</v>
      </c>
      <c r="G116" s="526" t="s">
        <v>718</v>
      </c>
      <c r="H116" s="528">
        <v>4.7</v>
      </c>
      <c r="I116" s="528">
        <v>5.37</v>
      </c>
      <c r="J116" s="521"/>
    </row>
    <row r="117" spans="1:10" ht="15" x14ac:dyDescent="0.25">
      <c r="A117" s="526" t="s">
        <v>662</v>
      </c>
      <c r="B117" s="526" t="s">
        <v>719</v>
      </c>
      <c r="C117" s="528">
        <v>5.5</v>
      </c>
      <c r="D117" s="528">
        <v>10.5</v>
      </c>
      <c r="E117" s="521"/>
      <c r="F117" s="526">
        <v>278</v>
      </c>
      <c r="G117" s="526" t="s">
        <v>719</v>
      </c>
      <c r="H117" s="528">
        <v>1.76</v>
      </c>
      <c r="I117" s="528">
        <v>6</v>
      </c>
      <c r="J117" s="521"/>
    </row>
    <row r="118" spans="1:10" ht="15" x14ac:dyDescent="0.25">
      <c r="A118" s="526" t="s">
        <v>590</v>
      </c>
      <c r="B118" s="526" t="s">
        <v>502</v>
      </c>
      <c r="C118" s="528">
        <v>-3.5</v>
      </c>
      <c r="D118" s="528">
        <v>-8.5</v>
      </c>
      <c r="E118" s="521"/>
      <c r="F118" s="526">
        <v>110</v>
      </c>
      <c r="G118" s="526" t="s">
        <v>502</v>
      </c>
      <c r="H118" s="528">
        <v>-2.2200000000000002</v>
      </c>
      <c r="I118" s="528">
        <v>-5.94</v>
      </c>
      <c r="J118" s="521"/>
    </row>
    <row r="119" spans="1:10" ht="15" x14ac:dyDescent="0.25">
      <c r="A119" s="526" t="s">
        <v>589</v>
      </c>
      <c r="B119" s="526" t="s">
        <v>503</v>
      </c>
      <c r="C119" s="528">
        <v>-4.5</v>
      </c>
      <c r="D119" s="528">
        <v>-9.5</v>
      </c>
      <c r="E119" s="521"/>
      <c r="F119" s="526">
        <v>108</v>
      </c>
      <c r="G119" s="526" t="s">
        <v>503</v>
      </c>
      <c r="H119" s="528">
        <v>-2.5</v>
      </c>
      <c r="I119" s="528">
        <v>-5.9</v>
      </c>
      <c r="J119" s="521"/>
    </row>
    <row r="120" spans="1:10" ht="15" x14ac:dyDescent="0.25">
      <c r="A120" s="526" t="s">
        <v>588</v>
      </c>
      <c r="B120" s="526" t="s">
        <v>504</v>
      </c>
      <c r="C120" s="528">
        <v>-5.5</v>
      </c>
      <c r="D120" s="528">
        <v>-10.5</v>
      </c>
      <c r="E120" s="521"/>
      <c r="F120" s="526">
        <v>106</v>
      </c>
      <c r="G120" s="526" t="s">
        <v>504</v>
      </c>
      <c r="H120" s="528">
        <v>-2.77</v>
      </c>
      <c r="I120" s="528">
        <v>-5.85</v>
      </c>
      <c r="J120" s="521"/>
    </row>
    <row r="121" spans="1:10" ht="15" x14ac:dyDescent="0.25">
      <c r="A121" s="526" t="s">
        <v>587</v>
      </c>
      <c r="B121" s="526" t="s">
        <v>505</v>
      </c>
      <c r="C121" s="528">
        <v>-4.5</v>
      </c>
      <c r="D121" s="528">
        <v>-8.5</v>
      </c>
      <c r="E121" s="521"/>
      <c r="F121" s="526">
        <v>104</v>
      </c>
      <c r="G121" s="526" t="s">
        <v>505</v>
      </c>
      <c r="H121" s="528">
        <v>-3.03</v>
      </c>
      <c r="I121" s="528">
        <v>-5.8</v>
      </c>
      <c r="J121" s="521"/>
    </row>
    <row r="122" spans="1:10" ht="15" x14ac:dyDescent="0.25">
      <c r="A122" s="526" t="s">
        <v>586</v>
      </c>
      <c r="B122" s="526" t="s">
        <v>506</v>
      </c>
      <c r="C122" s="528">
        <v>-5.5</v>
      </c>
      <c r="D122" s="528">
        <v>-9.5</v>
      </c>
      <c r="E122" s="521"/>
      <c r="F122" s="526">
        <v>102</v>
      </c>
      <c r="G122" s="526" t="s">
        <v>506</v>
      </c>
      <c r="H122" s="528">
        <v>-3.29</v>
      </c>
      <c r="I122" s="528">
        <v>-5.75</v>
      </c>
      <c r="J122" s="521"/>
    </row>
    <row r="123" spans="1:10" ht="15" x14ac:dyDescent="0.25">
      <c r="A123" s="526" t="s">
        <v>585</v>
      </c>
      <c r="B123" s="526" t="s">
        <v>507</v>
      </c>
      <c r="C123" s="528">
        <v>-6.5</v>
      </c>
      <c r="D123" s="528">
        <v>-9.5</v>
      </c>
      <c r="E123" s="521"/>
      <c r="F123" s="526">
        <v>100</v>
      </c>
      <c r="G123" s="526" t="s">
        <v>507</v>
      </c>
      <c r="H123" s="528">
        <v>-3.56</v>
      </c>
      <c r="I123" s="528">
        <v>-5.69</v>
      </c>
      <c r="J123" s="521"/>
    </row>
    <row r="124" spans="1:10" ht="15" x14ac:dyDescent="0.25">
      <c r="A124" s="526" t="s">
        <v>584</v>
      </c>
      <c r="B124" s="526" t="s">
        <v>508</v>
      </c>
      <c r="C124" s="528">
        <v>-7.5</v>
      </c>
      <c r="D124" s="528">
        <v>-9.5</v>
      </c>
      <c r="E124" s="521"/>
      <c r="F124" s="526">
        <v>98</v>
      </c>
      <c r="G124" s="526" t="s">
        <v>508</v>
      </c>
      <c r="H124" s="528">
        <v>-3.82</v>
      </c>
      <c r="I124" s="528">
        <v>-5.62</v>
      </c>
      <c r="J124" s="521"/>
    </row>
    <row r="125" spans="1:10" ht="15" x14ac:dyDescent="0.25">
      <c r="A125" s="526" t="s">
        <v>583</v>
      </c>
      <c r="B125" s="526" t="s">
        <v>509</v>
      </c>
      <c r="C125" s="528">
        <v>-6.5</v>
      </c>
      <c r="D125" s="528">
        <v>-8.5</v>
      </c>
      <c r="E125" s="521"/>
      <c r="F125" s="526">
        <v>96</v>
      </c>
      <c r="G125" s="526" t="s">
        <v>509</v>
      </c>
      <c r="H125" s="528">
        <v>-4.08</v>
      </c>
      <c r="I125" s="528">
        <v>-5.55</v>
      </c>
      <c r="J125" s="521"/>
    </row>
    <row r="126" spans="1:10" ht="15" x14ac:dyDescent="0.25">
      <c r="A126" s="526" t="s">
        <v>582</v>
      </c>
      <c r="B126" s="526" t="s">
        <v>510</v>
      </c>
      <c r="C126" s="528">
        <v>-7.5</v>
      </c>
      <c r="D126" s="528">
        <v>-8.5</v>
      </c>
      <c r="E126" s="521"/>
      <c r="F126" s="526">
        <v>94</v>
      </c>
      <c r="G126" s="526" t="s">
        <v>510</v>
      </c>
      <c r="H126" s="528">
        <v>-4.34</v>
      </c>
      <c r="I126" s="528">
        <v>-5.48</v>
      </c>
      <c r="J126" s="521"/>
    </row>
    <row r="127" spans="1:10" ht="15" x14ac:dyDescent="0.25">
      <c r="A127" s="526" t="s">
        <v>591</v>
      </c>
      <c r="B127" s="526" t="s">
        <v>501</v>
      </c>
      <c r="C127" s="528">
        <v>-3.5</v>
      </c>
      <c r="D127" s="528">
        <v>-9.5</v>
      </c>
      <c r="E127" s="521"/>
      <c r="F127" s="526">
        <v>112</v>
      </c>
      <c r="G127" s="526" t="s">
        <v>501</v>
      </c>
      <c r="H127" s="528">
        <v>-1.96</v>
      </c>
      <c r="I127" s="528">
        <v>-5.98</v>
      </c>
      <c r="J127" s="521"/>
    </row>
    <row r="128" spans="1:10" ht="15" x14ac:dyDescent="0.25">
      <c r="A128" s="526" t="s">
        <v>581</v>
      </c>
      <c r="B128" s="526" t="s">
        <v>497</v>
      </c>
      <c r="C128" s="528">
        <v>-8.5</v>
      </c>
      <c r="D128" s="528">
        <v>-10.5</v>
      </c>
      <c r="E128" s="521"/>
      <c r="F128" s="526">
        <v>92</v>
      </c>
      <c r="G128" s="526" t="s">
        <v>497</v>
      </c>
      <c r="H128" s="528">
        <v>-4.59</v>
      </c>
      <c r="I128" s="528">
        <v>-5.4</v>
      </c>
      <c r="J128" s="521"/>
    </row>
    <row r="129" spans="1:10" ht="15" x14ac:dyDescent="0.25">
      <c r="A129" s="526" t="s">
        <v>594</v>
      </c>
      <c r="B129" s="526" t="s">
        <v>498</v>
      </c>
      <c r="C129" s="528">
        <v>-2.5</v>
      </c>
      <c r="D129" s="528">
        <v>-10.5</v>
      </c>
      <c r="E129" s="521"/>
      <c r="F129" s="526">
        <v>118</v>
      </c>
      <c r="G129" s="526" t="s">
        <v>498</v>
      </c>
      <c r="H129" s="528">
        <v>-1.1499999999999999</v>
      </c>
      <c r="I129" s="528">
        <v>-6.06</v>
      </c>
      <c r="J129" s="521"/>
    </row>
    <row r="130" spans="1:10" ht="15" x14ac:dyDescent="0.25">
      <c r="A130" s="526" t="s">
        <v>580</v>
      </c>
      <c r="B130" s="526" t="s">
        <v>499</v>
      </c>
      <c r="C130" s="528">
        <v>-9.5</v>
      </c>
      <c r="D130" s="528">
        <v>-10.5</v>
      </c>
      <c r="E130" s="521"/>
      <c r="F130" s="526">
        <v>90</v>
      </c>
      <c r="G130" s="526" t="s">
        <v>499</v>
      </c>
      <c r="H130" s="528">
        <v>-4.8499999999999996</v>
      </c>
      <c r="I130" s="528">
        <v>-5.32</v>
      </c>
      <c r="J130" s="521"/>
    </row>
    <row r="131" spans="1:10" ht="15" x14ac:dyDescent="0.25">
      <c r="A131" s="526" t="s">
        <v>592</v>
      </c>
      <c r="B131" s="526" t="s">
        <v>500</v>
      </c>
      <c r="C131" s="528">
        <v>-3.5</v>
      </c>
      <c r="D131" s="528">
        <v>-10.5</v>
      </c>
      <c r="E131" s="521"/>
      <c r="F131" s="526">
        <v>114</v>
      </c>
      <c r="G131" s="526" t="s">
        <v>500</v>
      </c>
      <c r="H131" s="528">
        <v>-1.69</v>
      </c>
      <c r="I131" s="528">
        <v>-6.01</v>
      </c>
      <c r="J131" s="521"/>
    </row>
    <row r="132" spans="1:10" ht="15" x14ac:dyDescent="0.25">
      <c r="A132" s="526" t="s">
        <v>606</v>
      </c>
      <c r="B132" s="526" t="s">
        <v>516</v>
      </c>
      <c r="C132" s="528">
        <v>3.5</v>
      </c>
      <c r="D132" s="528">
        <v>-8.5</v>
      </c>
      <c r="E132" s="521"/>
      <c r="F132" s="526">
        <v>142</v>
      </c>
      <c r="G132" s="526" t="s">
        <v>516</v>
      </c>
      <c r="H132" s="528">
        <v>2.5099999999999998</v>
      </c>
      <c r="I132" s="528">
        <v>-5.89</v>
      </c>
      <c r="J132" s="521"/>
    </row>
    <row r="133" spans="1:10" ht="15" x14ac:dyDescent="0.25">
      <c r="A133" s="526" t="s">
        <v>607</v>
      </c>
      <c r="B133" s="526" t="s">
        <v>517</v>
      </c>
      <c r="C133" s="528">
        <v>5.5</v>
      </c>
      <c r="D133" s="528">
        <v>-10.5</v>
      </c>
      <c r="E133" s="521"/>
      <c r="F133" s="526">
        <v>144</v>
      </c>
      <c r="G133" s="526" t="s">
        <v>517</v>
      </c>
      <c r="H133" s="528">
        <v>2.78</v>
      </c>
      <c r="I133" s="528">
        <v>-5.85</v>
      </c>
      <c r="J133" s="521"/>
    </row>
    <row r="134" spans="1:10" ht="15" x14ac:dyDescent="0.25">
      <c r="A134" s="526" t="s">
        <v>608</v>
      </c>
      <c r="B134" s="526" t="s">
        <v>518</v>
      </c>
      <c r="C134" s="528">
        <v>4.5</v>
      </c>
      <c r="D134" s="528">
        <v>-9.5</v>
      </c>
      <c r="E134" s="521"/>
      <c r="F134" s="526">
        <v>146</v>
      </c>
      <c r="G134" s="526" t="s">
        <v>518</v>
      </c>
      <c r="H134" s="528">
        <v>3.04</v>
      </c>
      <c r="I134" s="528">
        <v>-5.8</v>
      </c>
      <c r="J134" s="521"/>
    </row>
    <row r="135" spans="1:10" ht="15" x14ac:dyDescent="0.25">
      <c r="A135" s="526" t="s">
        <v>609</v>
      </c>
      <c r="B135" s="526" t="s">
        <v>519</v>
      </c>
      <c r="C135" s="528">
        <v>5.5</v>
      </c>
      <c r="D135" s="528">
        <v>-9.5</v>
      </c>
      <c r="E135" s="521"/>
      <c r="F135" s="526">
        <v>148</v>
      </c>
      <c r="G135" s="526" t="s">
        <v>519</v>
      </c>
      <c r="H135" s="528">
        <v>3.31</v>
      </c>
      <c r="I135" s="528">
        <v>-5.74</v>
      </c>
      <c r="J135" s="521"/>
    </row>
    <row r="136" spans="1:10" ht="15" x14ac:dyDescent="0.25">
      <c r="A136" s="526" t="s">
        <v>610</v>
      </c>
      <c r="B136" s="526" t="s">
        <v>520</v>
      </c>
      <c r="C136" s="528">
        <v>6.5</v>
      </c>
      <c r="D136" s="528">
        <v>-9.5</v>
      </c>
      <c r="E136" s="521"/>
      <c r="F136" s="526">
        <v>150</v>
      </c>
      <c r="G136" s="526" t="s">
        <v>520</v>
      </c>
      <c r="H136" s="528">
        <v>3.57</v>
      </c>
      <c r="I136" s="528">
        <v>-5.68</v>
      </c>
      <c r="J136" s="521"/>
    </row>
    <row r="137" spans="1:10" ht="15" x14ac:dyDescent="0.25">
      <c r="A137" s="526" t="s">
        <v>611</v>
      </c>
      <c r="B137" s="526" t="s">
        <v>521</v>
      </c>
      <c r="C137" s="528">
        <v>7.5</v>
      </c>
      <c r="D137" s="528">
        <v>-9.5</v>
      </c>
      <c r="E137" s="521"/>
      <c r="F137" s="526">
        <v>152</v>
      </c>
      <c r="G137" s="526" t="s">
        <v>521</v>
      </c>
      <c r="H137" s="528">
        <v>3.83</v>
      </c>
      <c r="I137" s="528">
        <v>-5.62</v>
      </c>
      <c r="J137" s="521"/>
    </row>
    <row r="138" spans="1:10" ht="15" x14ac:dyDescent="0.25">
      <c r="A138" s="526" t="s">
        <v>612</v>
      </c>
      <c r="B138" s="526" t="s">
        <v>522</v>
      </c>
      <c r="C138" s="528">
        <v>6.5</v>
      </c>
      <c r="D138" s="528">
        <v>-8.5</v>
      </c>
      <c r="E138" s="521"/>
      <c r="F138" s="526">
        <v>154</v>
      </c>
      <c r="G138" s="526" t="s">
        <v>522</v>
      </c>
      <c r="H138" s="528">
        <v>4.09</v>
      </c>
      <c r="I138" s="528">
        <v>-5.55</v>
      </c>
      <c r="J138" s="521"/>
    </row>
    <row r="139" spans="1:10" ht="15" x14ac:dyDescent="0.25">
      <c r="A139" s="526" t="s">
        <v>613</v>
      </c>
      <c r="B139" s="526" t="s">
        <v>523</v>
      </c>
      <c r="C139" s="528">
        <v>7.5</v>
      </c>
      <c r="D139" s="528">
        <v>-8.5</v>
      </c>
      <c r="E139" s="521"/>
      <c r="F139" s="526">
        <v>156</v>
      </c>
      <c r="G139" s="526" t="s">
        <v>523</v>
      </c>
      <c r="H139" s="528">
        <v>4.3499999999999996</v>
      </c>
      <c r="I139" s="528">
        <v>-5.48</v>
      </c>
      <c r="J139" s="521"/>
    </row>
    <row r="140" spans="1:10" ht="15" x14ac:dyDescent="0.25">
      <c r="A140" s="526" t="s">
        <v>605</v>
      </c>
      <c r="B140" s="526" t="s">
        <v>515</v>
      </c>
      <c r="C140" s="528">
        <v>3.5</v>
      </c>
      <c r="D140" s="528">
        <v>-9.5</v>
      </c>
      <c r="E140" s="521"/>
      <c r="F140" s="526">
        <v>140</v>
      </c>
      <c r="G140" s="526" t="s">
        <v>515</v>
      </c>
      <c r="H140" s="528">
        <v>2.2400000000000002</v>
      </c>
      <c r="I140" s="528">
        <v>-5.94</v>
      </c>
      <c r="J140" s="521"/>
    </row>
    <row r="141" spans="1:10" ht="15" x14ac:dyDescent="0.25">
      <c r="A141" s="526" t="s">
        <v>614</v>
      </c>
      <c r="B141" s="526" t="s">
        <v>511</v>
      </c>
      <c r="C141" s="528">
        <v>8.5</v>
      </c>
      <c r="D141" s="528">
        <v>-10.5</v>
      </c>
      <c r="E141" s="521"/>
      <c r="F141" s="526">
        <v>158</v>
      </c>
      <c r="G141" s="526" t="s">
        <v>511</v>
      </c>
      <c r="H141" s="528">
        <v>4.6100000000000003</v>
      </c>
      <c r="I141" s="528">
        <v>-5.4</v>
      </c>
      <c r="J141" s="521"/>
    </row>
    <row r="142" spans="1:10" ht="15" x14ac:dyDescent="0.25">
      <c r="A142" s="526" t="s">
        <v>602</v>
      </c>
      <c r="B142" s="526" t="s">
        <v>512</v>
      </c>
      <c r="C142" s="528">
        <v>2.5</v>
      </c>
      <c r="D142" s="528">
        <v>-10.5</v>
      </c>
      <c r="E142" s="521"/>
      <c r="F142" s="526">
        <v>134</v>
      </c>
      <c r="G142" s="526" t="s">
        <v>512</v>
      </c>
      <c r="H142" s="528">
        <v>1.44</v>
      </c>
      <c r="I142" s="528">
        <v>-6.03</v>
      </c>
      <c r="J142" s="521"/>
    </row>
    <row r="143" spans="1:10" ht="15" x14ac:dyDescent="0.25">
      <c r="A143" s="526" t="s">
        <v>615</v>
      </c>
      <c r="B143" s="526" t="s">
        <v>513</v>
      </c>
      <c r="C143" s="528">
        <v>9.5</v>
      </c>
      <c r="D143" s="528">
        <v>-10.5</v>
      </c>
      <c r="E143" s="521"/>
      <c r="F143" s="526">
        <v>160</v>
      </c>
      <c r="G143" s="526" t="s">
        <v>513</v>
      </c>
      <c r="H143" s="528">
        <v>4.87</v>
      </c>
      <c r="I143" s="528">
        <v>-5.31</v>
      </c>
      <c r="J143" s="521"/>
    </row>
    <row r="144" spans="1:10" ht="15" x14ac:dyDescent="0.25">
      <c r="A144" s="526" t="s">
        <v>604</v>
      </c>
      <c r="B144" s="526" t="s">
        <v>514</v>
      </c>
      <c r="C144" s="528">
        <v>3.5</v>
      </c>
      <c r="D144" s="528">
        <v>-10.5</v>
      </c>
      <c r="E144" s="521"/>
      <c r="F144" s="526">
        <v>138</v>
      </c>
      <c r="G144" s="526" t="s">
        <v>514</v>
      </c>
      <c r="H144" s="528">
        <v>1.98</v>
      </c>
      <c r="I144" s="528">
        <v>-5.97</v>
      </c>
      <c r="J144" s="521"/>
    </row>
    <row r="145" spans="1:10" ht="15" x14ac:dyDescent="0.25">
      <c r="A145" s="526" t="s">
        <v>665</v>
      </c>
      <c r="B145" s="526" t="s">
        <v>720</v>
      </c>
      <c r="C145" s="528">
        <v>2.5</v>
      </c>
      <c r="D145" s="528">
        <v>10.5</v>
      </c>
      <c r="E145" s="521"/>
      <c r="F145" s="526">
        <v>284</v>
      </c>
      <c r="G145" s="526" t="s">
        <v>720</v>
      </c>
      <c r="H145" s="528">
        <v>0.95</v>
      </c>
      <c r="I145" s="528">
        <v>6.07</v>
      </c>
      <c r="J145" s="521"/>
    </row>
    <row r="146" spans="1:10" ht="15" x14ac:dyDescent="0.25">
      <c r="A146" s="526" t="s">
        <v>666</v>
      </c>
      <c r="B146" s="526" t="s">
        <v>721</v>
      </c>
      <c r="C146" s="528">
        <v>1.5</v>
      </c>
      <c r="D146" s="528">
        <v>10.5</v>
      </c>
      <c r="E146" s="521"/>
      <c r="F146" s="526">
        <v>286</v>
      </c>
      <c r="G146" s="526" t="s">
        <v>721</v>
      </c>
      <c r="H146" s="528">
        <v>0.68</v>
      </c>
      <c r="I146" s="528">
        <v>6.09</v>
      </c>
      <c r="J146" s="521"/>
    </row>
    <row r="147" spans="1:10" ht="15" x14ac:dyDescent="0.25">
      <c r="A147" s="526" t="s">
        <v>669</v>
      </c>
      <c r="B147" s="526" t="s">
        <v>722</v>
      </c>
      <c r="C147" s="528">
        <v>-0.5</v>
      </c>
      <c r="D147" s="528">
        <v>10.5</v>
      </c>
      <c r="E147" s="521"/>
      <c r="F147" s="526">
        <v>292</v>
      </c>
      <c r="G147" s="526" t="s">
        <v>722</v>
      </c>
      <c r="H147" s="528">
        <v>-0.14000000000000001</v>
      </c>
      <c r="I147" s="528">
        <v>6.1</v>
      </c>
      <c r="J147" s="521"/>
    </row>
    <row r="148" spans="1:10" ht="15" x14ac:dyDescent="0.25">
      <c r="A148" s="526" t="s">
        <v>670</v>
      </c>
      <c r="B148" s="526" t="s">
        <v>723</v>
      </c>
      <c r="C148" s="528">
        <v>-1.5</v>
      </c>
      <c r="D148" s="528">
        <v>10.5</v>
      </c>
      <c r="E148" s="521"/>
      <c r="F148" s="526">
        <v>294</v>
      </c>
      <c r="G148" s="526" t="s">
        <v>723</v>
      </c>
      <c r="H148" s="528">
        <v>-0.41</v>
      </c>
      <c r="I148" s="528">
        <v>6.09</v>
      </c>
      <c r="J148" s="521"/>
    </row>
    <row r="150" spans="1:10" ht="15" x14ac:dyDescent="0.25">
      <c r="A150" s="529" t="s">
        <v>735</v>
      </c>
      <c r="B150" s="529"/>
      <c r="C150" s="530"/>
      <c r="D150" s="530"/>
      <c r="E150" s="523"/>
      <c r="F150" s="529"/>
      <c r="G150" s="529"/>
      <c r="H150" s="530"/>
      <c r="I150" s="530"/>
      <c r="J150" s="523"/>
    </row>
    <row r="151" spans="1:10" ht="15" x14ac:dyDescent="0.25">
      <c r="A151" s="526" t="s">
        <v>736</v>
      </c>
      <c r="B151" s="526" t="s">
        <v>219</v>
      </c>
      <c r="C151" s="528">
        <v>2.5</v>
      </c>
      <c r="D151" s="528">
        <v>-9.5</v>
      </c>
      <c r="E151" s="521"/>
      <c r="F151" s="526">
        <v>2</v>
      </c>
      <c r="G151" s="526" t="s">
        <v>219</v>
      </c>
      <c r="H151" s="528">
        <v>-4.84</v>
      </c>
      <c r="I151" s="528">
        <v>4.13</v>
      </c>
      <c r="J151" s="521"/>
    </row>
    <row r="152" spans="1:10" ht="15" x14ac:dyDescent="0.25">
      <c r="A152" s="526" t="s">
        <v>737</v>
      </c>
      <c r="B152" s="526" t="s">
        <v>219</v>
      </c>
      <c r="C152" s="528">
        <v>-9.5</v>
      </c>
      <c r="D152" s="528">
        <v>-9.5</v>
      </c>
      <c r="E152" s="521"/>
      <c r="F152" s="526">
        <v>6</v>
      </c>
      <c r="G152" s="526" t="s">
        <v>219</v>
      </c>
      <c r="H152" s="528">
        <v>-4.93</v>
      </c>
      <c r="I152" s="528">
        <v>3.68</v>
      </c>
      <c r="J152" s="521"/>
    </row>
    <row r="153" spans="1:10" ht="15" x14ac:dyDescent="0.25">
      <c r="A153" s="526" t="s">
        <v>738</v>
      </c>
      <c r="B153" s="526" t="s">
        <v>219</v>
      </c>
      <c r="C153" s="528">
        <v>9.5</v>
      </c>
      <c r="D153" s="528">
        <v>-9.5</v>
      </c>
      <c r="E153" s="521"/>
      <c r="F153" s="526">
        <v>22</v>
      </c>
      <c r="G153" s="526" t="s">
        <v>219</v>
      </c>
      <c r="H153" s="528">
        <v>-5.16</v>
      </c>
      <c r="I153" s="528">
        <v>2.2999999999999998</v>
      </c>
      <c r="J153" s="521"/>
    </row>
    <row r="154" spans="1:10" ht="15" x14ac:dyDescent="0.25">
      <c r="A154" s="526" t="s">
        <v>739</v>
      </c>
      <c r="B154" s="526" t="s">
        <v>219</v>
      </c>
      <c r="C154" s="528">
        <v>-2.5</v>
      </c>
      <c r="D154" s="528">
        <v>-9.5</v>
      </c>
      <c r="E154" s="521"/>
      <c r="F154" s="526">
        <v>38</v>
      </c>
      <c r="G154" s="526" t="s">
        <v>219</v>
      </c>
      <c r="H154" s="528">
        <v>-5.29</v>
      </c>
      <c r="I154" s="528">
        <v>0.47</v>
      </c>
      <c r="J154" s="521"/>
    </row>
    <row r="155" spans="1:10" ht="15" x14ac:dyDescent="0.25">
      <c r="A155" s="526" t="s">
        <v>740</v>
      </c>
      <c r="B155" s="526" t="s">
        <v>219</v>
      </c>
      <c r="C155" s="528">
        <v>6.5</v>
      </c>
      <c r="D155" s="528">
        <v>-10.5</v>
      </c>
      <c r="E155" s="521"/>
      <c r="F155" s="526">
        <v>58</v>
      </c>
      <c r="G155" s="526" t="s">
        <v>219</v>
      </c>
      <c r="H155" s="528">
        <v>-5.21</v>
      </c>
      <c r="I155" s="528">
        <v>-1.81</v>
      </c>
      <c r="J155" s="521"/>
    </row>
    <row r="156" spans="1:10" ht="15" x14ac:dyDescent="0.25">
      <c r="A156" s="526" t="s">
        <v>741</v>
      </c>
      <c r="B156" s="526" t="s">
        <v>219</v>
      </c>
      <c r="C156" s="528">
        <v>-6.5</v>
      </c>
      <c r="D156" s="528">
        <v>-10.5</v>
      </c>
      <c r="E156" s="521"/>
      <c r="F156" s="526">
        <v>74</v>
      </c>
      <c r="G156" s="526" t="s">
        <v>219</v>
      </c>
      <c r="H156" s="528">
        <v>-4.9800000000000004</v>
      </c>
      <c r="I156" s="528">
        <v>-3.42</v>
      </c>
      <c r="J156" s="521"/>
    </row>
    <row r="157" spans="1:10" ht="15" x14ac:dyDescent="0.25">
      <c r="A157" s="526" t="s">
        <v>742</v>
      </c>
      <c r="B157" s="526" t="s">
        <v>219</v>
      </c>
      <c r="C157" s="528">
        <v>0.5</v>
      </c>
      <c r="D157" s="528">
        <v>9.5</v>
      </c>
      <c r="E157" s="521"/>
      <c r="F157" s="526">
        <v>82</v>
      </c>
      <c r="G157" s="526" t="s">
        <v>219</v>
      </c>
      <c r="H157" s="528">
        <v>-4.83</v>
      </c>
      <c r="I157" s="528">
        <v>-4.16</v>
      </c>
      <c r="J157" s="521"/>
    </row>
    <row r="158" spans="1:10" ht="15" x14ac:dyDescent="0.25">
      <c r="A158" s="526" t="s">
        <v>743</v>
      </c>
      <c r="B158" s="526" t="s">
        <v>219</v>
      </c>
      <c r="C158" s="528">
        <v>3.5</v>
      </c>
      <c r="D158" s="528">
        <v>9.5</v>
      </c>
      <c r="E158" s="521"/>
      <c r="F158" s="526">
        <v>85</v>
      </c>
      <c r="G158" s="526" t="s">
        <v>219</v>
      </c>
      <c r="H158" s="528">
        <v>-4.45</v>
      </c>
      <c r="I158" s="528">
        <v>-4.76</v>
      </c>
      <c r="J158" s="521"/>
    </row>
    <row r="159" spans="1:10" ht="15" x14ac:dyDescent="0.25">
      <c r="A159" s="526" t="s">
        <v>744</v>
      </c>
      <c r="B159" s="526" t="s">
        <v>219</v>
      </c>
      <c r="C159" s="528">
        <v>-9.5</v>
      </c>
      <c r="D159" s="528">
        <v>9.5</v>
      </c>
      <c r="E159" s="521"/>
      <c r="F159" s="526">
        <v>88</v>
      </c>
      <c r="G159" s="526" t="s">
        <v>219</v>
      </c>
      <c r="H159" s="528">
        <v>-4.13</v>
      </c>
      <c r="I159" s="528">
        <v>-4.84</v>
      </c>
      <c r="J159" s="521"/>
    </row>
    <row r="160" spans="1:10" ht="15" x14ac:dyDescent="0.25">
      <c r="A160" s="526" t="s">
        <v>745</v>
      </c>
      <c r="B160" s="526" t="s">
        <v>219</v>
      </c>
      <c r="C160" s="528">
        <v>8.5</v>
      </c>
      <c r="D160" s="528">
        <v>9.5</v>
      </c>
      <c r="E160" s="521"/>
      <c r="F160" s="526">
        <v>95</v>
      </c>
      <c r="G160" s="526" t="s">
        <v>219</v>
      </c>
      <c r="H160" s="528">
        <v>-3.45</v>
      </c>
      <c r="I160" s="528">
        <v>-4.9800000000000004</v>
      </c>
      <c r="J160" s="521"/>
    </row>
    <row r="161" spans="1:9" ht="15" x14ac:dyDescent="0.25">
      <c r="A161" s="526" t="s">
        <v>746</v>
      </c>
      <c r="B161" s="526" t="s">
        <v>219</v>
      </c>
      <c r="C161" s="528">
        <v>9.5</v>
      </c>
      <c r="D161" s="528">
        <v>9.5</v>
      </c>
      <c r="E161" s="521"/>
      <c r="F161" s="526">
        <v>103</v>
      </c>
      <c r="G161" s="526" t="s">
        <v>219</v>
      </c>
      <c r="H161" s="528">
        <v>-2.4900000000000002</v>
      </c>
      <c r="I161" s="528">
        <v>-5.13</v>
      </c>
    </row>
    <row r="162" spans="1:9" ht="15" x14ac:dyDescent="0.25">
      <c r="A162" s="526" t="s">
        <v>747</v>
      </c>
      <c r="B162" s="526" t="s">
        <v>219</v>
      </c>
      <c r="C162" s="528">
        <v>-2.5</v>
      </c>
      <c r="D162" s="528">
        <v>9.5</v>
      </c>
      <c r="E162" s="521"/>
      <c r="F162" s="526">
        <v>111</v>
      </c>
      <c r="G162" s="526" t="s">
        <v>219</v>
      </c>
      <c r="H162" s="528">
        <v>-1.56</v>
      </c>
      <c r="I162" s="528">
        <v>-5.23</v>
      </c>
    </row>
    <row r="163" spans="1:9" ht="15" x14ac:dyDescent="0.25">
      <c r="A163" s="526" t="s">
        <v>748</v>
      </c>
      <c r="B163" s="526" t="s">
        <v>219</v>
      </c>
      <c r="C163" s="528">
        <v>-0.5</v>
      </c>
      <c r="D163" s="528">
        <v>8.5</v>
      </c>
      <c r="E163" s="521"/>
      <c r="F163" s="526">
        <v>123</v>
      </c>
      <c r="G163" s="526" t="s">
        <v>219</v>
      </c>
      <c r="H163" s="528">
        <v>-0.51</v>
      </c>
      <c r="I163" s="528">
        <v>-5.29</v>
      </c>
    </row>
    <row r="164" spans="1:9" ht="15" x14ac:dyDescent="0.25">
      <c r="A164" s="526" t="s">
        <v>749</v>
      </c>
      <c r="B164" s="526" t="s">
        <v>219</v>
      </c>
      <c r="C164" s="528">
        <v>5.5</v>
      </c>
      <c r="D164" s="528">
        <v>8.5</v>
      </c>
      <c r="E164" s="521"/>
      <c r="F164" s="526">
        <v>135</v>
      </c>
      <c r="G164" s="526" t="s">
        <v>219</v>
      </c>
      <c r="H164" s="528">
        <v>1.33</v>
      </c>
      <c r="I164" s="528">
        <v>-5.25</v>
      </c>
    </row>
    <row r="165" spans="1:9" ht="15" x14ac:dyDescent="0.25">
      <c r="A165" s="526" t="s">
        <v>750</v>
      </c>
      <c r="B165" s="526" t="s">
        <v>219</v>
      </c>
      <c r="C165" s="528">
        <v>-7.5</v>
      </c>
      <c r="D165" s="528">
        <v>8.5</v>
      </c>
      <c r="E165" s="521"/>
      <c r="F165" s="526">
        <v>143</v>
      </c>
      <c r="G165" s="526" t="s">
        <v>219</v>
      </c>
      <c r="H165" s="528">
        <v>2.0499999999999998</v>
      </c>
      <c r="I165" s="528">
        <v>-5.19</v>
      </c>
    </row>
    <row r="166" spans="1:9" ht="15" x14ac:dyDescent="0.25">
      <c r="A166" s="526" t="s">
        <v>751</v>
      </c>
      <c r="B166" s="526" t="s">
        <v>219</v>
      </c>
      <c r="C166" s="528">
        <v>-5.5</v>
      </c>
      <c r="D166" s="528">
        <v>8.5</v>
      </c>
      <c r="E166" s="521"/>
      <c r="F166" s="526">
        <v>151</v>
      </c>
      <c r="G166" s="526" t="s">
        <v>219</v>
      </c>
      <c r="H166" s="528">
        <v>2.97</v>
      </c>
      <c r="I166" s="528">
        <v>-5.0599999999999996</v>
      </c>
    </row>
    <row r="167" spans="1:9" ht="15" x14ac:dyDescent="0.25">
      <c r="A167" s="526" t="s">
        <v>752</v>
      </c>
      <c r="B167" s="526" t="s">
        <v>219</v>
      </c>
      <c r="C167" s="528">
        <v>8.5</v>
      </c>
      <c r="D167" s="528">
        <v>7.5</v>
      </c>
      <c r="E167" s="521"/>
      <c r="F167" s="526">
        <v>159</v>
      </c>
      <c r="G167" s="526" t="s">
        <v>219</v>
      </c>
      <c r="H167" s="528">
        <v>3.98</v>
      </c>
      <c r="I167" s="528">
        <v>-4.87</v>
      </c>
    </row>
    <row r="168" spans="1:9" ht="15" x14ac:dyDescent="0.25">
      <c r="A168" s="526" t="s">
        <v>753</v>
      </c>
      <c r="B168" s="526" t="s">
        <v>219</v>
      </c>
      <c r="C168" s="528">
        <v>8.5</v>
      </c>
      <c r="D168" s="528">
        <v>6.5</v>
      </c>
      <c r="E168" s="521"/>
      <c r="F168" s="526">
        <v>164</v>
      </c>
      <c r="G168" s="526" t="s">
        <v>219</v>
      </c>
      <c r="H168" s="528">
        <v>4.41</v>
      </c>
      <c r="I168" s="528">
        <v>-4.7699999999999996</v>
      </c>
    </row>
    <row r="169" spans="1:9" ht="15" x14ac:dyDescent="0.25">
      <c r="A169" s="526" t="s">
        <v>754</v>
      </c>
      <c r="B169" s="526" t="s">
        <v>219</v>
      </c>
      <c r="C169" s="528">
        <v>8.5</v>
      </c>
      <c r="D169" s="528">
        <v>5.5</v>
      </c>
      <c r="E169" s="521"/>
      <c r="F169" s="526">
        <v>168</v>
      </c>
      <c r="G169" s="526" t="s">
        <v>219</v>
      </c>
      <c r="H169" s="528">
        <v>4.8</v>
      </c>
      <c r="I169" s="528">
        <v>-4.29</v>
      </c>
    </row>
    <row r="170" spans="1:9" ht="15" x14ac:dyDescent="0.25">
      <c r="A170" s="526" t="s">
        <v>77</v>
      </c>
      <c r="B170" s="526" t="s">
        <v>219</v>
      </c>
      <c r="C170" s="528">
        <v>-8.5</v>
      </c>
      <c r="D170" s="528">
        <v>5.5</v>
      </c>
      <c r="E170" s="521"/>
      <c r="F170" s="526">
        <v>176</v>
      </c>
      <c r="G170" s="526" t="s">
        <v>219</v>
      </c>
      <c r="H170" s="528">
        <v>4.95</v>
      </c>
      <c r="I170" s="528">
        <v>-3.62</v>
      </c>
    </row>
    <row r="171" spans="1:9" ht="15" x14ac:dyDescent="0.25">
      <c r="A171" s="526" t="s">
        <v>755</v>
      </c>
      <c r="B171" s="526" t="s">
        <v>219</v>
      </c>
      <c r="C171" s="528">
        <v>8.5</v>
      </c>
      <c r="D171" s="528">
        <v>4.5</v>
      </c>
      <c r="E171" s="521"/>
      <c r="F171" s="526">
        <v>192</v>
      </c>
      <c r="G171" s="526" t="s">
        <v>219</v>
      </c>
      <c r="H171" s="528">
        <v>5.2</v>
      </c>
      <c r="I171" s="528">
        <v>-1.89</v>
      </c>
    </row>
    <row r="172" spans="1:9" ht="15" x14ac:dyDescent="0.25">
      <c r="A172" s="526" t="s">
        <v>76</v>
      </c>
      <c r="B172" s="526" t="s">
        <v>219</v>
      </c>
      <c r="C172" s="528">
        <v>-8.5</v>
      </c>
      <c r="D172" s="528">
        <v>4.5</v>
      </c>
      <c r="E172" s="521"/>
      <c r="F172" s="526">
        <v>212</v>
      </c>
      <c r="G172" s="526" t="s">
        <v>219</v>
      </c>
      <c r="H172" s="528">
        <v>5.29</v>
      </c>
      <c r="I172" s="528">
        <v>0.48</v>
      </c>
    </row>
    <row r="173" spans="1:9" ht="15" x14ac:dyDescent="0.25">
      <c r="A173" s="526" t="s">
        <v>913</v>
      </c>
      <c r="B173" s="526" t="s">
        <v>219</v>
      </c>
      <c r="C173" s="528">
        <v>-7.5</v>
      </c>
      <c r="D173" s="528">
        <v>3.5</v>
      </c>
      <c r="E173" s="521"/>
      <c r="F173" s="526">
        <v>228</v>
      </c>
      <c r="G173" s="526" t="s">
        <v>219</v>
      </c>
      <c r="H173" s="528">
        <v>5.18</v>
      </c>
      <c r="I173" s="528">
        <v>2.12</v>
      </c>
    </row>
    <row r="174" spans="1:9" ht="15" x14ac:dyDescent="0.25">
      <c r="A174" s="526" t="s">
        <v>756</v>
      </c>
      <c r="B174" s="526" t="s">
        <v>219</v>
      </c>
      <c r="C174" s="528">
        <v>7.5</v>
      </c>
      <c r="D174" s="528">
        <v>3.5</v>
      </c>
      <c r="E174" s="521"/>
      <c r="F174" s="526">
        <v>244</v>
      </c>
      <c r="G174" s="526" t="s">
        <v>219</v>
      </c>
      <c r="H174" s="528">
        <v>4.92</v>
      </c>
      <c r="I174" s="528">
        <v>3.76</v>
      </c>
    </row>
    <row r="175" spans="1:9" ht="15" x14ac:dyDescent="0.25">
      <c r="A175" s="526" t="s">
        <v>757</v>
      </c>
      <c r="B175" s="526" t="s">
        <v>219</v>
      </c>
      <c r="C175" s="528">
        <v>-9.5</v>
      </c>
      <c r="D175" s="528">
        <v>1.5</v>
      </c>
      <c r="E175" s="521"/>
      <c r="F175" s="526">
        <v>248</v>
      </c>
      <c r="G175" s="526" t="s">
        <v>219</v>
      </c>
      <c r="H175" s="528">
        <v>4.8099999999999996</v>
      </c>
      <c r="I175" s="528">
        <v>4.2699999999999996</v>
      </c>
    </row>
    <row r="176" spans="1:9" ht="15" x14ac:dyDescent="0.25">
      <c r="A176" s="526" t="s">
        <v>758</v>
      </c>
      <c r="B176" s="526" t="s">
        <v>219</v>
      </c>
      <c r="C176" s="528">
        <v>9.5</v>
      </c>
      <c r="D176" s="528">
        <v>1.5</v>
      </c>
      <c r="E176" s="521"/>
      <c r="F176" s="526">
        <v>252</v>
      </c>
      <c r="G176" s="526" t="s">
        <v>219</v>
      </c>
      <c r="H176" s="528">
        <v>4.24</v>
      </c>
      <c r="I176" s="528">
        <v>4.8099999999999996</v>
      </c>
    </row>
    <row r="177" spans="1:9" ht="15" x14ac:dyDescent="0.25">
      <c r="A177" s="526" t="s">
        <v>38</v>
      </c>
      <c r="B177" s="526" t="s">
        <v>219</v>
      </c>
      <c r="C177" s="528">
        <v>-9.5</v>
      </c>
      <c r="D177" s="528">
        <v>-1.5</v>
      </c>
      <c r="E177" s="521"/>
      <c r="F177" s="526">
        <v>257</v>
      </c>
      <c r="G177" s="526" t="s">
        <v>219</v>
      </c>
      <c r="H177" s="528">
        <v>3.76</v>
      </c>
      <c r="I177" s="528">
        <v>4.92</v>
      </c>
    </row>
    <row r="178" spans="1:9" ht="15" x14ac:dyDescent="0.25">
      <c r="A178" s="526" t="s">
        <v>759</v>
      </c>
      <c r="B178" s="526" t="s">
        <v>219</v>
      </c>
      <c r="C178" s="528">
        <v>9.5</v>
      </c>
      <c r="D178" s="528">
        <v>-1.5</v>
      </c>
      <c r="E178" s="521"/>
      <c r="F178" s="526">
        <v>265</v>
      </c>
      <c r="G178" s="526" t="s">
        <v>219</v>
      </c>
      <c r="H178" s="528">
        <v>2.81</v>
      </c>
      <c r="I178" s="528">
        <v>5.09</v>
      </c>
    </row>
    <row r="179" spans="1:9" ht="15" x14ac:dyDescent="0.25">
      <c r="A179" s="569" t="s">
        <v>922</v>
      </c>
      <c r="B179" s="569" t="s">
        <v>219</v>
      </c>
      <c r="C179" s="528">
        <v>-7.5</v>
      </c>
      <c r="D179" s="528">
        <v>-3.5</v>
      </c>
      <c r="E179" s="521"/>
      <c r="F179" s="526">
        <v>273</v>
      </c>
      <c r="G179" s="526" t="s">
        <v>219</v>
      </c>
      <c r="H179" s="528">
        <v>1.86</v>
      </c>
      <c r="I179" s="528">
        <v>5.21</v>
      </c>
    </row>
    <row r="180" spans="1:9" ht="15" x14ac:dyDescent="0.25">
      <c r="A180" s="526" t="s">
        <v>760</v>
      </c>
      <c r="B180" s="526" t="s">
        <v>219</v>
      </c>
      <c r="C180" s="528">
        <v>7.5</v>
      </c>
      <c r="D180" s="528">
        <v>-3.5</v>
      </c>
      <c r="E180" s="521"/>
      <c r="F180" s="526">
        <v>281</v>
      </c>
      <c r="G180" s="526" t="s">
        <v>219</v>
      </c>
      <c r="H180" s="528">
        <v>1.17</v>
      </c>
      <c r="I180" s="528">
        <v>5.26</v>
      </c>
    </row>
    <row r="181" spans="1:9" ht="15" x14ac:dyDescent="0.25">
      <c r="A181" s="526" t="s">
        <v>761</v>
      </c>
      <c r="B181" s="526" t="s">
        <v>219</v>
      </c>
      <c r="C181" s="528">
        <v>8.5</v>
      </c>
      <c r="D181" s="528">
        <v>-3.5</v>
      </c>
      <c r="E181" s="521"/>
      <c r="F181" s="526">
        <v>293</v>
      </c>
      <c r="G181" s="526" t="s">
        <v>219</v>
      </c>
      <c r="H181" s="528">
        <v>-0.24</v>
      </c>
      <c r="I181" s="528">
        <v>5.3</v>
      </c>
    </row>
    <row r="182" spans="1:9" ht="15" x14ac:dyDescent="0.25">
      <c r="A182" s="526" t="s">
        <v>895</v>
      </c>
      <c r="B182" s="569" t="s">
        <v>219</v>
      </c>
      <c r="C182" s="528">
        <v>-7.5</v>
      </c>
      <c r="D182" s="528">
        <v>-4.5</v>
      </c>
      <c r="E182" s="521"/>
      <c r="F182" s="526">
        <v>305</v>
      </c>
      <c r="G182" s="526" t="s">
        <v>219</v>
      </c>
      <c r="H182" s="528">
        <v>-1.4</v>
      </c>
      <c r="I182" s="528">
        <v>5.25</v>
      </c>
    </row>
    <row r="183" spans="1:9" ht="15" x14ac:dyDescent="0.25">
      <c r="A183" s="526" t="s">
        <v>762</v>
      </c>
      <c r="B183" s="526" t="s">
        <v>219</v>
      </c>
      <c r="C183" s="528">
        <v>8.5</v>
      </c>
      <c r="D183" s="528">
        <v>-5.5</v>
      </c>
      <c r="E183" s="521"/>
      <c r="F183" s="526">
        <v>313</v>
      </c>
      <c r="G183" s="526" t="s">
        <v>219</v>
      </c>
      <c r="H183" s="528">
        <v>-2.34</v>
      </c>
      <c r="I183" s="528">
        <v>5.15</v>
      </c>
    </row>
    <row r="184" spans="1:9" ht="15" x14ac:dyDescent="0.25">
      <c r="A184" s="526" t="s">
        <v>763</v>
      </c>
      <c r="B184" s="526" t="s">
        <v>219</v>
      </c>
      <c r="C184" s="528">
        <v>9.5</v>
      </c>
      <c r="D184" s="528">
        <v>-5.5</v>
      </c>
      <c r="E184" s="521"/>
      <c r="F184" s="526">
        <v>321</v>
      </c>
      <c r="G184" s="526" t="s">
        <v>219</v>
      </c>
      <c r="H184" s="528">
        <v>-3.23</v>
      </c>
      <c r="I184" s="528">
        <v>5.0199999999999996</v>
      </c>
    </row>
    <row r="185" spans="1:9" ht="15" x14ac:dyDescent="0.25">
      <c r="A185" s="526" t="s">
        <v>764</v>
      </c>
      <c r="B185" s="526" t="s">
        <v>219</v>
      </c>
      <c r="C185" s="528">
        <v>-8.5</v>
      </c>
      <c r="D185" s="528">
        <v>-5.5</v>
      </c>
      <c r="E185" s="521"/>
      <c r="F185" s="526">
        <v>328</v>
      </c>
      <c r="G185" s="526" t="s">
        <v>219</v>
      </c>
      <c r="H185" s="528">
        <v>-3.99</v>
      </c>
      <c r="I185" s="528">
        <v>4.87</v>
      </c>
    </row>
    <row r="186" spans="1:9" ht="15" x14ac:dyDescent="0.25">
      <c r="A186" s="526" t="s">
        <v>765</v>
      </c>
      <c r="B186" s="526" t="s">
        <v>219</v>
      </c>
      <c r="C186" s="528">
        <v>-10.5</v>
      </c>
      <c r="D186" s="528">
        <v>-6.5</v>
      </c>
      <c r="E186" s="521"/>
      <c r="F186" s="526">
        <v>332</v>
      </c>
      <c r="G186" s="526" t="s">
        <v>219</v>
      </c>
      <c r="H186" s="528">
        <v>-4.37</v>
      </c>
      <c r="I186" s="528">
        <v>4.78</v>
      </c>
    </row>
    <row r="187" spans="1:9" ht="15" x14ac:dyDescent="0.25">
      <c r="A187" s="526" t="s">
        <v>766</v>
      </c>
      <c r="B187" s="526" t="s">
        <v>219</v>
      </c>
      <c r="C187" s="528">
        <v>9.5</v>
      </c>
      <c r="D187" s="528">
        <v>-6.5</v>
      </c>
      <c r="E187" s="521"/>
      <c r="F187" s="526">
        <v>4</v>
      </c>
      <c r="G187" s="526" t="s">
        <v>74</v>
      </c>
      <c r="H187" s="528">
        <v>-4.1500000000000004</v>
      </c>
      <c r="I187" s="528">
        <v>3.37</v>
      </c>
    </row>
    <row r="188" spans="1:9" ht="15" x14ac:dyDescent="0.25">
      <c r="A188" s="526" t="s">
        <v>767</v>
      </c>
      <c r="B188" s="526" t="s">
        <v>219</v>
      </c>
      <c r="C188" s="528">
        <v>10.5</v>
      </c>
      <c r="D188" s="528">
        <v>-6.5</v>
      </c>
      <c r="E188" s="521"/>
      <c r="F188" s="526">
        <v>10</v>
      </c>
      <c r="G188" s="526" t="s">
        <v>74</v>
      </c>
      <c r="H188" s="528">
        <v>-4.25</v>
      </c>
      <c r="I188" s="528">
        <v>2.84</v>
      </c>
    </row>
    <row r="189" spans="1:9" ht="15" x14ac:dyDescent="0.25">
      <c r="A189" s="526" t="s">
        <v>768</v>
      </c>
      <c r="B189" s="526" t="s">
        <v>219</v>
      </c>
      <c r="C189" s="528">
        <v>4.5</v>
      </c>
      <c r="D189" s="528">
        <v>-8.5</v>
      </c>
      <c r="E189" s="521"/>
      <c r="F189" s="526">
        <v>14</v>
      </c>
      <c r="G189" s="526" t="s">
        <v>74</v>
      </c>
      <c r="H189" s="528">
        <v>-4.3099999999999996</v>
      </c>
      <c r="I189" s="528">
        <v>2.46</v>
      </c>
    </row>
    <row r="190" spans="1:9" ht="15" x14ac:dyDescent="0.25">
      <c r="A190" s="526" t="s">
        <v>769</v>
      </c>
      <c r="B190" s="526" t="s">
        <v>219</v>
      </c>
      <c r="C190" s="528">
        <v>5.5</v>
      </c>
      <c r="D190" s="528">
        <v>-8.5</v>
      </c>
      <c r="E190" s="521"/>
      <c r="F190" s="526">
        <v>18</v>
      </c>
      <c r="G190" s="526" t="s">
        <v>74</v>
      </c>
      <c r="H190" s="528">
        <v>-4.3600000000000003</v>
      </c>
      <c r="I190" s="528">
        <v>2.09</v>
      </c>
    </row>
    <row r="191" spans="1:9" ht="15" x14ac:dyDescent="0.25">
      <c r="A191" s="526" t="s">
        <v>770</v>
      </c>
      <c r="B191" s="526" t="s">
        <v>219</v>
      </c>
      <c r="C191" s="528">
        <v>-5.5</v>
      </c>
      <c r="D191" s="528">
        <v>-8.5</v>
      </c>
      <c r="E191" s="521"/>
      <c r="F191" s="526">
        <v>26</v>
      </c>
      <c r="G191" s="526" t="s">
        <v>74</v>
      </c>
      <c r="H191" s="528">
        <v>-4.43</v>
      </c>
      <c r="I191" s="528">
        <v>1.51</v>
      </c>
    </row>
    <row r="192" spans="1:9" ht="15" x14ac:dyDescent="0.25">
      <c r="A192" s="526" t="s">
        <v>912</v>
      </c>
      <c r="B192" s="526" t="s">
        <v>74</v>
      </c>
      <c r="C192" s="528">
        <v>-3.5</v>
      </c>
      <c r="D192" s="528">
        <v>8.5</v>
      </c>
      <c r="E192" s="521"/>
      <c r="F192" s="526">
        <v>30</v>
      </c>
      <c r="G192" s="526" t="s">
        <v>74</v>
      </c>
      <c r="H192" s="528">
        <v>-4.46</v>
      </c>
      <c r="I192" s="528">
        <v>1.1399999999999999</v>
      </c>
    </row>
    <row r="193" spans="1:9" ht="15" x14ac:dyDescent="0.25">
      <c r="A193" s="526" t="s">
        <v>771</v>
      </c>
      <c r="B193" s="526" t="s">
        <v>74</v>
      </c>
      <c r="C193" s="528">
        <v>3.5</v>
      </c>
      <c r="D193" s="528">
        <v>7.5</v>
      </c>
      <c r="E193" s="521"/>
      <c r="F193" s="526">
        <v>34</v>
      </c>
      <c r="G193" s="526" t="s">
        <v>74</v>
      </c>
      <c r="H193" s="528">
        <v>-4.4800000000000004</v>
      </c>
      <c r="I193" s="528">
        <v>0.75</v>
      </c>
    </row>
    <row r="194" spans="1:9" ht="15" x14ac:dyDescent="0.25">
      <c r="A194" s="526" t="s">
        <v>772</v>
      </c>
      <c r="B194" s="526" t="s">
        <v>74</v>
      </c>
      <c r="C194" s="528">
        <v>4.5</v>
      </c>
      <c r="D194" s="528">
        <v>7.5</v>
      </c>
      <c r="E194" s="521"/>
      <c r="F194" s="526">
        <v>42</v>
      </c>
      <c r="G194" s="526" t="s">
        <v>74</v>
      </c>
      <c r="H194" s="528">
        <v>-4.5</v>
      </c>
      <c r="I194" s="528">
        <v>0</v>
      </c>
    </row>
    <row r="195" spans="1:9" ht="15" x14ac:dyDescent="0.25">
      <c r="A195" s="526" t="s">
        <v>773</v>
      </c>
      <c r="B195" s="526" t="s">
        <v>74</v>
      </c>
      <c r="C195" s="528">
        <v>7.5</v>
      </c>
      <c r="D195" s="528">
        <v>7.5</v>
      </c>
      <c r="E195" s="521"/>
      <c r="F195" s="526">
        <v>46</v>
      </c>
      <c r="G195" s="526" t="s">
        <v>74</v>
      </c>
      <c r="H195" s="528">
        <v>-4.5</v>
      </c>
      <c r="I195" s="528">
        <v>-0.38</v>
      </c>
    </row>
    <row r="196" spans="1:9" ht="15" x14ac:dyDescent="0.25">
      <c r="A196" s="526" t="s">
        <v>774</v>
      </c>
      <c r="B196" s="526" t="s">
        <v>74</v>
      </c>
      <c r="C196" s="528">
        <v>-7.5</v>
      </c>
      <c r="D196" s="528">
        <v>7.5</v>
      </c>
      <c r="E196" s="521"/>
      <c r="F196" s="526">
        <v>50</v>
      </c>
      <c r="G196" s="526" t="s">
        <v>74</v>
      </c>
      <c r="H196" s="528">
        <v>-4.4800000000000004</v>
      </c>
      <c r="I196" s="528">
        <v>-0.74</v>
      </c>
    </row>
    <row r="197" spans="1:9" ht="15" x14ac:dyDescent="0.25">
      <c r="A197" s="526" t="s">
        <v>775</v>
      </c>
      <c r="B197" s="526" t="s">
        <v>74</v>
      </c>
      <c r="C197" s="528">
        <v>-6.5</v>
      </c>
      <c r="D197" s="528">
        <v>7.5</v>
      </c>
      <c r="E197" s="521"/>
      <c r="F197" s="526">
        <v>54</v>
      </c>
      <c r="G197" s="526" t="s">
        <v>74</v>
      </c>
      <c r="H197" s="528">
        <v>-4.46</v>
      </c>
      <c r="I197" s="528">
        <v>-1.1299999999999999</v>
      </c>
    </row>
    <row r="198" spans="1:9" ht="15" x14ac:dyDescent="0.25">
      <c r="A198" s="526" t="s">
        <v>776</v>
      </c>
      <c r="B198" s="526" t="s">
        <v>74</v>
      </c>
      <c r="C198" s="528">
        <v>-4.5</v>
      </c>
      <c r="D198" s="528">
        <v>7.5</v>
      </c>
      <c r="E198" s="521"/>
      <c r="F198" s="526">
        <v>62</v>
      </c>
      <c r="G198" s="526" t="s">
        <v>74</v>
      </c>
      <c r="H198" s="528">
        <v>-4.41</v>
      </c>
      <c r="I198" s="528">
        <v>-1.68</v>
      </c>
    </row>
    <row r="199" spans="1:9" ht="15" x14ac:dyDescent="0.25">
      <c r="A199" s="526" t="s">
        <v>777</v>
      </c>
      <c r="B199" s="526" t="s">
        <v>74</v>
      </c>
      <c r="C199" s="528">
        <v>-3.5</v>
      </c>
      <c r="D199" s="528">
        <v>7.5</v>
      </c>
      <c r="E199" s="521"/>
      <c r="F199" s="526">
        <v>66</v>
      </c>
      <c r="G199" s="526" t="s">
        <v>74</v>
      </c>
      <c r="H199" s="528">
        <v>-4.37</v>
      </c>
      <c r="I199" s="528">
        <v>-2.0699999999999998</v>
      </c>
    </row>
    <row r="200" spans="1:9" ht="15" x14ac:dyDescent="0.25">
      <c r="A200" s="526" t="s">
        <v>778</v>
      </c>
      <c r="B200" s="526" t="s">
        <v>74</v>
      </c>
      <c r="C200" s="528">
        <v>7.5</v>
      </c>
      <c r="D200" s="528">
        <v>6.5</v>
      </c>
      <c r="E200" s="521"/>
      <c r="F200" s="526">
        <v>70</v>
      </c>
      <c r="G200" s="526" t="s">
        <v>74</v>
      </c>
      <c r="H200" s="528">
        <v>-4.3099999999999996</v>
      </c>
      <c r="I200" s="528">
        <v>-2.46</v>
      </c>
    </row>
    <row r="201" spans="1:9" ht="15" x14ac:dyDescent="0.25">
      <c r="A201" s="526" t="s">
        <v>779</v>
      </c>
      <c r="B201" s="526" t="s">
        <v>74</v>
      </c>
      <c r="C201" s="528">
        <v>-0.5</v>
      </c>
      <c r="D201" s="528">
        <v>3.5</v>
      </c>
      <c r="E201" s="521"/>
      <c r="F201" s="526">
        <v>78</v>
      </c>
      <c r="G201" s="526" t="s">
        <v>74</v>
      </c>
      <c r="H201" s="528">
        <v>-4.22</v>
      </c>
      <c r="I201" s="528">
        <v>-3.03</v>
      </c>
    </row>
    <row r="202" spans="1:9" ht="15" x14ac:dyDescent="0.25">
      <c r="A202" s="526" t="s">
        <v>780</v>
      </c>
      <c r="B202" s="526" t="s">
        <v>74</v>
      </c>
      <c r="C202" s="528">
        <v>0.5</v>
      </c>
      <c r="D202" s="528">
        <v>3.5</v>
      </c>
      <c r="E202" s="521"/>
      <c r="F202" s="526">
        <v>80</v>
      </c>
      <c r="G202" s="526" t="s">
        <v>74</v>
      </c>
      <c r="H202" s="528">
        <v>-4.1399999999999997</v>
      </c>
      <c r="I202" s="528">
        <v>-3.38</v>
      </c>
    </row>
    <row r="203" spans="1:9" ht="15" x14ac:dyDescent="0.25">
      <c r="A203" s="633" t="s">
        <v>956</v>
      </c>
      <c r="B203" s="633" t="s">
        <v>74</v>
      </c>
      <c r="C203" s="528">
        <v>-1.5</v>
      </c>
      <c r="D203" s="528">
        <v>3.5</v>
      </c>
      <c r="E203" s="521"/>
      <c r="F203" s="526">
        <v>86</v>
      </c>
      <c r="G203" s="526" t="s">
        <v>74</v>
      </c>
      <c r="H203" s="528">
        <v>-3.56</v>
      </c>
      <c r="I203" s="528">
        <v>-4.1100000000000003</v>
      </c>
    </row>
    <row r="204" spans="1:9" ht="15" x14ac:dyDescent="0.25">
      <c r="A204" s="633" t="s">
        <v>957</v>
      </c>
      <c r="B204" s="633" t="s">
        <v>74</v>
      </c>
      <c r="C204" s="528">
        <v>1.5</v>
      </c>
      <c r="D204" s="528">
        <v>3.5</v>
      </c>
      <c r="E204" s="521"/>
      <c r="F204" s="526">
        <v>91</v>
      </c>
      <c r="G204" s="526" t="s">
        <v>74</v>
      </c>
      <c r="H204" s="528">
        <v>-3.01</v>
      </c>
      <c r="I204" s="528">
        <v>-4.22</v>
      </c>
    </row>
    <row r="205" spans="1:9" ht="15" x14ac:dyDescent="0.25">
      <c r="A205" s="526" t="s">
        <v>781</v>
      </c>
      <c r="B205" s="526" t="s">
        <v>74</v>
      </c>
      <c r="C205" s="528">
        <v>2.5</v>
      </c>
      <c r="D205" s="528">
        <v>3.5</v>
      </c>
      <c r="E205" s="521"/>
      <c r="F205" s="526">
        <v>99</v>
      </c>
      <c r="G205" s="526" t="s">
        <v>74</v>
      </c>
      <c r="H205" s="528">
        <v>-2.44</v>
      </c>
      <c r="I205" s="528">
        <v>-4.32</v>
      </c>
    </row>
    <row r="206" spans="1:9" ht="15" x14ac:dyDescent="0.25">
      <c r="A206" s="526" t="s">
        <v>782</v>
      </c>
      <c r="B206" s="526" t="s">
        <v>74</v>
      </c>
      <c r="C206" s="528">
        <v>-2.5</v>
      </c>
      <c r="D206" s="528">
        <v>3.5</v>
      </c>
      <c r="E206" s="521"/>
      <c r="F206" s="526">
        <v>107</v>
      </c>
      <c r="G206" s="526" t="s">
        <v>74</v>
      </c>
      <c r="H206" s="528">
        <v>-1.65</v>
      </c>
      <c r="I206" s="528">
        <v>-4.42</v>
      </c>
    </row>
    <row r="207" spans="1:9" ht="15" x14ac:dyDescent="0.25">
      <c r="A207" s="526" t="s">
        <v>783</v>
      </c>
      <c r="B207" s="526" t="s">
        <v>74</v>
      </c>
      <c r="C207" s="528">
        <v>3.5</v>
      </c>
      <c r="D207" s="528">
        <v>2.5</v>
      </c>
      <c r="E207" s="521"/>
      <c r="F207" s="526">
        <v>115</v>
      </c>
      <c r="G207" s="526" t="s">
        <v>74</v>
      </c>
      <c r="H207" s="528">
        <v>-1.08</v>
      </c>
      <c r="I207" s="528">
        <v>-4.46</v>
      </c>
    </row>
    <row r="208" spans="1:9" ht="15" x14ac:dyDescent="0.25">
      <c r="A208" s="526" t="s">
        <v>784</v>
      </c>
      <c r="B208" s="526" t="s">
        <v>74</v>
      </c>
      <c r="C208" s="528">
        <v>-3.5</v>
      </c>
      <c r="D208" s="528">
        <v>2.5</v>
      </c>
      <c r="E208" s="521"/>
      <c r="F208" s="526">
        <v>119</v>
      </c>
      <c r="G208" s="526" t="s">
        <v>74</v>
      </c>
      <c r="H208" s="528">
        <v>-0.74</v>
      </c>
      <c r="I208" s="528">
        <v>-4.4800000000000004</v>
      </c>
    </row>
    <row r="209" spans="1:9" ht="15" x14ac:dyDescent="0.25">
      <c r="A209" s="569" t="s">
        <v>916</v>
      </c>
      <c r="B209" s="569" t="s">
        <v>74</v>
      </c>
      <c r="C209" s="528">
        <v>-3.5</v>
      </c>
      <c r="D209" s="528">
        <v>1.5</v>
      </c>
      <c r="E209" s="521"/>
      <c r="F209" s="526">
        <v>127</v>
      </c>
      <c r="G209" s="526" t="s">
        <v>74</v>
      </c>
      <c r="H209" s="528">
        <v>0.01</v>
      </c>
      <c r="I209" s="528">
        <v>-4.5</v>
      </c>
    </row>
    <row r="210" spans="1:9" ht="15" x14ac:dyDescent="0.25">
      <c r="A210" s="569" t="s">
        <v>915</v>
      </c>
      <c r="B210" s="569" t="s">
        <v>74</v>
      </c>
      <c r="C210" s="528">
        <v>3.5</v>
      </c>
      <c r="D210" s="528">
        <v>1.5</v>
      </c>
      <c r="E210" s="521"/>
      <c r="F210" s="526">
        <v>131</v>
      </c>
      <c r="G210" s="526" t="s">
        <v>74</v>
      </c>
      <c r="H210" s="528">
        <v>0.72</v>
      </c>
      <c r="I210" s="528">
        <v>-4.4800000000000004</v>
      </c>
    </row>
    <row r="211" spans="1:9" ht="15" x14ac:dyDescent="0.25">
      <c r="A211" s="526" t="s">
        <v>785</v>
      </c>
      <c r="B211" s="526" t="s">
        <v>74</v>
      </c>
      <c r="C211" s="528">
        <v>3.5</v>
      </c>
      <c r="D211" s="528">
        <v>0.5</v>
      </c>
      <c r="E211" s="521"/>
      <c r="F211" s="526">
        <v>139</v>
      </c>
      <c r="G211" s="526" t="s">
        <v>74</v>
      </c>
      <c r="H211" s="528">
        <v>1.29</v>
      </c>
      <c r="I211" s="528">
        <v>-4.45</v>
      </c>
    </row>
    <row r="212" spans="1:9" ht="15" x14ac:dyDescent="0.25">
      <c r="A212" s="526" t="s">
        <v>786</v>
      </c>
      <c r="B212" s="526" t="s">
        <v>74</v>
      </c>
      <c r="C212" s="528">
        <v>-3.5</v>
      </c>
      <c r="D212" s="528">
        <v>0.5</v>
      </c>
      <c r="E212" s="521"/>
      <c r="F212" s="526">
        <v>147</v>
      </c>
      <c r="G212" s="526" t="s">
        <v>74</v>
      </c>
      <c r="H212" s="528">
        <v>2.06</v>
      </c>
      <c r="I212" s="528">
        <v>-4.37</v>
      </c>
    </row>
    <row r="213" spans="1:9" ht="15" x14ac:dyDescent="0.25">
      <c r="A213" s="526" t="s">
        <v>787</v>
      </c>
      <c r="B213" s="526" t="s">
        <v>74</v>
      </c>
      <c r="C213" s="528">
        <v>3.5</v>
      </c>
      <c r="D213" s="528">
        <v>-0.5</v>
      </c>
      <c r="E213" s="521"/>
      <c r="F213" s="526">
        <v>155</v>
      </c>
      <c r="G213" s="526" t="s">
        <v>74</v>
      </c>
      <c r="H213" s="528">
        <v>2.84</v>
      </c>
      <c r="I213" s="528">
        <v>-4.25</v>
      </c>
    </row>
    <row r="214" spans="1:9" ht="15" x14ac:dyDescent="0.25">
      <c r="A214" s="526" t="s">
        <v>788</v>
      </c>
      <c r="B214" s="526" t="s">
        <v>74</v>
      </c>
      <c r="C214" s="528">
        <v>-3.5</v>
      </c>
      <c r="D214" s="528">
        <v>-0.5</v>
      </c>
      <c r="E214" s="521"/>
      <c r="F214" s="526">
        <v>162</v>
      </c>
      <c r="G214" s="526" t="s">
        <v>74</v>
      </c>
      <c r="H214" s="528">
        <v>3.38</v>
      </c>
      <c r="I214" s="528">
        <v>-4.1399999999999997</v>
      </c>
    </row>
    <row r="215" spans="1:9" ht="15" x14ac:dyDescent="0.25">
      <c r="A215" s="569" t="s">
        <v>919</v>
      </c>
      <c r="B215" s="569" t="s">
        <v>74</v>
      </c>
      <c r="C215" s="528">
        <v>-3.5</v>
      </c>
      <c r="D215" s="528">
        <v>-1.5</v>
      </c>
      <c r="E215" s="521"/>
      <c r="F215" s="526">
        <v>166</v>
      </c>
      <c r="G215" s="526" t="s">
        <v>74</v>
      </c>
      <c r="H215" s="528">
        <v>3.77</v>
      </c>
      <c r="I215" s="528">
        <v>-4.0599999999999996</v>
      </c>
    </row>
    <row r="216" spans="1:9" ht="15" x14ac:dyDescent="0.25">
      <c r="A216" s="569" t="s">
        <v>918</v>
      </c>
      <c r="B216" s="569" t="s">
        <v>74</v>
      </c>
      <c r="C216" s="528">
        <v>3.5</v>
      </c>
      <c r="D216" s="528">
        <v>-1.5</v>
      </c>
      <c r="E216" s="521"/>
      <c r="F216" s="526">
        <v>170</v>
      </c>
      <c r="G216" s="526" t="s">
        <v>74</v>
      </c>
      <c r="H216" s="528">
        <v>4.12</v>
      </c>
      <c r="I216" s="528">
        <v>-3.5</v>
      </c>
    </row>
    <row r="217" spans="1:9" ht="15" x14ac:dyDescent="0.25">
      <c r="A217" s="526" t="s">
        <v>789</v>
      </c>
      <c r="B217" s="526" t="s">
        <v>74</v>
      </c>
      <c r="C217" s="528">
        <v>3.5</v>
      </c>
      <c r="D217" s="528">
        <v>-2.5</v>
      </c>
      <c r="E217" s="521"/>
      <c r="F217" s="526">
        <v>172</v>
      </c>
      <c r="G217" s="526" t="s">
        <v>74</v>
      </c>
      <c r="H217" s="528">
        <v>4.1900000000000004</v>
      </c>
      <c r="I217" s="528">
        <v>-3.14</v>
      </c>
    </row>
    <row r="218" spans="1:9" ht="15" x14ac:dyDescent="0.25">
      <c r="A218" s="526" t="s">
        <v>790</v>
      </c>
      <c r="B218" s="526" t="s">
        <v>74</v>
      </c>
      <c r="C218" s="528">
        <v>-3.5</v>
      </c>
      <c r="D218" s="528">
        <v>-2.5</v>
      </c>
      <c r="E218" s="521"/>
      <c r="F218" s="526">
        <v>180</v>
      </c>
      <c r="G218" s="526" t="s">
        <v>74</v>
      </c>
      <c r="H218" s="528">
        <v>4.3</v>
      </c>
      <c r="I218" s="528">
        <v>-2.5499999999999998</v>
      </c>
    </row>
    <row r="219" spans="1:9" ht="15" x14ac:dyDescent="0.25">
      <c r="A219" s="569" t="s">
        <v>920</v>
      </c>
      <c r="B219" s="569" t="s">
        <v>74</v>
      </c>
      <c r="C219" s="528">
        <v>-1.5</v>
      </c>
      <c r="D219" s="528">
        <v>-3.5</v>
      </c>
      <c r="E219" s="521"/>
      <c r="F219" s="526">
        <v>184</v>
      </c>
      <c r="G219" s="526" t="s">
        <v>74</v>
      </c>
      <c r="H219" s="528">
        <v>4.3600000000000003</v>
      </c>
      <c r="I219" s="528">
        <v>-2.15</v>
      </c>
    </row>
    <row r="220" spans="1:9" ht="15" x14ac:dyDescent="0.25">
      <c r="A220" s="526" t="s">
        <v>791</v>
      </c>
      <c r="B220" s="526" t="s">
        <v>74</v>
      </c>
      <c r="C220" s="528">
        <v>-0.5</v>
      </c>
      <c r="D220" s="528">
        <v>-3.5</v>
      </c>
      <c r="E220" s="521"/>
      <c r="F220" s="526">
        <v>188</v>
      </c>
      <c r="G220" s="526" t="s">
        <v>74</v>
      </c>
      <c r="H220" s="528">
        <v>4.4000000000000004</v>
      </c>
      <c r="I220" s="528">
        <v>-1.76</v>
      </c>
    </row>
    <row r="221" spans="1:9" ht="15" x14ac:dyDescent="0.25">
      <c r="A221" s="526" t="s">
        <v>792</v>
      </c>
      <c r="B221" s="526" t="s">
        <v>74</v>
      </c>
      <c r="C221" s="528">
        <v>0.5</v>
      </c>
      <c r="D221" s="528">
        <v>-3.5</v>
      </c>
      <c r="E221" s="521"/>
      <c r="F221" s="526">
        <v>196</v>
      </c>
      <c r="G221" s="526" t="s">
        <v>74</v>
      </c>
      <c r="H221" s="528">
        <v>4.46</v>
      </c>
      <c r="I221" s="528">
        <v>-1.18</v>
      </c>
    </row>
    <row r="222" spans="1:9" ht="15" x14ac:dyDescent="0.25">
      <c r="A222" s="569" t="s">
        <v>921</v>
      </c>
      <c r="B222" s="569" t="s">
        <v>74</v>
      </c>
      <c r="C222" s="528">
        <v>1.5</v>
      </c>
      <c r="D222" s="528">
        <v>-3.5</v>
      </c>
      <c r="E222" s="521"/>
      <c r="F222" s="526">
        <v>200</v>
      </c>
      <c r="G222" s="526" t="s">
        <v>74</v>
      </c>
      <c r="H222" s="528">
        <v>4.4800000000000004</v>
      </c>
      <c r="I222" s="528">
        <v>-0.78</v>
      </c>
    </row>
    <row r="223" spans="1:9" ht="15" x14ac:dyDescent="0.25">
      <c r="A223" s="526" t="s">
        <v>793</v>
      </c>
      <c r="B223" s="526" t="s">
        <v>74</v>
      </c>
      <c r="C223" s="528">
        <v>2.5</v>
      </c>
      <c r="D223" s="528">
        <v>-3.5</v>
      </c>
      <c r="E223" s="521"/>
      <c r="F223" s="526">
        <v>204</v>
      </c>
      <c r="G223" s="526" t="s">
        <v>74</v>
      </c>
      <c r="H223" s="528">
        <v>4.5</v>
      </c>
      <c r="I223" s="528">
        <v>-0.39</v>
      </c>
    </row>
    <row r="224" spans="1:9" ht="15" x14ac:dyDescent="0.25">
      <c r="A224" s="526" t="s">
        <v>794</v>
      </c>
      <c r="B224" s="526" t="s">
        <v>74</v>
      </c>
      <c r="C224" s="528">
        <v>-2.5</v>
      </c>
      <c r="D224" s="528">
        <v>-3.5</v>
      </c>
      <c r="E224" s="521"/>
      <c r="F224" s="526">
        <v>208</v>
      </c>
      <c r="G224" s="526" t="s">
        <v>74</v>
      </c>
      <c r="H224" s="528">
        <v>4.5</v>
      </c>
      <c r="I224" s="528">
        <v>0</v>
      </c>
    </row>
    <row r="225" spans="1:9" ht="15" x14ac:dyDescent="0.25">
      <c r="A225" s="526" t="s">
        <v>795</v>
      </c>
      <c r="B225" s="526" t="s">
        <v>74</v>
      </c>
      <c r="C225" s="528">
        <v>3.5</v>
      </c>
      <c r="D225" s="528">
        <v>-7.5</v>
      </c>
      <c r="E225" s="521"/>
      <c r="F225" s="526">
        <v>216</v>
      </c>
      <c r="G225" s="526" t="s">
        <v>74</v>
      </c>
      <c r="H225" s="528">
        <v>4.4800000000000004</v>
      </c>
      <c r="I225" s="528">
        <v>0.8</v>
      </c>
    </row>
    <row r="226" spans="1:9" ht="15" x14ac:dyDescent="0.25">
      <c r="A226" s="526" t="s">
        <v>796</v>
      </c>
      <c r="B226" s="526" t="s">
        <v>74</v>
      </c>
      <c r="C226" s="528">
        <v>6.5</v>
      </c>
      <c r="D226" s="528">
        <v>-7.5</v>
      </c>
      <c r="E226" s="521"/>
      <c r="F226" s="526">
        <v>220</v>
      </c>
      <c r="G226" s="526" t="s">
        <v>74</v>
      </c>
      <c r="H226" s="528">
        <v>4.46</v>
      </c>
      <c r="I226" s="528">
        <v>1.1499999999999999</v>
      </c>
    </row>
    <row r="227" spans="1:9" ht="15" x14ac:dyDescent="0.25">
      <c r="A227" s="526" t="s">
        <v>797</v>
      </c>
      <c r="B227" s="526" t="s">
        <v>74</v>
      </c>
      <c r="C227" s="528">
        <v>7.5</v>
      </c>
      <c r="D227" s="528">
        <v>-7.5</v>
      </c>
      <c r="E227" s="521"/>
      <c r="F227" s="526">
        <v>224</v>
      </c>
      <c r="G227" s="526" t="s">
        <v>74</v>
      </c>
      <c r="H227" s="528">
        <v>4.4400000000000004</v>
      </c>
      <c r="I227" s="528">
        <v>1.39</v>
      </c>
    </row>
    <row r="228" spans="1:9" ht="15" x14ac:dyDescent="0.25">
      <c r="A228" s="526" t="s">
        <v>149</v>
      </c>
      <c r="B228" s="526" t="s">
        <v>74</v>
      </c>
      <c r="C228" s="528">
        <v>-7.5</v>
      </c>
      <c r="D228" s="528">
        <v>-7.5</v>
      </c>
      <c r="E228" s="521"/>
      <c r="F228" s="526">
        <v>232</v>
      </c>
      <c r="G228" s="526" t="s">
        <v>74</v>
      </c>
      <c r="H228" s="528">
        <v>4.3600000000000003</v>
      </c>
      <c r="I228" s="528">
        <v>2.12</v>
      </c>
    </row>
    <row r="229" spans="1:9" ht="15" x14ac:dyDescent="0.25">
      <c r="A229" s="526" t="s">
        <v>150</v>
      </c>
      <c r="B229" s="526" t="s">
        <v>74</v>
      </c>
      <c r="C229" s="528">
        <v>-6.5</v>
      </c>
      <c r="D229" s="528">
        <v>-7.5</v>
      </c>
      <c r="E229" s="521"/>
      <c r="F229" s="526">
        <v>236</v>
      </c>
      <c r="G229" s="526" t="s">
        <v>74</v>
      </c>
      <c r="H229" s="528">
        <v>4.3</v>
      </c>
      <c r="I229" s="528">
        <v>2.5499999999999998</v>
      </c>
    </row>
    <row r="230" spans="1:9" ht="15" x14ac:dyDescent="0.25">
      <c r="A230" s="526" t="s">
        <v>798</v>
      </c>
      <c r="B230" s="526" t="s">
        <v>74</v>
      </c>
      <c r="C230" s="528">
        <v>-3.5</v>
      </c>
      <c r="D230" s="528">
        <v>-7.5</v>
      </c>
      <c r="E230" s="521"/>
      <c r="F230" s="526">
        <v>240</v>
      </c>
      <c r="G230" s="526" t="s">
        <v>74</v>
      </c>
      <c r="H230" s="528">
        <v>4.24</v>
      </c>
      <c r="I230" s="528">
        <v>2.92</v>
      </c>
    </row>
    <row r="231" spans="1:9" ht="15" x14ac:dyDescent="0.25">
      <c r="A231" s="526" t="s">
        <v>799</v>
      </c>
      <c r="B231" s="526" t="s">
        <v>218</v>
      </c>
      <c r="C231" s="528">
        <v>-10.5</v>
      </c>
      <c r="D231" s="528">
        <v>10.5</v>
      </c>
      <c r="E231" s="521"/>
      <c r="F231" s="526">
        <v>246</v>
      </c>
      <c r="G231" s="526" t="s">
        <v>74</v>
      </c>
      <c r="H231" s="528">
        <v>4.12</v>
      </c>
      <c r="I231" s="528">
        <v>3.48</v>
      </c>
    </row>
    <row r="232" spans="1:9" ht="15" x14ac:dyDescent="0.25">
      <c r="A232" s="526" t="s">
        <v>800</v>
      </c>
      <c r="B232" s="526" t="s">
        <v>218</v>
      </c>
      <c r="C232" s="528">
        <v>0.5</v>
      </c>
      <c r="D232" s="528">
        <v>10.5</v>
      </c>
      <c r="E232" s="521"/>
      <c r="F232" s="526">
        <v>250</v>
      </c>
      <c r="G232" s="526" t="s">
        <v>74</v>
      </c>
      <c r="H232" s="528">
        <v>3.66</v>
      </c>
      <c r="I232" s="528">
        <v>4.08</v>
      </c>
    </row>
    <row r="233" spans="1:9" ht="15" x14ac:dyDescent="0.25">
      <c r="A233" s="526" t="s">
        <v>801</v>
      </c>
      <c r="B233" s="526" t="s">
        <v>218</v>
      </c>
      <c r="C233" s="528">
        <v>3.5</v>
      </c>
      <c r="D233" s="528">
        <v>10.5</v>
      </c>
      <c r="E233" s="521"/>
      <c r="F233" s="526">
        <v>254</v>
      </c>
      <c r="G233" s="526" t="s">
        <v>74</v>
      </c>
      <c r="H233" s="528">
        <v>3.3</v>
      </c>
      <c r="I233" s="528">
        <v>4.16</v>
      </c>
    </row>
    <row r="234" spans="1:9" ht="15" x14ac:dyDescent="0.25">
      <c r="A234" s="526" t="s">
        <v>802</v>
      </c>
      <c r="B234" s="526" t="s">
        <v>218</v>
      </c>
      <c r="C234" s="528">
        <v>7.5</v>
      </c>
      <c r="D234" s="528">
        <v>10.5</v>
      </c>
      <c r="E234" s="521"/>
      <c r="F234" s="526">
        <v>261</v>
      </c>
      <c r="G234" s="526" t="s">
        <v>74</v>
      </c>
      <c r="H234" s="528">
        <v>2.73</v>
      </c>
      <c r="I234" s="528">
        <v>4.2699999999999996</v>
      </c>
    </row>
    <row r="235" spans="1:9" ht="15" x14ac:dyDescent="0.25">
      <c r="A235" s="526" t="s">
        <v>803</v>
      </c>
      <c r="B235" s="526" t="s">
        <v>218</v>
      </c>
      <c r="C235" s="528">
        <v>10.5</v>
      </c>
      <c r="D235" s="528">
        <v>10.5</v>
      </c>
      <c r="E235" s="521"/>
      <c r="F235" s="526">
        <v>269</v>
      </c>
      <c r="G235" s="526" t="s">
        <v>74</v>
      </c>
      <c r="H235" s="528">
        <v>1.93</v>
      </c>
      <c r="I235" s="528">
        <v>4.38</v>
      </c>
    </row>
    <row r="236" spans="1:9" ht="15" x14ac:dyDescent="0.25">
      <c r="A236" s="526" t="s">
        <v>804</v>
      </c>
      <c r="B236" s="526" t="s">
        <v>218</v>
      </c>
      <c r="C236" s="528">
        <v>-7.5</v>
      </c>
      <c r="D236" s="528">
        <v>10.5</v>
      </c>
      <c r="E236" s="521"/>
      <c r="F236" s="526">
        <v>277</v>
      </c>
      <c r="G236" s="526" t="s">
        <v>74</v>
      </c>
      <c r="H236" s="528">
        <v>1.35</v>
      </c>
      <c r="I236" s="528">
        <v>4.4400000000000004</v>
      </c>
    </row>
    <row r="237" spans="1:9" ht="15" x14ac:dyDescent="0.25">
      <c r="A237" s="526" t="s">
        <v>805</v>
      </c>
      <c r="B237" s="526" t="s">
        <v>218</v>
      </c>
      <c r="C237" s="528">
        <v>-2.5</v>
      </c>
      <c r="D237" s="528">
        <v>10.5</v>
      </c>
      <c r="E237" s="521"/>
      <c r="F237" s="526">
        <v>285</v>
      </c>
      <c r="G237" s="526" t="s">
        <v>74</v>
      </c>
      <c r="H237" s="528">
        <v>0.57999999999999996</v>
      </c>
      <c r="I237" s="528">
        <v>4.49</v>
      </c>
    </row>
    <row r="238" spans="1:9" ht="15" x14ac:dyDescent="0.25">
      <c r="A238" s="526" t="s">
        <v>806</v>
      </c>
      <c r="B238" s="526" t="s">
        <v>218</v>
      </c>
      <c r="C238" s="528">
        <v>-1.5</v>
      </c>
      <c r="D238" s="528">
        <v>-9.5</v>
      </c>
      <c r="E238" s="521"/>
      <c r="F238" s="526">
        <v>289</v>
      </c>
      <c r="G238" s="526" t="s">
        <v>74</v>
      </c>
      <c r="H238" s="528">
        <v>0.2</v>
      </c>
      <c r="I238" s="528">
        <v>4.5</v>
      </c>
    </row>
    <row r="239" spans="1:9" ht="15" x14ac:dyDescent="0.25">
      <c r="A239" s="526" t="s">
        <v>807</v>
      </c>
      <c r="B239" s="526" t="s">
        <v>218</v>
      </c>
      <c r="C239" s="528">
        <v>1.5</v>
      </c>
      <c r="D239" s="528">
        <v>-9.5</v>
      </c>
      <c r="E239" s="521"/>
      <c r="F239" s="526">
        <v>297</v>
      </c>
      <c r="G239" s="526" t="s">
        <v>74</v>
      </c>
      <c r="H239" s="528">
        <v>-0.56999999999999995</v>
      </c>
      <c r="I239" s="528">
        <v>4.49</v>
      </c>
    </row>
    <row r="240" spans="1:9" ht="15" x14ac:dyDescent="0.25">
      <c r="A240" s="526" t="s">
        <v>808</v>
      </c>
      <c r="B240" s="526" t="s">
        <v>218</v>
      </c>
      <c r="C240" s="528">
        <v>8.5</v>
      </c>
      <c r="D240" s="528">
        <v>-9.5</v>
      </c>
      <c r="E240" s="521"/>
      <c r="F240" s="526">
        <v>301</v>
      </c>
      <c r="G240" s="526" t="s">
        <v>74</v>
      </c>
      <c r="H240" s="528">
        <v>-0.96</v>
      </c>
      <c r="I240" s="528">
        <v>4.47</v>
      </c>
    </row>
    <row r="241" spans="1:9" ht="15" x14ac:dyDescent="0.25">
      <c r="A241" s="526" t="s">
        <v>809</v>
      </c>
      <c r="B241" s="526" t="s">
        <v>218</v>
      </c>
      <c r="C241" s="528">
        <v>-8.5</v>
      </c>
      <c r="D241" s="528">
        <v>-9.5</v>
      </c>
      <c r="E241" s="521"/>
      <c r="F241" s="526">
        <v>309</v>
      </c>
      <c r="G241" s="526" t="s">
        <v>74</v>
      </c>
      <c r="H241" s="528">
        <v>-1.54</v>
      </c>
      <c r="I241" s="528">
        <v>4.43</v>
      </c>
    </row>
    <row r="242" spans="1:9" ht="15" x14ac:dyDescent="0.25">
      <c r="A242" s="526" t="s">
        <v>810</v>
      </c>
      <c r="B242" s="526" t="s">
        <v>218</v>
      </c>
      <c r="C242" s="528">
        <v>-10.5</v>
      </c>
      <c r="D242" s="528">
        <v>-10.5</v>
      </c>
      <c r="E242" s="521"/>
      <c r="F242" s="526">
        <v>317</v>
      </c>
      <c r="G242" s="526" t="s">
        <v>74</v>
      </c>
      <c r="H242" s="528">
        <v>-2.34</v>
      </c>
      <c r="I242" s="528">
        <v>4.33</v>
      </c>
    </row>
    <row r="243" spans="1:9" ht="15" x14ac:dyDescent="0.25">
      <c r="A243" s="526" t="s">
        <v>811</v>
      </c>
      <c r="B243" s="526" t="s">
        <v>218</v>
      </c>
      <c r="C243" s="528">
        <v>-1.5</v>
      </c>
      <c r="D243" s="528">
        <v>-10.5</v>
      </c>
      <c r="E243" s="521"/>
      <c r="F243" s="526">
        <v>325</v>
      </c>
      <c r="G243" s="526" t="s">
        <v>74</v>
      </c>
      <c r="H243" s="528">
        <v>-3.08</v>
      </c>
      <c r="I243" s="528">
        <v>4.21</v>
      </c>
    </row>
    <row r="244" spans="1:9" ht="15" x14ac:dyDescent="0.25">
      <c r="A244" s="526" t="s">
        <v>812</v>
      </c>
      <c r="B244" s="526" t="s">
        <v>218</v>
      </c>
      <c r="C244" s="528">
        <v>1.5</v>
      </c>
      <c r="D244" s="528">
        <v>-10.5</v>
      </c>
      <c r="E244" s="521"/>
      <c r="F244" s="526">
        <v>330</v>
      </c>
      <c r="G244" s="526" t="s">
        <v>74</v>
      </c>
      <c r="H244" s="528">
        <v>-3.52</v>
      </c>
      <c r="I244" s="528">
        <v>4.1100000000000003</v>
      </c>
    </row>
    <row r="245" spans="1:9" ht="15" x14ac:dyDescent="0.25">
      <c r="A245" s="526" t="s">
        <v>813</v>
      </c>
      <c r="B245" s="526" t="s">
        <v>218</v>
      </c>
      <c r="C245" s="528">
        <v>4.5</v>
      </c>
      <c r="D245" s="528">
        <v>-10.5</v>
      </c>
      <c r="E245" s="521"/>
      <c r="F245" s="526">
        <v>1</v>
      </c>
      <c r="G245" s="526" t="s">
        <v>218</v>
      </c>
      <c r="H245" s="528">
        <v>-3.4</v>
      </c>
      <c r="I245" s="528">
        <v>2.86</v>
      </c>
    </row>
    <row r="246" spans="1:9" ht="15" x14ac:dyDescent="0.25">
      <c r="A246" s="526" t="s">
        <v>814</v>
      </c>
      <c r="B246" s="526" t="s">
        <v>218</v>
      </c>
      <c r="C246" s="528">
        <v>7.5</v>
      </c>
      <c r="D246" s="528">
        <v>-10.5</v>
      </c>
      <c r="E246" s="521"/>
      <c r="F246" s="526">
        <v>3</v>
      </c>
      <c r="G246" s="526" t="s">
        <v>218</v>
      </c>
      <c r="H246" s="528">
        <v>-3.4</v>
      </c>
      <c r="I246" s="528">
        <v>2.65</v>
      </c>
    </row>
    <row r="247" spans="1:9" ht="15" x14ac:dyDescent="0.25">
      <c r="A247" s="526" t="s">
        <v>815</v>
      </c>
      <c r="B247" s="526" t="s">
        <v>218</v>
      </c>
      <c r="C247" s="528">
        <v>10.5</v>
      </c>
      <c r="D247" s="528">
        <v>-10.5</v>
      </c>
      <c r="E247" s="521"/>
      <c r="F247" s="526">
        <v>5</v>
      </c>
      <c r="G247" s="526" t="s">
        <v>218</v>
      </c>
      <c r="H247" s="528">
        <v>-3.4</v>
      </c>
      <c r="I247" s="528">
        <v>2.41</v>
      </c>
    </row>
    <row r="248" spans="1:9" ht="15" x14ac:dyDescent="0.25">
      <c r="A248" s="526" t="s">
        <v>816</v>
      </c>
      <c r="B248" s="526" t="s">
        <v>218</v>
      </c>
      <c r="C248" s="528">
        <v>-7.5</v>
      </c>
      <c r="D248" s="528">
        <v>-10.5</v>
      </c>
      <c r="E248" s="521"/>
      <c r="F248" s="526">
        <v>8</v>
      </c>
      <c r="G248" s="526" t="s">
        <v>218</v>
      </c>
      <c r="H248" s="528">
        <v>-3.4</v>
      </c>
      <c r="I248" s="528">
        <v>2.2799999999999998</v>
      </c>
    </row>
    <row r="249" spans="1:9" ht="15" x14ac:dyDescent="0.25">
      <c r="A249" s="526" t="s">
        <v>817</v>
      </c>
      <c r="B249" s="526" t="s">
        <v>218</v>
      </c>
      <c r="C249" s="528">
        <v>-4.5</v>
      </c>
      <c r="D249" s="528">
        <v>-10.5</v>
      </c>
      <c r="E249" s="521"/>
      <c r="F249" s="526">
        <v>12</v>
      </c>
      <c r="G249" s="526" t="s">
        <v>218</v>
      </c>
      <c r="H249" s="528">
        <v>-3.4</v>
      </c>
      <c r="I249" s="528">
        <v>1.97</v>
      </c>
    </row>
    <row r="250" spans="1:9" ht="15" x14ac:dyDescent="0.25">
      <c r="A250" s="526" t="s">
        <v>818</v>
      </c>
      <c r="B250" s="526" t="s">
        <v>218</v>
      </c>
      <c r="C250" s="528">
        <v>-1.5</v>
      </c>
      <c r="D250" s="528">
        <v>9.5</v>
      </c>
      <c r="E250" s="521"/>
      <c r="F250" s="526">
        <v>16</v>
      </c>
      <c r="G250" s="526" t="s">
        <v>218</v>
      </c>
      <c r="H250" s="528">
        <v>-3.4</v>
      </c>
      <c r="I250" s="528">
        <v>1.67</v>
      </c>
    </row>
    <row r="251" spans="1:9" ht="15" x14ac:dyDescent="0.25">
      <c r="A251" s="526" t="s">
        <v>819</v>
      </c>
      <c r="B251" s="526" t="s">
        <v>218</v>
      </c>
      <c r="C251" s="528">
        <v>-0.5</v>
      </c>
      <c r="D251" s="528">
        <v>9.5</v>
      </c>
      <c r="E251" s="521"/>
      <c r="F251" s="526">
        <v>20</v>
      </c>
      <c r="G251" s="526" t="s">
        <v>218</v>
      </c>
      <c r="H251" s="528">
        <v>-3.4</v>
      </c>
      <c r="I251" s="528">
        <v>1.4</v>
      </c>
    </row>
    <row r="252" spans="1:9" ht="15" x14ac:dyDescent="0.25">
      <c r="A252" s="526" t="s">
        <v>820</v>
      </c>
      <c r="B252" s="526" t="s">
        <v>218</v>
      </c>
      <c r="C252" s="528">
        <v>1.5</v>
      </c>
      <c r="D252" s="528">
        <v>9.5</v>
      </c>
      <c r="E252" s="521"/>
      <c r="F252" s="526">
        <v>24</v>
      </c>
      <c r="G252" s="526" t="s">
        <v>218</v>
      </c>
      <c r="H252" s="528">
        <v>-3.4</v>
      </c>
      <c r="I252" s="528">
        <v>1.24</v>
      </c>
    </row>
    <row r="253" spans="1:9" ht="15" x14ac:dyDescent="0.25">
      <c r="A253" s="526" t="s">
        <v>821</v>
      </c>
      <c r="B253" s="526" t="s">
        <v>218</v>
      </c>
      <c r="C253" s="528">
        <v>2.5</v>
      </c>
      <c r="D253" s="528">
        <v>9.5</v>
      </c>
      <c r="E253" s="521"/>
      <c r="F253" s="526">
        <v>28</v>
      </c>
      <c r="G253" s="526" t="s">
        <v>218</v>
      </c>
      <c r="H253" s="528">
        <v>-3.4</v>
      </c>
      <c r="I253" s="528">
        <v>0.95</v>
      </c>
    </row>
    <row r="254" spans="1:9" ht="15" x14ac:dyDescent="0.25">
      <c r="A254" s="526" t="s">
        <v>822</v>
      </c>
      <c r="B254" s="526" t="s">
        <v>218</v>
      </c>
      <c r="C254" s="528">
        <v>-8.5</v>
      </c>
      <c r="D254" s="528">
        <v>9.5</v>
      </c>
      <c r="E254" s="521"/>
      <c r="F254" s="526">
        <v>32</v>
      </c>
      <c r="G254" s="526" t="s">
        <v>218</v>
      </c>
      <c r="H254" s="528">
        <v>-3.4</v>
      </c>
      <c r="I254" s="528">
        <v>0.67</v>
      </c>
    </row>
    <row r="255" spans="1:9" ht="15" x14ac:dyDescent="0.25">
      <c r="A255" s="526" t="s">
        <v>823</v>
      </c>
      <c r="B255" s="526" t="s">
        <v>218</v>
      </c>
      <c r="C255" s="528">
        <v>-9.5</v>
      </c>
      <c r="D255" s="528">
        <v>8.5</v>
      </c>
      <c r="E255" s="521"/>
      <c r="F255" s="526">
        <v>36</v>
      </c>
      <c r="G255" s="526" t="s">
        <v>218</v>
      </c>
      <c r="H255" s="528">
        <v>-3.4</v>
      </c>
      <c r="I255" s="528">
        <v>0.4</v>
      </c>
    </row>
    <row r="256" spans="1:9" ht="15" x14ac:dyDescent="0.25">
      <c r="A256" s="526" t="s">
        <v>824</v>
      </c>
      <c r="B256" s="526" t="s">
        <v>218</v>
      </c>
      <c r="C256" s="528">
        <v>8.5</v>
      </c>
      <c r="D256" s="528">
        <v>8.5</v>
      </c>
      <c r="E256" s="521"/>
      <c r="F256" s="526">
        <v>40</v>
      </c>
      <c r="G256" s="526" t="s">
        <v>218</v>
      </c>
      <c r="H256" s="528">
        <v>-3.4</v>
      </c>
      <c r="I256" s="528">
        <v>0.13</v>
      </c>
    </row>
    <row r="257" spans="1:9" ht="15" x14ac:dyDescent="0.25">
      <c r="A257" s="526" t="s">
        <v>825</v>
      </c>
      <c r="B257" s="526" t="s">
        <v>218</v>
      </c>
      <c r="C257" s="528">
        <v>9.5</v>
      </c>
      <c r="D257" s="528">
        <v>8.5</v>
      </c>
      <c r="E257" s="521"/>
      <c r="F257" s="526">
        <v>44</v>
      </c>
      <c r="G257" s="526" t="s">
        <v>218</v>
      </c>
      <c r="H257" s="528">
        <v>-3.4</v>
      </c>
      <c r="I257" s="528">
        <v>-0.13</v>
      </c>
    </row>
    <row r="258" spans="1:9" ht="15" x14ac:dyDescent="0.25">
      <c r="A258" s="526" t="s">
        <v>826</v>
      </c>
      <c r="B258" s="526" t="s">
        <v>218</v>
      </c>
      <c r="C258" s="528">
        <v>-8.5</v>
      </c>
      <c r="D258" s="528">
        <v>8.5</v>
      </c>
      <c r="E258" s="521"/>
      <c r="F258" s="526">
        <v>48</v>
      </c>
      <c r="G258" s="526" t="s">
        <v>218</v>
      </c>
      <c r="H258" s="528">
        <v>-3.4</v>
      </c>
      <c r="I258" s="528">
        <v>-0.41</v>
      </c>
    </row>
    <row r="259" spans="1:9" ht="15" x14ac:dyDescent="0.25">
      <c r="A259" s="526" t="s">
        <v>827</v>
      </c>
      <c r="B259" s="526" t="s">
        <v>218</v>
      </c>
      <c r="C259" s="528">
        <v>-10.5</v>
      </c>
      <c r="D259" s="528">
        <v>7.5</v>
      </c>
      <c r="E259" s="521"/>
      <c r="F259" s="526">
        <v>52</v>
      </c>
      <c r="G259" s="526" t="s">
        <v>218</v>
      </c>
      <c r="H259" s="528">
        <v>-3.4</v>
      </c>
      <c r="I259" s="528">
        <v>-0.67</v>
      </c>
    </row>
    <row r="260" spans="1:9" ht="15" x14ac:dyDescent="0.25">
      <c r="A260" s="526" t="s">
        <v>828</v>
      </c>
      <c r="B260" s="526" t="s">
        <v>218</v>
      </c>
      <c r="C260" s="528">
        <v>-1.5</v>
      </c>
      <c r="D260" s="528">
        <v>7.5</v>
      </c>
      <c r="E260" s="521"/>
      <c r="F260" s="526">
        <v>56</v>
      </c>
      <c r="G260" s="526" t="s">
        <v>218</v>
      </c>
      <c r="H260" s="528">
        <v>-3.4</v>
      </c>
      <c r="I260" s="528">
        <v>-0.95</v>
      </c>
    </row>
    <row r="261" spans="1:9" ht="15" x14ac:dyDescent="0.25">
      <c r="A261" s="526" t="s">
        <v>829</v>
      </c>
      <c r="B261" s="526" t="s">
        <v>218</v>
      </c>
      <c r="C261" s="528">
        <v>2.5</v>
      </c>
      <c r="D261" s="528">
        <v>7.5</v>
      </c>
      <c r="E261" s="521"/>
      <c r="F261" s="526">
        <v>60</v>
      </c>
      <c r="G261" s="526" t="s">
        <v>218</v>
      </c>
      <c r="H261" s="528">
        <v>-3.4</v>
      </c>
      <c r="I261" s="528">
        <v>-1.1100000000000001</v>
      </c>
    </row>
    <row r="262" spans="1:9" ht="15" x14ac:dyDescent="0.25">
      <c r="A262" s="526" t="s">
        <v>830</v>
      </c>
      <c r="B262" s="526" t="s">
        <v>218</v>
      </c>
      <c r="C262" s="528">
        <v>5.5</v>
      </c>
      <c r="D262" s="528">
        <v>7.5</v>
      </c>
      <c r="E262" s="521"/>
      <c r="F262" s="526">
        <v>64</v>
      </c>
      <c r="G262" s="526" t="s">
        <v>218</v>
      </c>
      <c r="H262" s="528">
        <v>-3.4</v>
      </c>
      <c r="I262" s="528">
        <v>-1.37</v>
      </c>
    </row>
    <row r="263" spans="1:9" ht="15" x14ac:dyDescent="0.25">
      <c r="A263" s="526" t="s">
        <v>831</v>
      </c>
      <c r="B263" s="526" t="s">
        <v>218</v>
      </c>
      <c r="C263" s="528">
        <v>6.5</v>
      </c>
      <c r="D263" s="528">
        <v>7.5</v>
      </c>
      <c r="E263" s="521"/>
      <c r="F263" s="526">
        <v>68</v>
      </c>
      <c r="G263" s="526" t="s">
        <v>218</v>
      </c>
      <c r="H263" s="528">
        <v>-3.4</v>
      </c>
      <c r="I263" s="528">
        <v>-1.67</v>
      </c>
    </row>
    <row r="264" spans="1:9" ht="15" x14ac:dyDescent="0.25">
      <c r="A264" s="526" t="s">
        <v>832</v>
      </c>
      <c r="B264" s="526" t="s">
        <v>218</v>
      </c>
      <c r="C264" s="528">
        <v>9.5</v>
      </c>
      <c r="D264" s="528">
        <v>7.5</v>
      </c>
      <c r="E264" s="521"/>
      <c r="F264" s="526">
        <v>72</v>
      </c>
      <c r="G264" s="526" t="s">
        <v>218</v>
      </c>
      <c r="H264" s="528">
        <v>-3.4</v>
      </c>
      <c r="I264" s="528">
        <v>-1.99</v>
      </c>
    </row>
    <row r="265" spans="1:9" ht="15" x14ac:dyDescent="0.25">
      <c r="A265" s="526" t="s">
        <v>833</v>
      </c>
      <c r="B265" s="526" t="s">
        <v>218</v>
      </c>
      <c r="C265" s="528">
        <v>10.5</v>
      </c>
      <c r="D265" s="528">
        <v>7.5</v>
      </c>
      <c r="E265" s="521"/>
      <c r="F265" s="526">
        <v>76</v>
      </c>
      <c r="G265" s="526" t="s">
        <v>218</v>
      </c>
      <c r="H265" s="528">
        <v>-3.4</v>
      </c>
      <c r="I265" s="528">
        <v>-2.2799999999999998</v>
      </c>
    </row>
    <row r="266" spans="1:9" ht="15" x14ac:dyDescent="0.25">
      <c r="A266" s="526" t="s">
        <v>834</v>
      </c>
      <c r="B266" s="526" t="s">
        <v>218</v>
      </c>
      <c r="C266" s="528">
        <v>-8.5</v>
      </c>
      <c r="D266" s="528">
        <v>7.5</v>
      </c>
      <c r="E266" s="521"/>
      <c r="F266" s="526">
        <v>79</v>
      </c>
      <c r="G266" s="526" t="s">
        <v>218</v>
      </c>
      <c r="H266" s="528">
        <v>-3.4</v>
      </c>
      <c r="I266" s="528">
        <v>-2.46</v>
      </c>
    </row>
    <row r="267" spans="1:9" ht="15" x14ac:dyDescent="0.25">
      <c r="A267" s="526" t="s">
        <v>835</v>
      </c>
      <c r="B267" s="526" t="s">
        <v>218</v>
      </c>
      <c r="C267" s="528">
        <v>-5.5</v>
      </c>
      <c r="D267" s="528">
        <v>7.5</v>
      </c>
      <c r="E267" s="521"/>
      <c r="F267" s="526">
        <v>81</v>
      </c>
      <c r="G267" s="526" t="s">
        <v>218</v>
      </c>
      <c r="H267" s="528">
        <v>-3.4</v>
      </c>
      <c r="I267" s="528">
        <v>-2.71</v>
      </c>
    </row>
    <row r="268" spans="1:9" ht="15" x14ac:dyDescent="0.25">
      <c r="A268" s="526" t="s">
        <v>836</v>
      </c>
      <c r="B268" s="526" t="s">
        <v>218</v>
      </c>
      <c r="C268" s="528">
        <v>-2.5</v>
      </c>
      <c r="D268" s="528">
        <v>7.5</v>
      </c>
      <c r="E268" s="521"/>
      <c r="F268" s="526">
        <v>83</v>
      </c>
      <c r="G268" s="526" t="s">
        <v>218</v>
      </c>
      <c r="H268" s="528">
        <v>-3.4</v>
      </c>
      <c r="I268" s="528">
        <v>-2.88</v>
      </c>
    </row>
    <row r="269" spans="1:9" ht="15" x14ac:dyDescent="0.25">
      <c r="A269" s="526" t="s">
        <v>84</v>
      </c>
      <c r="B269" s="526" t="s">
        <v>218</v>
      </c>
      <c r="C269" s="528">
        <v>-7.5</v>
      </c>
      <c r="D269" s="528">
        <v>6.5</v>
      </c>
      <c r="E269" s="521"/>
      <c r="F269" s="526">
        <v>84</v>
      </c>
      <c r="G269" s="526" t="s">
        <v>218</v>
      </c>
      <c r="H269" s="528">
        <v>-3.06</v>
      </c>
      <c r="I269" s="528">
        <v>-3.4</v>
      </c>
    </row>
    <row r="270" spans="1:9" ht="15" x14ac:dyDescent="0.25">
      <c r="A270" s="526" t="s">
        <v>837</v>
      </c>
      <c r="B270" s="526" t="s">
        <v>218</v>
      </c>
      <c r="C270" s="528">
        <v>7.5</v>
      </c>
      <c r="D270" s="528">
        <v>5.5</v>
      </c>
      <c r="E270" s="521"/>
      <c r="F270" s="526">
        <v>87</v>
      </c>
      <c r="G270" s="526" t="s">
        <v>218</v>
      </c>
      <c r="H270" s="528">
        <v>-2.72</v>
      </c>
      <c r="I270" s="528">
        <v>-3.4</v>
      </c>
    </row>
    <row r="271" spans="1:9" ht="15" x14ac:dyDescent="0.25">
      <c r="A271" s="526" t="s">
        <v>82</v>
      </c>
      <c r="B271" s="526" t="s">
        <v>218</v>
      </c>
      <c r="C271" s="528">
        <v>-7.5</v>
      </c>
      <c r="D271" s="528">
        <v>5.5</v>
      </c>
      <c r="E271" s="521"/>
      <c r="F271" s="526">
        <v>89</v>
      </c>
      <c r="G271" s="526" t="s">
        <v>218</v>
      </c>
      <c r="H271" s="528">
        <v>-2.42</v>
      </c>
      <c r="I271" s="528">
        <v>-3.4</v>
      </c>
    </row>
    <row r="272" spans="1:9" ht="15" x14ac:dyDescent="0.25">
      <c r="A272" s="526" t="s">
        <v>89</v>
      </c>
      <c r="B272" s="526" t="s">
        <v>218</v>
      </c>
      <c r="C272" s="528">
        <v>-10.5</v>
      </c>
      <c r="D272" s="528">
        <v>4.5</v>
      </c>
      <c r="E272" s="521"/>
      <c r="F272" s="526">
        <v>93</v>
      </c>
      <c r="G272" s="526" t="s">
        <v>218</v>
      </c>
      <c r="H272" s="528">
        <v>-2.23</v>
      </c>
      <c r="I272" s="528">
        <v>-3.4</v>
      </c>
    </row>
    <row r="273" spans="1:9" ht="15" x14ac:dyDescent="0.25">
      <c r="A273" s="526" t="s">
        <v>838</v>
      </c>
      <c r="B273" s="526" t="s">
        <v>218</v>
      </c>
      <c r="C273" s="528">
        <v>7.5</v>
      </c>
      <c r="D273" s="528">
        <v>4.5</v>
      </c>
      <c r="E273" s="521"/>
      <c r="F273" s="526">
        <v>97</v>
      </c>
      <c r="G273" s="526" t="s">
        <v>218</v>
      </c>
      <c r="H273" s="528">
        <v>-1.92</v>
      </c>
      <c r="I273" s="528">
        <v>-3.4</v>
      </c>
    </row>
    <row r="274" spans="1:9" ht="15" x14ac:dyDescent="0.25">
      <c r="A274" s="526" t="s">
        <v>839</v>
      </c>
      <c r="B274" s="526" t="s">
        <v>218</v>
      </c>
      <c r="C274" s="528">
        <v>10.5</v>
      </c>
      <c r="D274" s="528">
        <v>4.5</v>
      </c>
      <c r="E274" s="521"/>
      <c r="F274" s="526">
        <v>101</v>
      </c>
      <c r="G274" s="526" t="s">
        <v>218</v>
      </c>
      <c r="H274" s="528">
        <v>-1.62</v>
      </c>
      <c r="I274" s="528">
        <v>-3.4</v>
      </c>
    </row>
    <row r="275" spans="1:9" ht="15" x14ac:dyDescent="0.25">
      <c r="A275" s="526" t="s">
        <v>81</v>
      </c>
      <c r="B275" s="526" t="s">
        <v>218</v>
      </c>
      <c r="C275" s="528">
        <v>-7.5</v>
      </c>
      <c r="D275" s="528">
        <v>4.5</v>
      </c>
      <c r="E275" s="521"/>
      <c r="F275" s="526">
        <v>105</v>
      </c>
      <c r="G275" s="526" t="s">
        <v>218</v>
      </c>
      <c r="H275" s="528">
        <v>-1.32</v>
      </c>
      <c r="I275" s="528">
        <v>-3.4</v>
      </c>
    </row>
    <row r="276" spans="1:9" ht="15" x14ac:dyDescent="0.25">
      <c r="A276" s="526" t="s">
        <v>840</v>
      </c>
      <c r="B276" s="526" t="s">
        <v>218</v>
      </c>
      <c r="C276" s="528">
        <v>3.5</v>
      </c>
      <c r="D276" s="528">
        <v>3.5</v>
      </c>
      <c r="E276" s="521"/>
      <c r="F276" s="526">
        <v>109</v>
      </c>
      <c r="G276" s="526" t="s">
        <v>218</v>
      </c>
      <c r="H276" s="528">
        <v>-1.07</v>
      </c>
      <c r="I276" s="528">
        <v>-3.4</v>
      </c>
    </row>
    <row r="277" spans="1:9" ht="15" x14ac:dyDescent="0.25">
      <c r="A277" s="526" t="s">
        <v>841</v>
      </c>
      <c r="B277" s="526" t="s">
        <v>218</v>
      </c>
      <c r="C277" s="528">
        <v>-3.5</v>
      </c>
      <c r="D277" s="528">
        <v>3.5</v>
      </c>
      <c r="E277" s="521"/>
      <c r="F277" s="526">
        <v>113</v>
      </c>
      <c r="G277" s="526" t="s">
        <v>218</v>
      </c>
      <c r="H277" s="528">
        <v>-0.78</v>
      </c>
      <c r="I277" s="528">
        <v>-3.4</v>
      </c>
    </row>
    <row r="278" spans="1:9" ht="15" x14ac:dyDescent="0.25">
      <c r="A278" s="526" t="s">
        <v>842</v>
      </c>
      <c r="B278" s="526" t="s">
        <v>218</v>
      </c>
      <c r="C278" s="528">
        <v>-1.5</v>
      </c>
      <c r="D278" s="528">
        <v>2.5</v>
      </c>
      <c r="E278" s="521"/>
      <c r="F278" s="526">
        <v>117</v>
      </c>
      <c r="G278" s="526" t="s">
        <v>218</v>
      </c>
      <c r="H278" s="528">
        <v>-0.62</v>
      </c>
      <c r="I278" s="528">
        <v>-3.4</v>
      </c>
    </row>
    <row r="279" spans="1:9" ht="15" x14ac:dyDescent="0.25">
      <c r="A279" s="526" t="s">
        <v>843</v>
      </c>
      <c r="B279" s="526" t="s">
        <v>218</v>
      </c>
      <c r="C279" s="528">
        <v>-0.5</v>
      </c>
      <c r="D279" s="528">
        <v>2.5</v>
      </c>
      <c r="E279" s="521"/>
      <c r="F279" s="526">
        <v>121</v>
      </c>
      <c r="G279" s="526" t="s">
        <v>218</v>
      </c>
      <c r="H279" s="528">
        <v>-0.33</v>
      </c>
      <c r="I279" s="528">
        <v>-3.4</v>
      </c>
    </row>
    <row r="280" spans="1:9" ht="15" x14ac:dyDescent="0.25">
      <c r="A280" s="526" t="s">
        <v>844</v>
      </c>
      <c r="B280" s="526" t="s">
        <v>218</v>
      </c>
      <c r="C280" s="528">
        <v>0.5</v>
      </c>
      <c r="D280" s="528">
        <v>2.5</v>
      </c>
      <c r="E280" s="521"/>
      <c r="F280" s="526">
        <v>125</v>
      </c>
      <c r="G280" s="526" t="s">
        <v>218</v>
      </c>
      <c r="H280" s="528">
        <v>-0.09</v>
      </c>
      <c r="I280" s="528">
        <v>-3.4</v>
      </c>
    </row>
    <row r="281" spans="1:9" ht="15" x14ac:dyDescent="0.25">
      <c r="A281" s="526" t="s">
        <v>845</v>
      </c>
      <c r="B281" s="526" t="s">
        <v>218</v>
      </c>
      <c r="C281" s="528">
        <v>1.5</v>
      </c>
      <c r="D281" s="528">
        <v>2.5</v>
      </c>
      <c r="E281" s="521"/>
      <c r="F281" s="526">
        <v>129</v>
      </c>
      <c r="G281" s="526" t="s">
        <v>218</v>
      </c>
      <c r="H281" s="528">
        <v>0.23</v>
      </c>
      <c r="I281" s="528">
        <v>-3.4</v>
      </c>
    </row>
    <row r="282" spans="1:9" ht="15" x14ac:dyDescent="0.25">
      <c r="A282" s="526" t="s">
        <v>846</v>
      </c>
      <c r="B282" s="526" t="s">
        <v>218</v>
      </c>
      <c r="C282" s="528">
        <v>2.5</v>
      </c>
      <c r="D282" s="528">
        <v>2.5</v>
      </c>
      <c r="E282" s="521"/>
      <c r="F282" s="526">
        <v>133</v>
      </c>
      <c r="G282" s="526" t="s">
        <v>218</v>
      </c>
      <c r="H282" s="528">
        <v>0.63</v>
      </c>
      <c r="I282" s="528">
        <v>-3.4</v>
      </c>
    </row>
    <row r="283" spans="1:9" ht="15" x14ac:dyDescent="0.25">
      <c r="A283" s="526" t="s">
        <v>847</v>
      </c>
      <c r="B283" s="526" t="s">
        <v>218</v>
      </c>
      <c r="C283" s="528">
        <v>-2.5</v>
      </c>
      <c r="D283" s="528">
        <v>2.5</v>
      </c>
      <c r="E283" s="521"/>
      <c r="F283" s="526">
        <v>137</v>
      </c>
      <c r="G283" s="526" t="s">
        <v>218</v>
      </c>
      <c r="H283" s="528">
        <v>0.88</v>
      </c>
      <c r="I283" s="528">
        <v>-3.4</v>
      </c>
    </row>
    <row r="284" spans="1:9" ht="15" x14ac:dyDescent="0.25">
      <c r="A284" s="526" t="s">
        <v>848</v>
      </c>
      <c r="B284" s="526" t="s">
        <v>218</v>
      </c>
      <c r="C284" s="528">
        <v>-10.5</v>
      </c>
      <c r="D284" s="528">
        <v>1.5</v>
      </c>
      <c r="E284" s="521"/>
      <c r="F284" s="526">
        <v>141</v>
      </c>
      <c r="G284" s="526" t="s">
        <v>218</v>
      </c>
      <c r="H284" s="528">
        <v>1.06</v>
      </c>
      <c r="I284" s="528">
        <v>-3.4</v>
      </c>
    </row>
    <row r="285" spans="1:9" ht="15" x14ac:dyDescent="0.25">
      <c r="A285" s="526" t="s">
        <v>849</v>
      </c>
      <c r="B285" s="526" t="s">
        <v>218</v>
      </c>
      <c r="C285" s="528">
        <v>-1.5</v>
      </c>
      <c r="D285" s="528">
        <v>1.5</v>
      </c>
      <c r="E285" s="521"/>
      <c r="F285" s="526">
        <v>145</v>
      </c>
      <c r="G285" s="526" t="s">
        <v>218</v>
      </c>
      <c r="H285" s="528">
        <v>1.33</v>
      </c>
      <c r="I285" s="528">
        <v>-3.4</v>
      </c>
    </row>
    <row r="286" spans="1:9" ht="15" x14ac:dyDescent="0.25">
      <c r="A286" s="526" t="s">
        <v>850</v>
      </c>
      <c r="B286" s="526" t="s">
        <v>218</v>
      </c>
      <c r="C286" s="528">
        <v>-0.5</v>
      </c>
      <c r="D286" s="528">
        <v>1.5</v>
      </c>
      <c r="E286" s="521"/>
      <c r="F286" s="526">
        <v>149</v>
      </c>
      <c r="G286" s="526" t="s">
        <v>218</v>
      </c>
      <c r="H286" s="528">
        <v>1.62</v>
      </c>
      <c r="I286" s="528">
        <v>-3.4</v>
      </c>
    </row>
    <row r="287" spans="1:9" ht="15" x14ac:dyDescent="0.25">
      <c r="A287" s="526" t="s">
        <v>851</v>
      </c>
      <c r="B287" s="526" t="s">
        <v>218</v>
      </c>
      <c r="C287" s="528">
        <v>0.5</v>
      </c>
      <c r="D287" s="528">
        <v>1.5</v>
      </c>
      <c r="E287" s="521"/>
      <c r="F287" s="526">
        <v>153</v>
      </c>
      <c r="G287" s="526" t="s">
        <v>218</v>
      </c>
      <c r="H287" s="528">
        <v>1.93</v>
      </c>
      <c r="I287" s="528">
        <v>-3.4</v>
      </c>
    </row>
    <row r="288" spans="1:9" ht="15" x14ac:dyDescent="0.25">
      <c r="A288" s="526" t="s">
        <v>852</v>
      </c>
      <c r="B288" s="526" t="s">
        <v>218</v>
      </c>
      <c r="C288" s="528">
        <v>1.5</v>
      </c>
      <c r="D288" s="528">
        <v>1.5</v>
      </c>
      <c r="E288" s="521"/>
      <c r="F288" s="526">
        <v>157</v>
      </c>
      <c r="G288" s="526" t="s">
        <v>218</v>
      </c>
      <c r="H288" s="528">
        <v>2.25</v>
      </c>
      <c r="I288" s="528">
        <v>-3.4</v>
      </c>
    </row>
    <row r="289" spans="1:9" ht="15" x14ac:dyDescent="0.25">
      <c r="A289" s="526" t="s">
        <v>853</v>
      </c>
      <c r="B289" s="526" t="s">
        <v>218</v>
      </c>
      <c r="C289" s="528">
        <v>2.5</v>
      </c>
      <c r="D289" s="528">
        <v>1.5</v>
      </c>
      <c r="E289" s="521"/>
      <c r="F289" s="526">
        <v>161</v>
      </c>
      <c r="G289" s="526" t="s">
        <v>218</v>
      </c>
      <c r="H289" s="528">
        <v>2.5099999999999998</v>
      </c>
      <c r="I289" s="528">
        <v>-3.4</v>
      </c>
    </row>
    <row r="290" spans="1:9" ht="15" x14ac:dyDescent="0.25">
      <c r="A290" s="526" t="s">
        <v>854</v>
      </c>
      <c r="B290" s="526" t="s">
        <v>218</v>
      </c>
      <c r="C290" s="528">
        <v>7.5</v>
      </c>
      <c r="D290" s="528">
        <v>1.5</v>
      </c>
      <c r="E290" s="521"/>
      <c r="F290" s="526">
        <v>163</v>
      </c>
      <c r="G290" s="526" t="s">
        <v>218</v>
      </c>
      <c r="H290" s="528">
        <v>2.77</v>
      </c>
      <c r="I290" s="528">
        <v>-3.4</v>
      </c>
    </row>
    <row r="291" spans="1:9" ht="15" x14ac:dyDescent="0.25">
      <c r="A291" s="526" t="s">
        <v>855</v>
      </c>
      <c r="B291" s="526" t="s">
        <v>218</v>
      </c>
      <c r="C291" s="528">
        <v>10.5</v>
      </c>
      <c r="D291" s="528">
        <v>1.5</v>
      </c>
      <c r="E291" s="521"/>
      <c r="F291" s="526">
        <v>165</v>
      </c>
      <c r="G291" s="526" t="s">
        <v>218</v>
      </c>
      <c r="H291" s="528">
        <v>2.96</v>
      </c>
      <c r="I291" s="528">
        <v>-3.4</v>
      </c>
    </row>
    <row r="292" spans="1:9" ht="15" x14ac:dyDescent="0.25">
      <c r="A292" s="526" t="s">
        <v>856</v>
      </c>
      <c r="B292" s="526" t="s">
        <v>218</v>
      </c>
      <c r="C292" s="528">
        <v>-7.5</v>
      </c>
      <c r="D292" s="528">
        <v>1.5</v>
      </c>
      <c r="E292" s="521"/>
      <c r="F292" s="526">
        <v>167</v>
      </c>
      <c r="G292" s="526" t="s">
        <v>218</v>
      </c>
      <c r="H292" s="528">
        <v>3.4</v>
      </c>
      <c r="I292" s="528">
        <v>-2.93</v>
      </c>
    </row>
    <row r="293" spans="1:9" ht="15" x14ac:dyDescent="0.25">
      <c r="A293" s="526" t="s">
        <v>857</v>
      </c>
      <c r="B293" s="526" t="s">
        <v>218</v>
      </c>
      <c r="C293" s="528">
        <v>-2.5</v>
      </c>
      <c r="D293" s="528">
        <v>1.5</v>
      </c>
      <c r="E293" s="521"/>
      <c r="F293" s="526">
        <v>169</v>
      </c>
      <c r="G293" s="526" t="s">
        <v>218</v>
      </c>
      <c r="H293" s="528">
        <v>3.4</v>
      </c>
      <c r="I293" s="528">
        <v>-2.76</v>
      </c>
    </row>
    <row r="294" spans="1:9" ht="15" x14ac:dyDescent="0.25">
      <c r="A294" s="526" t="s">
        <v>858</v>
      </c>
      <c r="B294" s="526" t="s">
        <v>218</v>
      </c>
      <c r="C294" s="528">
        <v>-1.5</v>
      </c>
      <c r="D294" s="528">
        <v>0.5</v>
      </c>
      <c r="E294" s="521"/>
      <c r="F294" s="526">
        <v>171</v>
      </c>
      <c r="G294" s="526" t="s">
        <v>218</v>
      </c>
      <c r="H294" s="528">
        <v>3.4</v>
      </c>
      <c r="I294" s="528">
        <v>-2.5299999999999998</v>
      </c>
    </row>
    <row r="295" spans="1:9" ht="15" x14ac:dyDescent="0.25">
      <c r="A295" s="526" t="s">
        <v>859</v>
      </c>
      <c r="B295" s="526" t="s">
        <v>218</v>
      </c>
      <c r="C295" s="528">
        <v>-0.5</v>
      </c>
      <c r="D295" s="528">
        <v>0.5</v>
      </c>
      <c r="E295" s="521"/>
      <c r="F295" s="526">
        <v>174</v>
      </c>
      <c r="G295" s="526" t="s">
        <v>218</v>
      </c>
      <c r="H295" s="528">
        <v>3.4</v>
      </c>
      <c r="I295" s="528">
        <v>-2.34</v>
      </c>
    </row>
    <row r="296" spans="1:9" ht="15" x14ac:dyDescent="0.25">
      <c r="A296" s="526" t="s">
        <v>860</v>
      </c>
      <c r="B296" s="526" t="s">
        <v>218</v>
      </c>
      <c r="C296" s="528">
        <v>0.5</v>
      </c>
      <c r="D296" s="528">
        <v>0.5</v>
      </c>
      <c r="E296" s="521"/>
      <c r="F296" s="526">
        <v>178</v>
      </c>
      <c r="G296" s="526" t="s">
        <v>218</v>
      </c>
      <c r="H296" s="528">
        <v>3.4</v>
      </c>
      <c r="I296" s="528">
        <v>-2.0299999999999998</v>
      </c>
    </row>
    <row r="297" spans="1:9" ht="15" x14ac:dyDescent="0.25">
      <c r="A297" s="526" t="s">
        <v>861</v>
      </c>
      <c r="B297" s="526" t="s">
        <v>218</v>
      </c>
      <c r="C297" s="528">
        <v>1.5</v>
      </c>
      <c r="D297" s="528">
        <v>0.5</v>
      </c>
      <c r="E297" s="521"/>
      <c r="F297" s="526">
        <v>182</v>
      </c>
      <c r="G297" s="526" t="s">
        <v>218</v>
      </c>
      <c r="H297" s="528">
        <v>3.4</v>
      </c>
      <c r="I297" s="528">
        <v>-1.72</v>
      </c>
    </row>
    <row r="298" spans="1:9" ht="15" x14ac:dyDescent="0.25">
      <c r="A298" s="526" t="s">
        <v>862</v>
      </c>
      <c r="B298" s="526" t="s">
        <v>218</v>
      </c>
      <c r="C298" s="528">
        <v>2.5</v>
      </c>
      <c r="D298" s="528">
        <v>0.5</v>
      </c>
      <c r="E298" s="521"/>
      <c r="F298" s="526">
        <v>186</v>
      </c>
      <c r="G298" s="526" t="s">
        <v>218</v>
      </c>
      <c r="H298" s="528">
        <v>3.4</v>
      </c>
      <c r="I298" s="528">
        <v>-1.42</v>
      </c>
    </row>
    <row r="299" spans="1:9" ht="15" x14ac:dyDescent="0.25">
      <c r="A299" s="526" t="s">
        <v>863</v>
      </c>
      <c r="B299" s="526" t="s">
        <v>218</v>
      </c>
      <c r="C299" s="528">
        <v>-9.5</v>
      </c>
      <c r="D299" s="528">
        <v>0.5</v>
      </c>
      <c r="E299" s="521"/>
      <c r="F299" s="526">
        <v>190</v>
      </c>
      <c r="G299" s="526" t="s">
        <v>218</v>
      </c>
      <c r="H299" s="528">
        <v>3.4</v>
      </c>
      <c r="I299" s="528">
        <v>-1.1399999999999999</v>
      </c>
    </row>
    <row r="300" spans="1:9" ht="15" x14ac:dyDescent="0.25">
      <c r="A300" s="526" t="s">
        <v>864</v>
      </c>
      <c r="B300" s="526" t="s">
        <v>218</v>
      </c>
      <c r="C300" s="528">
        <v>9.5</v>
      </c>
      <c r="D300" s="528">
        <v>0.5</v>
      </c>
      <c r="E300" s="521"/>
      <c r="F300" s="526">
        <v>194</v>
      </c>
      <c r="G300" s="526" t="s">
        <v>218</v>
      </c>
      <c r="H300" s="528">
        <v>3.4</v>
      </c>
      <c r="I300" s="528">
        <v>-0.98</v>
      </c>
    </row>
    <row r="301" spans="1:9" ht="15" x14ac:dyDescent="0.25">
      <c r="A301" s="526" t="s">
        <v>865</v>
      </c>
      <c r="B301" s="526" t="s">
        <v>218</v>
      </c>
      <c r="C301" s="528">
        <v>-2.5</v>
      </c>
      <c r="D301" s="528">
        <v>0.5</v>
      </c>
      <c r="E301" s="521"/>
      <c r="F301" s="526">
        <v>198</v>
      </c>
      <c r="G301" s="526" t="s">
        <v>218</v>
      </c>
      <c r="H301" s="528">
        <v>3.4</v>
      </c>
      <c r="I301" s="528">
        <v>-0.69</v>
      </c>
    </row>
    <row r="302" spans="1:9" ht="15" x14ac:dyDescent="0.25">
      <c r="A302" s="526" t="s">
        <v>866</v>
      </c>
      <c r="B302" s="526" t="s">
        <v>218</v>
      </c>
      <c r="C302" s="528">
        <v>-1.5</v>
      </c>
      <c r="D302" s="528">
        <v>-0.5</v>
      </c>
      <c r="E302" s="521"/>
      <c r="F302" s="526">
        <v>202</v>
      </c>
      <c r="G302" s="526" t="s">
        <v>218</v>
      </c>
      <c r="H302" s="528">
        <v>3.4</v>
      </c>
      <c r="I302" s="528">
        <v>-0.39</v>
      </c>
    </row>
    <row r="303" spans="1:9" ht="15" x14ac:dyDescent="0.25">
      <c r="A303" s="526" t="s">
        <v>867</v>
      </c>
      <c r="B303" s="526" t="s">
        <v>218</v>
      </c>
      <c r="C303" s="528">
        <v>-0.5</v>
      </c>
      <c r="D303" s="528">
        <v>-0.5</v>
      </c>
      <c r="E303" s="521"/>
      <c r="F303" s="526">
        <v>206</v>
      </c>
      <c r="G303" s="526" t="s">
        <v>218</v>
      </c>
      <c r="H303" s="528">
        <v>3.4</v>
      </c>
      <c r="I303" s="528">
        <v>-0.14000000000000001</v>
      </c>
    </row>
    <row r="304" spans="1:9" ht="15" x14ac:dyDescent="0.25">
      <c r="A304" s="526" t="s">
        <v>868</v>
      </c>
      <c r="B304" s="526" t="s">
        <v>218</v>
      </c>
      <c r="C304" s="528">
        <v>0.5</v>
      </c>
      <c r="D304" s="528">
        <v>-0.5</v>
      </c>
      <c r="E304" s="521"/>
      <c r="F304" s="526">
        <v>210</v>
      </c>
      <c r="G304" s="526" t="s">
        <v>218</v>
      </c>
      <c r="H304" s="528">
        <v>3.4</v>
      </c>
      <c r="I304" s="528">
        <v>0.13</v>
      </c>
    </row>
    <row r="305" spans="1:9" ht="15" x14ac:dyDescent="0.25">
      <c r="A305" s="526" t="s">
        <v>869</v>
      </c>
      <c r="B305" s="526" t="s">
        <v>218</v>
      </c>
      <c r="C305" s="528">
        <v>1.5</v>
      </c>
      <c r="D305" s="528">
        <v>-0.5</v>
      </c>
      <c r="E305" s="521"/>
      <c r="F305" s="526">
        <v>214</v>
      </c>
      <c r="G305" s="526" t="s">
        <v>218</v>
      </c>
      <c r="H305" s="528">
        <v>3.4</v>
      </c>
      <c r="I305" s="528">
        <v>0.42</v>
      </c>
    </row>
    <row r="306" spans="1:9" ht="15" x14ac:dyDescent="0.25">
      <c r="A306" s="526" t="s">
        <v>870</v>
      </c>
      <c r="B306" s="526" t="s">
        <v>218</v>
      </c>
      <c r="C306" s="528">
        <v>2.5</v>
      </c>
      <c r="D306" s="528">
        <v>-0.5</v>
      </c>
      <c r="E306" s="521"/>
      <c r="F306" s="526">
        <v>218</v>
      </c>
      <c r="G306" s="526" t="s">
        <v>218</v>
      </c>
      <c r="H306" s="528">
        <v>3.4</v>
      </c>
      <c r="I306" s="528">
        <v>0.69</v>
      </c>
    </row>
    <row r="307" spans="1:9" ht="15" x14ac:dyDescent="0.25">
      <c r="A307" s="526" t="s">
        <v>871</v>
      </c>
      <c r="B307" s="526" t="s">
        <v>218</v>
      </c>
      <c r="C307" s="528">
        <v>-9.5</v>
      </c>
      <c r="D307" s="528">
        <v>-0.5</v>
      </c>
      <c r="E307" s="521"/>
      <c r="F307" s="526">
        <v>222</v>
      </c>
      <c r="G307" s="526" t="s">
        <v>218</v>
      </c>
      <c r="H307" s="528">
        <v>3.4</v>
      </c>
      <c r="I307" s="528">
        <v>0.86</v>
      </c>
    </row>
    <row r="308" spans="1:9" ht="15" x14ac:dyDescent="0.25">
      <c r="A308" s="526" t="s">
        <v>51</v>
      </c>
      <c r="B308" s="526" t="s">
        <v>218</v>
      </c>
      <c r="C308" s="528">
        <v>8.5</v>
      </c>
      <c r="D308" s="528">
        <v>-0.5</v>
      </c>
      <c r="E308" s="521"/>
      <c r="F308" s="526">
        <v>226</v>
      </c>
      <c r="G308" s="526" t="s">
        <v>218</v>
      </c>
      <c r="H308" s="528">
        <v>3.4</v>
      </c>
      <c r="I308" s="528">
        <v>1.1200000000000001</v>
      </c>
    </row>
    <row r="309" spans="1:9" ht="15" x14ac:dyDescent="0.25">
      <c r="A309" s="526" t="s">
        <v>118</v>
      </c>
      <c r="B309" s="526" t="s">
        <v>218</v>
      </c>
      <c r="C309" s="528">
        <v>9.5</v>
      </c>
      <c r="D309" s="528">
        <v>-0.5</v>
      </c>
      <c r="E309" s="521"/>
      <c r="F309" s="526">
        <v>230</v>
      </c>
      <c r="G309" s="526" t="s">
        <v>218</v>
      </c>
      <c r="H309" s="528">
        <v>3.4</v>
      </c>
      <c r="I309" s="528">
        <v>1.41</v>
      </c>
    </row>
    <row r="310" spans="1:9" ht="15" x14ac:dyDescent="0.25">
      <c r="A310" s="526" t="s">
        <v>872</v>
      </c>
      <c r="B310" s="526" t="s">
        <v>218</v>
      </c>
      <c r="C310" s="528">
        <v>-2.5</v>
      </c>
      <c r="D310" s="528">
        <v>-0.5</v>
      </c>
      <c r="E310" s="521"/>
      <c r="F310" s="526">
        <v>234</v>
      </c>
      <c r="G310" s="526" t="s">
        <v>218</v>
      </c>
      <c r="H310" s="528">
        <v>3.4</v>
      </c>
      <c r="I310" s="528">
        <v>1.71</v>
      </c>
    </row>
    <row r="311" spans="1:9" ht="15" x14ac:dyDescent="0.25">
      <c r="A311" s="526" t="s">
        <v>37</v>
      </c>
      <c r="B311" s="526" t="s">
        <v>218</v>
      </c>
      <c r="C311" s="528">
        <v>-10.5</v>
      </c>
      <c r="D311" s="528">
        <v>-1.5</v>
      </c>
      <c r="E311" s="521"/>
      <c r="F311" s="526">
        <v>238</v>
      </c>
      <c r="G311" s="526" t="s">
        <v>218</v>
      </c>
      <c r="H311" s="528">
        <v>3.4</v>
      </c>
      <c r="I311" s="528">
        <v>2.02</v>
      </c>
    </row>
    <row r="312" spans="1:9" ht="15" x14ac:dyDescent="0.25">
      <c r="A312" s="526" t="s">
        <v>873</v>
      </c>
      <c r="B312" s="526" t="s">
        <v>218</v>
      </c>
      <c r="C312" s="528">
        <v>-1.5</v>
      </c>
      <c r="D312" s="528">
        <v>-1.5</v>
      </c>
      <c r="E312" s="521"/>
      <c r="F312" s="526">
        <v>242</v>
      </c>
      <c r="G312" s="526" t="s">
        <v>218</v>
      </c>
      <c r="H312" s="528">
        <v>3.4</v>
      </c>
      <c r="I312" s="528">
        <v>2.2999999999999998</v>
      </c>
    </row>
    <row r="313" spans="1:9" ht="15" x14ac:dyDescent="0.25">
      <c r="A313" s="526" t="s">
        <v>874</v>
      </c>
      <c r="B313" s="526" t="s">
        <v>218</v>
      </c>
      <c r="C313" s="528">
        <v>-0.5</v>
      </c>
      <c r="D313" s="528">
        <v>-1.5</v>
      </c>
      <c r="E313" s="521"/>
      <c r="F313" s="526">
        <v>245</v>
      </c>
      <c r="G313" s="526" t="s">
        <v>218</v>
      </c>
      <c r="H313" s="528">
        <v>3.4</v>
      </c>
      <c r="I313" s="528">
        <v>2.54</v>
      </c>
    </row>
    <row r="314" spans="1:9" ht="15" x14ac:dyDescent="0.25">
      <c r="A314" s="526" t="s">
        <v>875</v>
      </c>
      <c r="B314" s="526" t="s">
        <v>218</v>
      </c>
      <c r="C314" s="528">
        <v>0.5</v>
      </c>
      <c r="D314" s="528">
        <v>-1.5</v>
      </c>
      <c r="E314" s="521"/>
      <c r="F314" s="526">
        <v>247</v>
      </c>
      <c r="G314" s="526" t="s">
        <v>218</v>
      </c>
      <c r="H314" s="528">
        <v>3.4</v>
      </c>
      <c r="I314" s="528">
        <v>2.76</v>
      </c>
    </row>
    <row r="315" spans="1:9" ht="15" x14ac:dyDescent="0.25">
      <c r="A315" s="526" t="s">
        <v>876</v>
      </c>
      <c r="B315" s="526" t="s">
        <v>218</v>
      </c>
      <c r="C315" s="528">
        <v>1.5</v>
      </c>
      <c r="D315" s="528">
        <v>-1.5</v>
      </c>
      <c r="E315" s="521"/>
      <c r="F315" s="526">
        <v>249</v>
      </c>
      <c r="G315" s="526" t="s">
        <v>218</v>
      </c>
      <c r="H315" s="528">
        <v>3.4</v>
      </c>
      <c r="I315" s="528">
        <v>2.93</v>
      </c>
    </row>
    <row r="316" spans="1:9" ht="15" x14ac:dyDescent="0.25">
      <c r="A316" s="526" t="s">
        <v>877</v>
      </c>
      <c r="B316" s="526" t="s">
        <v>218</v>
      </c>
      <c r="C316" s="528">
        <v>2.5</v>
      </c>
      <c r="D316" s="528">
        <v>-1.5</v>
      </c>
      <c r="E316" s="521"/>
      <c r="F316" s="526">
        <v>251</v>
      </c>
      <c r="G316" s="526" t="s">
        <v>218</v>
      </c>
      <c r="H316" s="528">
        <v>2.86</v>
      </c>
      <c r="I316" s="528">
        <v>3.4</v>
      </c>
    </row>
    <row r="317" spans="1:9" ht="15" x14ac:dyDescent="0.25">
      <c r="A317" s="526" t="s">
        <v>878</v>
      </c>
      <c r="B317" s="526" t="s">
        <v>218</v>
      </c>
      <c r="C317" s="528">
        <v>7.5</v>
      </c>
      <c r="D317" s="528">
        <v>-1.5</v>
      </c>
      <c r="E317" s="521"/>
      <c r="F317" s="526">
        <v>253</v>
      </c>
      <c r="G317" s="526" t="s">
        <v>218</v>
      </c>
      <c r="H317" s="528">
        <v>2.69</v>
      </c>
      <c r="I317" s="528">
        <v>3.4</v>
      </c>
    </row>
    <row r="318" spans="1:9" ht="15" x14ac:dyDescent="0.25">
      <c r="A318" s="526" t="s">
        <v>879</v>
      </c>
      <c r="B318" s="526" t="s">
        <v>218</v>
      </c>
      <c r="C318" s="528">
        <v>10.5</v>
      </c>
      <c r="D318" s="528">
        <v>-1.5</v>
      </c>
      <c r="E318" s="521"/>
      <c r="F318" s="526">
        <v>255</v>
      </c>
      <c r="G318" s="526" t="s">
        <v>218</v>
      </c>
      <c r="H318" s="528">
        <v>2.36</v>
      </c>
      <c r="I318" s="528">
        <v>3.4</v>
      </c>
    </row>
    <row r="319" spans="1:9" ht="15" x14ac:dyDescent="0.25">
      <c r="A319" s="526" t="s">
        <v>880</v>
      </c>
      <c r="B319" s="526" t="s">
        <v>218</v>
      </c>
      <c r="C319" s="528">
        <v>-7.5</v>
      </c>
      <c r="D319" s="528">
        <v>-1.5</v>
      </c>
      <c r="E319" s="521"/>
      <c r="F319" s="526">
        <v>259</v>
      </c>
      <c r="G319" s="526" t="s">
        <v>218</v>
      </c>
      <c r="H319" s="528">
        <v>2.17</v>
      </c>
      <c r="I319" s="528">
        <v>3.4</v>
      </c>
    </row>
    <row r="320" spans="1:9" ht="15" x14ac:dyDescent="0.25">
      <c r="A320" s="526" t="s">
        <v>881</v>
      </c>
      <c r="B320" s="526" t="s">
        <v>218</v>
      </c>
      <c r="C320" s="528">
        <v>-2.5</v>
      </c>
      <c r="D320" s="528">
        <v>-1.5</v>
      </c>
      <c r="E320" s="521"/>
      <c r="F320" s="526">
        <v>263</v>
      </c>
      <c r="G320" s="526" t="s">
        <v>218</v>
      </c>
      <c r="H320" s="528">
        <v>1.87</v>
      </c>
      <c r="I320" s="528">
        <v>3.4</v>
      </c>
    </row>
    <row r="321" spans="1:9" ht="15" x14ac:dyDescent="0.25">
      <c r="A321" s="526" t="s">
        <v>882</v>
      </c>
      <c r="B321" s="526" t="s">
        <v>218</v>
      </c>
      <c r="C321" s="528">
        <v>-1.5</v>
      </c>
      <c r="D321" s="528">
        <v>-2.5</v>
      </c>
      <c r="E321" s="521"/>
      <c r="F321" s="526">
        <v>267</v>
      </c>
      <c r="G321" s="526" t="s">
        <v>218</v>
      </c>
      <c r="H321" s="528">
        <v>1.55</v>
      </c>
      <c r="I321" s="528">
        <v>3.4</v>
      </c>
    </row>
    <row r="322" spans="1:9" ht="15" x14ac:dyDescent="0.25">
      <c r="A322" s="526" t="s">
        <v>883</v>
      </c>
      <c r="B322" s="526" t="s">
        <v>218</v>
      </c>
      <c r="C322" s="528">
        <v>-0.5</v>
      </c>
      <c r="D322" s="528">
        <v>-2.5</v>
      </c>
      <c r="E322" s="521"/>
      <c r="F322" s="526">
        <v>271</v>
      </c>
      <c r="G322" s="526" t="s">
        <v>218</v>
      </c>
      <c r="H322" s="528">
        <v>1.29</v>
      </c>
      <c r="I322" s="528">
        <v>3.4</v>
      </c>
    </row>
    <row r="323" spans="1:9" ht="15" x14ac:dyDescent="0.25">
      <c r="A323" s="526" t="s">
        <v>884</v>
      </c>
      <c r="B323" s="526" t="s">
        <v>218</v>
      </c>
      <c r="C323" s="528">
        <v>0.5</v>
      </c>
      <c r="D323" s="528">
        <v>-2.5</v>
      </c>
      <c r="E323" s="521"/>
      <c r="F323" s="526">
        <v>275</v>
      </c>
      <c r="G323" s="526" t="s">
        <v>218</v>
      </c>
      <c r="H323" s="528">
        <v>1</v>
      </c>
      <c r="I323" s="528">
        <v>3.4</v>
      </c>
    </row>
    <row r="324" spans="1:9" ht="15" x14ac:dyDescent="0.25">
      <c r="A324" s="526" t="s">
        <v>885</v>
      </c>
      <c r="B324" s="526" t="s">
        <v>218</v>
      </c>
      <c r="C324" s="528">
        <v>1.5</v>
      </c>
      <c r="D324" s="528">
        <v>-2.5</v>
      </c>
      <c r="E324" s="521"/>
      <c r="F324" s="526">
        <v>279</v>
      </c>
      <c r="G324" s="526" t="s">
        <v>218</v>
      </c>
      <c r="H324" s="528">
        <v>0.83</v>
      </c>
      <c r="I324" s="528">
        <v>3.4</v>
      </c>
    </row>
    <row r="325" spans="1:9" ht="15" x14ac:dyDescent="0.25">
      <c r="A325" s="526" t="s">
        <v>886</v>
      </c>
      <c r="B325" s="526" t="s">
        <v>218</v>
      </c>
      <c r="C325" s="528">
        <v>2.5</v>
      </c>
      <c r="D325" s="528">
        <v>-2.5</v>
      </c>
      <c r="E325" s="521"/>
      <c r="F325" s="526">
        <v>283</v>
      </c>
      <c r="G325" s="526" t="s">
        <v>218</v>
      </c>
      <c r="H325" s="528">
        <v>0.54</v>
      </c>
      <c r="I325" s="528">
        <v>3.4</v>
      </c>
    </row>
    <row r="326" spans="1:9" ht="15" x14ac:dyDescent="0.25">
      <c r="A326" s="526" t="s">
        <v>887</v>
      </c>
      <c r="B326" s="526" t="s">
        <v>218</v>
      </c>
      <c r="C326" s="528">
        <v>-2.5</v>
      </c>
      <c r="D326" s="528">
        <v>-2.5</v>
      </c>
      <c r="E326" s="521"/>
      <c r="F326" s="526">
        <v>287</v>
      </c>
      <c r="G326" s="526" t="s">
        <v>218</v>
      </c>
      <c r="H326" s="528">
        <v>0.27</v>
      </c>
      <c r="I326" s="528">
        <v>3.4</v>
      </c>
    </row>
    <row r="327" spans="1:9" ht="15" x14ac:dyDescent="0.25">
      <c r="A327" s="526" t="s">
        <v>888</v>
      </c>
      <c r="B327" s="526" t="s">
        <v>218</v>
      </c>
      <c r="C327" s="528">
        <v>3.5</v>
      </c>
      <c r="D327" s="528">
        <v>-3.5</v>
      </c>
      <c r="E327" s="521"/>
      <c r="F327" s="526">
        <v>291</v>
      </c>
      <c r="G327" s="526" t="s">
        <v>218</v>
      </c>
      <c r="H327" s="528">
        <v>0</v>
      </c>
      <c r="I327" s="528">
        <v>3.4</v>
      </c>
    </row>
    <row r="328" spans="1:9" ht="15" x14ac:dyDescent="0.25">
      <c r="A328" s="526" t="s">
        <v>889</v>
      </c>
      <c r="B328" s="526" t="s">
        <v>218</v>
      </c>
      <c r="C328" s="528">
        <v>-9.5</v>
      </c>
      <c r="D328" s="528">
        <v>-3.5</v>
      </c>
      <c r="E328" s="521"/>
      <c r="F328" s="526">
        <v>295</v>
      </c>
      <c r="G328" s="526" t="s">
        <v>218</v>
      </c>
      <c r="H328" s="528">
        <v>-0.27</v>
      </c>
      <c r="I328" s="528">
        <v>3.4</v>
      </c>
    </row>
    <row r="329" spans="1:9" ht="15" x14ac:dyDescent="0.25">
      <c r="A329" s="526" t="s">
        <v>890</v>
      </c>
      <c r="B329" s="526" t="s">
        <v>218</v>
      </c>
      <c r="C329" s="528">
        <v>-3.5</v>
      </c>
      <c r="D329" s="528">
        <v>-3.5</v>
      </c>
      <c r="E329" s="521"/>
      <c r="F329" s="526">
        <v>299</v>
      </c>
      <c r="G329" s="526" t="s">
        <v>218</v>
      </c>
      <c r="H329" s="528">
        <v>-0.54</v>
      </c>
      <c r="I329" s="528">
        <v>3.4</v>
      </c>
    </row>
    <row r="330" spans="1:9" ht="15" x14ac:dyDescent="0.25">
      <c r="A330" s="526" t="s">
        <v>891</v>
      </c>
      <c r="B330" s="526" t="s">
        <v>218</v>
      </c>
      <c r="C330" s="528">
        <v>-10.5</v>
      </c>
      <c r="D330" s="528">
        <v>-4.5</v>
      </c>
      <c r="E330" s="521"/>
      <c r="F330" s="526">
        <v>303</v>
      </c>
      <c r="G330" s="526" t="s">
        <v>218</v>
      </c>
      <c r="H330" s="528">
        <v>-0.83</v>
      </c>
      <c r="I330" s="528">
        <v>3.4</v>
      </c>
    </row>
    <row r="331" spans="1:9" ht="15" x14ac:dyDescent="0.25">
      <c r="A331" s="526" t="s">
        <v>892</v>
      </c>
      <c r="B331" s="526" t="s">
        <v>218</v>
      </c>
      <c r="C331" s="528">
        <v>7.5</v>
      </c>
      <c r="D331" s="528">
        <v>-4.5</v>
      </c>
      <c r="E331" s="521"/>
      <c r="F331" s="526">
        <v>307</v>
      </c>
      <c r="G331" s="526" t="s">
        <v>218</v>
      </c>
      <c r="H331" s="528">
        <v>-0.99</v>
      </c>
      <c r="I331" s="528">
        <v>3.4</v>
      </c>
    </row>
    <row r="332" spans="1:9" ht="15" x14ac:dyDescent="0.25">
      <c r="A332" s="526" t="s">
        <v>893</v>
      </c>
      <c r="B332" s="526" t="s">
        <v>218</v>
      </c>
      <c r="C332" s="528">
        <v>-9.5</v>
      </c>
      <c r="D332" s="528">
        <v>-4.5</v>
      </c>
      <c r="E332" s="521"/>
      <c r="F332" s="526">
        <v>311</v>
      </c>
      <c r="G332" s="526" t="s">
        <v>218</v>
      </c>
      <c r="H332" s="528">
        <v>-1.27</v>
      </c>
      <c r="I332" s="528">
        <v>3.4</v>
      </c>
    </row>
    <row r="333" spans="1:9" ht="15" x14ac:dyDescent="0.25">
      <c r="A333" s="526" t="s">
        <v>894</v>
      </c>
      <c r="B333" s="526" t="s">
        <v>218</v>
      </c>
      <c r="C333" s="528">
        <v>10.5</v>
      </c>
      <c r="D333" s="528">
        <v>-4.5</v>
      </c>
      <c r="E333" s="521"/>
      <c r="F333" s="526">
        <v>315</v>
      </c>
      <c r="G333" s="526" t="s">
        <v>218</v>
      </c>
      <c r="H333" s="528">
        <v>-1.55</v>
      </c>
      <c r="I333" s="528">
        <v>3.4</v>
      </c>
    </row>
    <row r="334" spans="1:9" ht="15" x14ac:dyDescent="0.25">
      <c r="A334" s="526" t="s">
        <v>896</v>
      </c>
      <c r="B334" s="526" t="s">
        <v>218</v>
      </c>
      <c r="C334" s="528">
        <v>7.5</v>
      </c>
      <c r="D334" s="528">
        <v>-5.5</v>
      </c>
      <c r="E334" s="521"/>
      <c r="F334" s="526">
        <v>319</v>
      </c>
      <c r="G334" s="526" t="s">
        <v>218</v>
      </c>
      <c r="H334" s="528">
        <v>-1.87</v>
      </c>
      <c r="I334" s="528">
        <v>3.4</v>
      </c>
    </row>
    <row r="335" spans="1:9" ht="15" x14ac:dyDescent="0.25">
      <c r="A335" s="526" t="s">
        <v>897</v>
      </c>
      <c r="B335" s="526" t="s">
        <v>218</v>
      </c>
      <c r="C335" s="528">
        <v>-7.5</v>
      </c>
      <c r="D335" s="528">
        <v>-5.5</v>
      </c>
      <c r="E335" s="521"/>
      <c r="F335" s="526">
        <v>323</v>
      </c>
      <c r="G335" s="526" t="s">
        <v>218</v>
      </c>
      <c r="H335" s="528">
        <v>-2.19</v>
      </c>
      <c r="I335" s="528">
        <v>3.4</v>
      </c>
    </row>
    <row r="336" spans="1:9" ht="15" x14ac:dyDescent="0.25">
      <c r="A336" s="526" t="s">
        <v>898</v>
      </c>
      <c r="B336" s="526" t="s">
        <v>218</v>
      </c>
      <c r="C336" s="528">
        <v>7.5</v>
      </c>
      <c r="D336" s="528">
        <v>-6.5</v>
      </c>
      <c r="E336" s="521"/>
      <c r="F336" s="526">
        <v>327</v>
      </c>
      <c r="G336" s="526" t="s">
        <v>218</v>
      </c>
      <c r="H336" s="528">
        <v>-2.4700000000000002</v>
      </c>
      <c r="I336" s="528">
        <v>3.4</v>
      </c>
    </row>
    <row r="337" spans="1:9" ht="15" x14ac:dyDescent="0.25">
      <c r="A337" s="526" t="s">
        <v>899</v>
      </c>
      <c r="B337" s="526" t="s">
        <v>218</v>
      </c>
      <c r="C337" s="528">
        <v>-7.5</v>
      </c>
      <c r="D337" s="528">
        <v>-6.5</v>
      </c>
      <c r="E337" s="521"/>
      <c r="F337" s="526">
        <v>329</v>
      </c>
      <c r="G337" s="526" t="s">
        <v>218</v>
      </c>
      <c r="H337" s="528">
        <v>-2.68</v>
      </c>
      <c r="I337" s="528">
        <v>3.4</v>
      </c>
    </row>
    <row r="338" spans="1:9" ht="15" x14ac:dyDescent="0.25">
      <c r="A338" s="526" t="s">
        <v>146</v>
      </c>
      <c r="B338" s="526" t="s">
        <v>218</v>
      </c>
      <c r="C338" s="528">
        <v>-10.5</v>
      </c>
      <c r="D338" s="528">
        <v>-7.5</v>
      </c>
      <c r="E338" s="521"/>
      <c r="F338" s="526">
        <v>331</v>
      </c>
      <c r="G338" s="526" t="s">
        <v>218</v>
      </c>
      <c r="H338" s="528">
        <v>-2.85</v>
      </c>
      <c r="I338" s="528">
        <v>3.4</v>
      </c>
    </row>
    <row r="339" spans="1:9" ht="15" x14ac:dyDescent="0.25">
      <c r="A339" s="526" t="s">
        <v>900</v>
      </c>
      <c r="B339" s="526" t="s">
        <v>218</v>
      </c>
      <c r="C339" s="528">
        <v>-1.5</v>
      </c>
      <c r="D339" s="528">
        <v>-7.5</v>
      </c>
      <c r="E339" s="521"/>
      <c r="F339" s="526"/>
      <c r="G339" s="524"/>
      <c r="H339" s="524"/>
      <c r="I339" s="524"/>
    </row>
    <row r="340" spans="1:9" ht="15" x14ac:dyDescent="0.25">
      <c r="A340" s="526" t="s">
        <v>901</v>
      </c>
      <c r="B340" s="526" t="s">
        <v>218</v>
      </c>
      <c r="C340" s="528">
        <v>1.5</v>
      </c>
      <c r="D340" s="528">
        <v>-7.5</v>
      </c>
      <c r="E340" s="521"/>
      <c r="F340" s="526"/>
      <c r="G340" s="524"/>
      <c r="H340" s="524"/>
      <c r="I340" s="524"/>
    </row>
    <row r="341" spans="1:9" ht="15" x14ac:dyDescent="0.25">
      <c r="A341" s="526" t="s">
        <v>902</v>
      </c>
      <c r="B341" s="526" t="s">
        <v>218</v>
      </c>
      <c r="C341" s="528">
        <v>4.5</v>
      </c>
      <c r="D341" s="528">
        <v>-7.5</v>
      </c>
      <c r="E341" s="521"/>
      <c r="F341" s="526"/>
      <c r="G341" s="524"/>
      <c r="H341" s="524"/>
      <c r="I341" s="524"/>
    </row>
    <row r="342" spans="1:9" ht="15" x14ac:dyDescent="0.25">
      <c r="A342" s="526" t="s">
        <v>903</v>
      </c>
      <c r="B342" s="526" t="s">
        <v>218</v>
      </c>
      <c r="C342" s="528">
        <v>5.5</v>
      </c>
      <c r="D342" s="528">
        <v>-7.5</v>
      </c>
      <c r="E342" s="521"/>
      <c r="F342" s="526"/>
      <c r="G342" s="524"/>
      <c r="H342" s="524"/>
      <c r="I342" s="524"/>
    </row>
    <row r="343" spans="1:9" ht="15" x14ac:dyDescent="0.25">
      <c r="A343" s="526" t="s">
        <v>147</v>
      </c>
      <c r="B343" s="526" t="s">
        <v>218</v>
      </c>
      <c r="C343" s="528">
        <v>-9.5</v>
      </c>
      <c r="D343" s="528">
        <v>-7.5</v>
      </c>
      <c r="E343" s="521"/>
      <c r="F343" s="526"/>
      <c r="G343" s="524"/>
      <c r="H343" s="524"/>
      <c r="I343" s="524"/>
    </row>
    <row r="344" spans="1:9" ht="15" x14ac:dyDescent="0.25">
      <c r="A344" s="526" t="s">
        <v>904</v>
      </c>
      <c r="B344" s="526" t="s">
        <v>218</v>
      </c>
      <c r="C344" s="528">
        <v>10.5</v>
      </c>
      <c r="D344" s="528">
        <v>-7.5</v>
      </c>
      <c r="E344" s="521"/>
      <c r="F344" s="526"/>
      <c r="G344" s="524"/>
      <c r="H344" s="524"/>
      <c r="I344" s="524"/>
    </row>
    <row r="345" spans="1:9" ht="15" x14ac:dyDescent="0.25">
      <c r="A345" s="526" t="s">
        <v>151</v>
      </c>
      <c r="B345" s="526" t="s">
        <v>218</v>
      </c>
      <c r="C345" s="528">
        <v>-5.5</v>
      </c>
      <c r="D345" s="528">
        <v>-7.5</v>
      </c>
      <c r="E345" s="521"/>
      <c r="F345" s="526"/>
      <c r="G345" s="524"/>
      <c r="H345" s="524"/>
      <c r="I345" s="524"/>
    </row>
    <row r="346" spans="1:9" ht="15" x14ac:dyDescent="0.25">
      <c r="A346" s="526" t="s">
        <v>152</v>
      </c>
      <c r="B346" s="526" t="s">
        <v>218</v>
      </c>
      <c r="C346" s="528">
        <v>-4.5</v>
      </c>
      <c r="D346" s="528">
        <v>-7.5</v>
      </c>
      <c r="E346" s="521"/>
      <c r="F346" s="526"/>
      <c r="G346" s="524"/>
      <c r="H346" s="524"/>
      <c r="I346" s="524"/>
    </row>
    <row r="347" spans="1:9" ht="15" x14ac:dyDescent="0.25">
      <c r="A347" s="526" t="s">
        <v>905</v>
      </c>
      <c r="B347" s="526" t="s">
        <v>218</v>
      </c>
      <c r="C347" s="528">
        <v>-1.5</v>
      </c>
      <c r="D347" s="528">
        <v>-8.5</v>
      </c>
      <c r="E347" s="521"/>
      <c r="F347" s="526"/>
      <c r="G347" s="524"/>
      <c r="H347" s="524"/>
      <c r="I347" s="524"/>
    </row>
    <row r="348" spans="1:9" ht="15" x14ac:dyDescent="0.25">
      <c r="A348" s="526" t="s">
        <v>906</v>
      </c>
      <c r="B348" s="526" t="s">
        <v>218</v>
      </c>
      <c r="C348" s="528">
        <v>1.5</v>
      </c>
      <c r="D348" s="528">
        <v>-8.5</v>
      </c>
      <c r="E348" s="521"/>
      <c r="F348" s="526"/>
      <c r="G348" s="524"/>
      <c r="H348" s="524"/>
      <c r="I348" s="524"/>
    </row>
    <row r="349" spans="1:9" ht="15" x14ac:dyDescent="0.25">
      <c r="A349" s="526" t="s">
        <v>907</v>
      </c>
      <c r="B349" s="526" t="s">
        <v>218</v>
      </c>
      <c r="C349" s="528">
        <v>-9.5</v>
      </c>
      <c r="D349" s="528">
        <v>-8.5</v>
      </c>
      <c r="E349" s="521"/>
    </row>
    <row r="350" spans="1:9" ht="15" x14ac:dyDescent="0.25">
      <c r="A350" s="526" t="s">
        <v>910</v>
      </c>
      <c r="B350" s="526" t="s">
        <v>218</v>
      </c>
      <c r="C350" s="528">
        <v>1.5</v>
      </c>
      <c r="D350" s="528">
        <v>8.5</v>
      </c>
      <c r="E350" s="521"/>
    </row>
    <row r="351" spans="1:9" ht="15" x14ac:dyDescent="0.25">
      <c r="A351" s="526" t="s">
        <v>911</v>
      </c>
      <c r="B351" s="526" t="s">
        <v>218</v>
      </c>
      <c r="C351" s="528">
        <v>2.5</v>
      </c>
      <c r="D351" s="528">
        <v>8.5</v>
      </c>
    </row>
    <row r="352" spans="1:9" ht="15" x14ac:dyDescent="0.25">
      <c r="A352" s="526" t="s">
        <v>914</v>
      </c>
      <c r="B352" s="526" t="s">
        <v>218</v>
      </c>
      <c r="C352" s="528">
        <v>-7.5</v>
      </c>
      <c r="D352" s="528">
        <v>2.5</v>
      </c>
      <c r="F352" s="526"/>
      <c r="G352" s="524"/>
      <c r="H352" s="524"/>
      <c r="I352" s="524"/>
    </row>
    <row r="353" spans="1:9" ht="15" x14ac:dyDescent="0.25">
      <c r="A353" s="526" t="s">
        <v>917</v>
      </c>
      <c r="B353" s="526" t="s">
        <v>218</v>
      </c>
      <c r="C353" s="528">
        <v>-7.5</v>
      </c>
      <c r="D353" s="528">
        <v>0.5</v>
      </c>
      <c r="F353" s="526"/>
      <c r="G353" s="524"/>
      <c r="H353" s="524"/>
      <c r="I353" s="524"/>
    </row>
    <row r="354" spans="1:9" ht="15" x14ac:dyDescent="0.25">
      <c r="A354" s="526" t="s">
        <v>908</v>
      </c>
      <c r="B354" s="526" t="s">
        <v>218</v>
      </c>
      <c r="C354" s="528">
        <v>8.5</v>
      </c>
      <c r="D354" s="528">
        <v>-8.5</v>
      </c>
      <c r="E354" s="521"/>
    </row>
    <row r="355" spans="1:9" ht="15" x14ac:dyDescent="0.25">
      <c r="A355" s="526" t="s">
        <v>909</v>
      </c>
      <c r="B355" s="526" t="s">
        <v>218</v>
      </c>
      <c r="C355" s="528">
        <v>-8.5</v>
      </c>
      <c r="D355" s="528">
        <v>-8.5</v>
      </c>
      <c r="E355" s="521"/>
    </row>
  </sheetData>
  <sortState ref="A339:K355">
    <sortCondition ref="B339:B355"/>
    <sortCondition ref="A339:A3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workbookViewId="0">
      <pane ySplit="1" topLeftCell="A2" activePane="bottomLeft" state="frozen"/>
      <selection pane="bottomLeft" activeCell="F36" sqref="F36"/>
    </sheetView>
  </sheetViews>
  <sheetFormatPr defaultRowHeight="12.75" x14ac:dyDescent="0.2"/>
  <cols>
    <col min="1" max="1" width="6.85546875" customWidth="1"/>
    <col min="2" max="2" width="21.28515625" customWidth="1"/>
    <col min="3" max="3" width="7" customWidth="1"/>
    <col min="4" max="4" width="6.7109375" customWidth="1"/>
    <col min="5" max="5" width="1.7109375" style="520" customWidth="1"/>
    <col min="6" max="6" width="6" style="218" customWidth="1"/>
    <col min="7" max="7" width="20.42578125" customWidth="1"/>
    <col min="8" max="8" width="6.28515625" customWidth="1"/>
    <col min="9" max="9" width="6.7109375" customWidth="1"/>
  </cols>
  <sheetData>
    <row r="1" spans="1:9" ht="15" x14ac:dyDescent="0.25">
      <c r="A1" s="525" t="s">
        <v>726</v>
      </c>
      <c r="B1" s="525" t="s">
        <v>727</v>
      </c>
      <c r="C1" s="527" t="s">
        <v>0</v>
      </c>
      <c r="D1" s="527" t="s">
        <v>1</v>
      </c>
      <c r="E1" s="522"/>
      <c r="F1" s="525" t="s">
        <v>728</v>
      </c>
      <c r="G1" s="525" t="s">
        <v>727</v>
      </c>
      <c r="H1" s="527" t="s">
        <v>0</v>
      </c>
      <c r="I1" s="527" t="s">
        <v>1</v>
      </c>
    </row>
    <row r="2" spans="1:9" ht="15" x14ac:dyDescent="0.25">
      <c r="A2" s="526" t="s">
        <v>564</v>
      </c>
      <c r="B2" s="526" t="s">
        <v>442</v>
      </c>
      <c r="C2" s="528">
        <v>-10.5</v>
      </c>
      <c r="D2" s="528">
        <v>-0.5</v>
      </c>
      <c r="E2" s="521"/>
      <c r="F2" s="526">
        <v>43</v>
      </c>
      <c r="G2" s="526" t="s">
        <v>442</v>
      </c>
      <c r="H2" s="528">
        <v>-6.1</v>
      </c>
      <c r="I2" s="528">
        <v>-0.12</v>
      </c>
    </row>
    <row r="3" spans="1:9" ht="15" x14ac:dyDescent="0.25">
      <c r="A3" s="526" t="s">
        <v>563</v>
      </c>
      <c r="B3" s="526" t="s">
        <v>443</v>
      </c>
      <c r="C3" s="528">
        <v>-10.5</v>
      </c>
      <c r="D3" s="528">
        <v>0.5</v>
      </c>
      <c r="E3" s="521"/>
      <c r="F3" s="526">
        <v>41</v>
      </c>
      <c r="G3" s="526" t="s">
        <v>443</v>
      </c>
      <c r="H3" s="528">
        <v>-6.1</v>
      </c>
      <c r="I3" s="528">
        <v>0.15</v>
      </c>
    </row>
    <row r="4" spans="1:9" ht="15" x14ac:dyDescent="0.25">
      <c r="A4" s="526" t="s">
        <v>633</v>
      </c>
      <c r="B4" s="526" t="s">
        <v>444</v>
      </c>
      <c r="C4" s="528">
        <v>10.5</v>
      </c>
      <c r="D4" s="528">
        <v>0.5</v>
      </c>
      <c r="E4" s="521"/>
      <c r="F4" s="526">
        <v>209</v>
      </c>
      <c r="G4" s="526" t="s">
        <v>444</v>
      </c>
      <c r="H4" s="528">
        <v>6.1</v>
      </c>
      <c r="I4" s="528">
        <v>0.14000000000000001</v>
      </c>
    </row>
    <row r="5" spans="1:9" ht="15" x14ac:dyDescent="0.25">
      <c r="A5" s="526" t="s">
        <v>119</v>
      </c>
      <c r="B5" s="526" t="s">
        <v>445</v>
      </c>
      <c r="C5" s="528">
        <v>10.5</v>
      </c>
      <c r="D5" s="528">
        <v>-0.5</v>
      </c>
      <c r="E5" s="521"/>
      <c r="F5" s="526">
        <v>207</v>
      </c>
      <c r="G5" s="526" t="s">
        <v>445</v>
      </c>
      <c r="H5" s="528">
        <v>6.1</v>
      </c>
      <c r="I5" s="528">
        <v>-0.14000000000000001</v>
      </c>
    </row>
    <row r="6" spans="1:9" ht="15" x14ac:dyDescent="0.25">
      <c r="A6" s="526" t="s">
        <v>601</v>
      </c>
      <c r="B6" s="526" t="s">
        <v>541</v>
      </c>
      <c r="C6" s="528">
        <v>2.5</v>
      </c>
      <c r="D6" s="528">
        <v>-8.5</v>
      </c>
      <c r="E6" s="521"/>
      <c r="F6" s="526">
        <v>132</v>
      </c>
      <c r="G6" s="526" t="s">
        <v>541</v>
      </c>
      <c r="H6" s="528">
        <v>1.17</v>
      </c>
      <c r="I6" s="528">
        <v>-6.06</v>
      </c>
    </row>
    <row r="7" spans="1:9" ht="15" x14ac:dyDescent="0.25">
      <c r="A7" s="526" t="s">
        <v>595</v>
      </c>
      <c r="B7" s="526" t="s">
        <v>542</v>
      </c>
      <c r="C7" s="528">
        <v>-2.5</v>
      </c>
      <c r="D7" s="528">
        <v>-8.5</v>
      </c>
      <c r="E7" s="521"/>
      <c r="F7" s="526">
        <v>120</v>
      </c>
      <c r="G7" s="526" t="s">
        <v>542</v>
      </c>
      <c r="H7" s="528">
        <v>-0.88</v>
      </c>
      <c r="I7" s="528">
        <v>-6.07</v>
      </c>
    </row>
    <row r="8" spans="1:9" ht="15" x14ac:dyDescent="0.25">
      <c r="A8" s="526" t="s">
        <v>663</v>
      </c>
      <c r="B8" s="526" t="s">
        <v>687</v>
      </c>
      <c r="C8" s="528">
        <v>1.5</v>
      </c>
      <c r="D8" s="528">
        <v>7.5</v>
      </c>
      <c r="E8" s="521"/>
      <c r="F8" s="526">
        <v>280</v>
      </c>
      <c r="G8" s="526" t="s">
        <v>687</v>
      </c>
      <c r="H8" s="528">
        <v>1.49</v>
      </c>
      <c r="I8" s="528">
        <v>6.03</v>
      </c>
    </row>
    <row r="9" spans="1:9" ht="15" x14ac:dyDescent="0.25">
      <c r="A9" s="526" t="s">
        <v>593</v>
      </c>
      <c r="B9" s="526" t="s">
        <v>540</v>
      </c>
      <c r="C9" s="528">
        <v>-2.5</v>
      </c>
      <c r="D9" s="528">
        <v>-7.5</v>
      </c>
      <c r="E9" s="521"/>
      <c r="F9" s="526">
        <v>116</v>
      </c>
      <c r="G9" s="526" t="s">
        <v>540</v>
      </c>
      <c r="H9" s="528">
        <v>-1.42</v>
      </c>
      <c r="I9" s="528">
        <v>-6.03</v>
      </c>
    </row>
    <row r="10" spans="1:9" ht="15" x14ac:dyDescent="0.25">
      <c r="A10" s="526" t="s">
        <v>603</v>
      </c>
      <c r="B10" s="526" t="s">
        <v>543</v>
      </c>
      <c r="C10" s="528">
        <v>2.5</v>
      </c>
      <c r="D10" s="528">
        <v>-7.5</v>
      </c>
      <c r="E10" s="521"/>
      <c r="F10" s="526">
        <v>136</v>
      </c>
      <c r="G10" s="526" t="s">
        <v>543</v>
      </c>
      <c r="H10" s="528">
        <v>1.71</v>
      </c>
      <c r="I10" s="528">
        <v>-6.01</v>
      </c>
    </row>
    <row r="11" spans="1:9" ht="15" x14ac:dyDescent="0.25">
      <c r="A11" s="526" t="s">
        <v>555</v>
      </c>
      <c r="B11" s="526" t="s">
        <v>524</v>
      </c>
      <c r="C11" s="528">
        <v>-8.5</v>
      </c>
      <c r="D11" s="528">
        <v>3.5</v>
      </c>
      <c r="E11" s="521"/>
      <c r="F11" s="526">
        <v>21</v>
      </c>
      <c r="G11" s="526" t="s">
        <v>524</v>
      </c>
      <c r="H11" s="528">
        <v>-5.85</v>
      </c>
      <c r="I11" s="528">
        <v>2.79</v>
      </c>
    </row>
    <row r="12" spans="1:9" ht="15" x14ac:dyDescent="0.25">
      <c r="A12" s="526" t="s">
        <v>556</v>
      </c>
      <c r="B12" s="526" t="s">
        <v>525</v>
      </c>
      <c r="C12" s="528">
        <v>-9.5</v>
      </c>
      <c r="D12" s="528">
        <v>3.5</v>
      </c>
      <c r="E12" s="521"/>
      <c r="F12" s="526">
        <v>25</v>
      </c>
      <c r="G12" s="526" t="s">
        <v>525</v>
      </c>
      <c r="H12" s="528">
        <v>-5.93</v>
      </c>
      <c r="I12" s="528">
        <v>2.27</v>
      </c>
    </row>
    <row r="13" spans="1:9" ht="15" x14ac:dyDescent="0.25">
      <c r="A13" s="526" t="s">
        <v>557</v>
      </c>
      <c r="B13" s="526" t="s">
        <v>526</v>
      </c>
      <c r="C13" s="528">
        <v>-8.5</v>
      </c>
      <c r="D13" s="528">
        <v>2.5</v>
      </c>
      <c r="E13" s="521"/>
      <c r="F13" s="526">
        <v>29</v>
      </c>
      <c r="G13" s="526" t="s">
        <v>526</v>
      </c>
      <c r="H13" s="528">
        <v>-6</v>
      </c>
      <c r="I13" s="528">
        <v>1.74</v>
      </c>
    </row>
    <row r="14" spans="1:9" ht="15" x14ac:dyDescent="0.25">
      <c r="A14" s="526" t="s">
        <v>562</v>
      </c>
      <c r="B14" s="526" t="s">
        <v>527</v>
      </c>
      <c r="C14" s="528">
        <v>-8.5</v>
      </c>
      <c r="D14" s="528">
        <v>0.5</v>
      </c>
      <c r="E14" s="521"/>
      <c r="F14" s="526">
        <v>39</v>
      </c>
      <c r="G14" s="526" t="s">
        <v>527</v>
      </c>
      <c r="H14" s="528">
        <v>-6.09</v>
      </c>
      <c r="I14" s="528">
        <v>0.42</v>
      </c>
    </row>
    <row r="15" spans="1:9" ht="15" x14ac:dyDescent="0.25">
      <c r="A15" s="526" t="s">
        <v>565</v>
      </c>
      <c r="B15" s="526" t="s">
        <v>528</v>
      </c>
      <c r="C15" s="528">
        <v>-7.5</v>
      </c>
      <c r="D15" s="528">
        <v>-0.5</v>
      </c>
      <c r="E15" s="521"/>
      <c r="F15" s="526">
        <v>45</v>
      </c>
      <c r="G15" s="526" t="s">
        <v>528</v>
      </c>
      <c r="H15" s="528">
        <v>-6.1</v>
      </c>
      <c r="I15" s="528">
        <v>-0.38</v>
      </c>
    </row>
    <row r="16" spans="1:9" ht="15" x14ac:dyDescent="0.25">
      <c r="A16" s="526" t="s">
        <v>570</v>
      </c>
      <c r="B16" s="526" t="s">
        <v>529</v>
      </c>
      <c r="C16" s="528">
        <v>-7.5</v>
      </c>
      <c r="D16" s="528">
        <v>-2.5</v>
      </c>
      <c r="E16" s="521"/>
      <c r="F16" s="526">
        <v>57</v>
      </c>
      <c r="G16" s="526" t="s">
        <v>529</v>
      </c>
      <c r="H16" s="528">
        <v>-5.97</v>
      </c>
      <c r="I16" s="528">
        <v>-1.97</v>
      </c>
    </row>
    <row r="17" spans="1:9" ht="15" x14ac:dyDescent="0.25">
      <c r="A17" s="526" t="s">
        <v>572</v>
      </c>
      <c r="B17" s="526" t="s">
        <v>530</v>
      </c>
      <c r="C17" s="528">
        <v>-8.5</v>
      </c>
      <c r="D17" s="528">
        <v>-3.5</v>
      </c>
      <c r="E17" s="521"/>
      <c r="F17" s="526">
        <v>61</v>
      </c>
      <c r="G17" s="526" t="s">
        <v>530</v>
      </c>
      <c r="H17" s="528">
        <v>-5.9</v>
      </c>
      <c r="I17" s="528">
        <v>-2.5</v>
      </c>
    </row>
    <row r="18" spans="1:9" ht="15" x14ac:dyDescent="0.25">
      <c r="A18" s="526" t="s">
        <v>574</v>
      </c>
      <c r="B18" s="526" t="s">
        <v>531</v>
      </c>
      <c r="C18" s="528">
        <v>-8.5</v>
      </c>
      <c r="D18" s="528">
        <v>-4.5</v>
      </c>
      <c r="E18" s="521"/>
      <c r="F18" s="526">
        <v>65</v>
      </c>
      <c r="G18" s="526" t="s">
        <v>531</v>
      </c>
      <c r="H18" s="528">
        <v>-5.8</v>
      </c>
      <c r="I18" s="528">
        <v>-3.03</v>
      </c>
    </row>
    <row r="19" spans="1:9" ht="15" x14ac:dyDescent="0.25">
      <c r="A19" s="526" t="s">
        <v>643</v>
      </c>
      <c r="B19" s="526" t="s">
        <v>532</v>
      </c>
      <c r="C19" s="528">
        <v>8.5</v>
      </c>
      <c r="D19" s="528">
        <v>3.5</v>
      </c>
      <c r="E19" s="521"/>
      <c r="F19" s="526">
        <v>229</v>
      </c>
      <c r="G19" s="526" t="s">
        <v>532</v>
      </c>
      <c r="H19" s="528">
        <v>5.83</v>
      </c>
      <c r="I19" s="528">
        <v>2.9</v>
      </c>
    </row>
    <row r="20" spans="1:9" ht="15" x14ac:dyDescent="0.25">
      <c r="A20" s="526" t="s">
        <v>641</v>
      </c>
      <c r="B20" s="526" t="s">
        <v>533</v>
      </c>
      <c r="C20" s="528">
        <v>7.5</v>
      </c>
      <c r="D20" s="528">
        <v>2.5</v>
      </c>
      <c r="E20" s="521"/>
      <c r="F20" s="526">
        <v>225</v>
      </c>
      <c r="G20" s="526" t="s">
        <v>533</v>
      </c>
      <c r="H20" s="528">
        <v>5.92</v>
      </c>
      <c r="I20" s="528">
        <v>2.35</v>
      </c>
    </row>
    <row r="21" spans="1:9" ht="15" x14ac:dyDescent="0.25">
      <c r="A21" s="526" t="s">
        <v>639</v>
      </c>
      <c r="B21" s="526" t="s">
        <v>534</v>
      </c>
      <c r="C21" s="528">
        <v>9.5</v>
      </c>
      <c r="D21" s="528">
        <v>3.5</v>
      </c>
      <c r="E21" s="521"/>
      <c r="F21" s="526">
        <v>221</v>
      </c>
      <c r="G21" s="526" t="s">
        <v>534</v>
      </c>
      <c r="H21" s="528">
        <v>5.99</v>
      </c>
      <c r="I21" s="528">
        <v>1.8</v>
      </c>
    </row>
    <row r="22" spans="1:9" ht="15" x14ac:dyDescent="0.25">
      <c r="A22" s="526" t="s">
        <v>634</v>
      </c>
      <c r="B22" s="526" t="s">
        <v>535</v>
      </c>
      <c r="C22" s="528">
        <v>7.5</v>
      </c>
      <c r="D22" s="528">
        <v>0.5</v>
      </c>
      <c r="E22" s="521"/>
      <c r="F22" s="526">
        <v>211</v>
      </c>
      <c r="G22" s="526" t="s">
        <v>535</v>
      </c>
      <c r="H22" s="528">
        <v>6.09</v>
      </c>
      <c r="I22" s="528">
        <v>0.42</v>
      </c>
    </row>
    <row r="23" spans="1:9" ht="15" x14ac:dyDescent="0.25">
      <c r="A23" s="526" t="s">
        <v>632</v>
      </c>
      <c r="B23" s="526" t="s">
        <v>536</v>
      </c>
      <c r="C23" s="528">
        <v>7.5</v>
      </c>
      <c r="D23" s="528">
        <v>-0.5</v>
      </c>
      <c r="E23" s="521"/>
      <c r="F23" s="526">
        <v>205</v>
      </c>
      <c r="G23" s="526" t="s">
        <v>536</v>
      </c>
      <c r="H23" s="528">
        <v>6.09</v>
      </c>
      <c r="I23" s="528">
        <v>-0.41</v>
      </c>
    </row>
    <row r="24" spans="1:9" ht="15" x14ac:dyDescent="0.25">
      <c r="A24" s="526" t="s">
        <v>626</v>
      </c>
      <c r="B24" s="526" t="s">
        <v>537</v>
      </c>
      <c r="C24" s="528">
        <v>7.5</v>
      </c>
      <c r="D24" s="528">
        <v>-2.5</v>
      </c>
      <c r="E24" s="521"/>
      <c r="F24" s="526">
        <v>193</v>
      </c>
      <c r="G24" s="526" t="s">
        <v>537</v>
      </c>
      <c r="H24" s="528">
        <v>5.96</v>
      </c>
      <c r="I24" s="528">
        <v>-2.0699999999999998</v>
      </c>
    </row>
    <row r="25" spans="1:9" ht="15" x14ac:dyDescent="0.25">
      <c r="A25" s="526" t="s">
        <v>624</v>
      </c>
      <c r="B25" s="526" t="s">
        <v>538</v>
      </c>
      <c r="C25" s="528">
        <v>9.5</v>
      </c>
      <c r="D25" s="528">
        <v>-4.5</v>
      </c>
      <c r="E25" s="521"/>
      <c r="F25" s="526">
        <v>189</v>
      </c>
      <c r="G25" s="526" t="s">
        <v>538</v>
      </c>
      <c r="H25" s="528">
        <v>5.88</v>
      </c>
      <c r="I25" s="528">
        <v>-2.62</v>
      </c>
    </row>
    <row r="26" spans="1:9" ht="15" x14ac:dyDescent="0.25">
      <c r="A26" s="526" t="s">
        <v>622</v>
      </c>
      <c r="B26" s="526" t="s">
        <v>539</v>
      </c>
      <c r="C26" s="528">
        <v>8.5</v>
      </c>
      <c r="D26" s="528">
        <v>-4.5</v>
      </c>
      <c r="E26" s="521"/>
      <c r="F26" s="526">
        <v>185</v>
      </c>
      <c r="G26" s="526" t="s">
        <v>539</v>
      </c>
      <c r="H26" s="528">
        <v>5.77</v>
      </c>
      <c r="I26" s="528">
        <v>-3.17</v>
      </c>
    </row>
    <row r="27" spans="1:9" ht="15" x14ac:dyDescent="0.25">
      <c r="A27" s="526" t="s">
        <v>673</v>
      </c>
      <c r="B27" s="526" t="s">
        <v>688</v>
      </c>
      <c r="C27" s="528">
        <v>-1.5</v>
      </c>
      <c r="D27" s="528">
        <v>8.5</v>
      </c>
      <c r="E27" s="521"/>
      <c r="F27" s="526">
        <v>300</v>
      </c>
      <c r="G27" s="526" t="s">
        <v>688</v>
      </c>
      <c r="H27" s="528">
        <v>-1.22</v>
      </c>
      <c r="I27" s="528">
        <v>6.05</v>
      </c>
    </row>
    <row r="28" spans="1:9" ht="15" x14ac:dyDescent="0.25">
      <c r="A28" s="526" t="s">
        <v>671</v>
      </c>
      <c r="B28" s="526" t="s">
        <v>689</v>
      </c>
      <c r="C28" s="528">
        <v>-0.5</v>
      </c>
      <c r="D28" s="528">
        <v>7.5</v>
      </c>
      <c r="E28" s="521"/>
      <c r="F28" s="526">
        <v>296</v>
      </c>
      <c r="G28" s="526" t="s">
        <v>689</v>
      </c>
      <c r="H28" s="528">
        <v>-0.68</v>
      </c>
      <c r="I28" s="528">
        <v>6.09</v>
      </c>
    </row>
    <row r="29" spans="1:9" ht="15" x14ac:dyDescent="0.25">
      <c r="A29" s="526" t="s">
        <v>667</v>
      </c>
      <c r="B29" s="526" t="s">
        <v>690</v>
      </c>
      <c r="C29" s="528">
        <v>0.5</v>
      </c>
      <c r="D29" s="528">
        <v>7.5</v>
      </c>
      <c r="E29" s="521"/>
      <c r="F29" s="526">
        <v>288</v>
      </c>
      <c r="G29" s="526" t="s">
        <v>690</v>
      </c>
      <c r="H29" s="528">
        <v>0.41</v>
      </c>
      <c r="I29" s="528">
        <v>6.09</v>
      </c>
    </row>
    <row r="30" spans="1:9" ht="15" x14ac:dyDescent="0.25">
      <c r="A30" s="526" t="s">
        <v>598</v>
      </c>
      <c r="B30" s="526" t="s">
        <v>546</v>
      </c>
      <c r="C30" s="528">
        <v>0.5</v>
      </c>
      <c r="D30" s="528">
        <v>-10.5</v>
      </c>
      <c r="E30" s="521"/>
      <c r="F30" s="526">
        <v>126</v>
      </c>
      <c r="G30" s="526" t="s">
        <v>546</v>
      </c>
      <c r="H30" s="528">
        <v>-0.21</v>
      </c>
      <c r="I30" s="528">
        <v>-6.1</v>
      </c>
    </row>
    <row r="31" spans="1:9" ht="15" x14ac:dyDescent="0.25">
      <c r="A31" s="526" t="s">
        <v>599</v>
      </c>
      <c r="B31" s="526" t="s">
        <v>547</v>
      </c>
      <c r="C31" s="528">
        <v>0.5</v>
      </c>
      <c r="D31" s="528">
        <v>-9.5</v>
      </c>
      <c r="E31" s="521"/>
      <c r="F31" s="526">
        <v>128</v>
      </c>
      <c r="G31" s="526" t="s">
        <v>547</v>
      </c>
      <c r="H31" s="528">
        <v>0.25</v>
      </c>
      <c r="I31" s="528">
        <v>-4.5</v>
      </c>
    </row>
    <row r="32" spans="1:9" ht="15" x14ac:dyDescent="0.25">
      <c r="A32" s="526" t="s">
        <v>729</v>
      </c>
      <c r="B32" s="526" t="s">
        <v>544</v>
      </c>
      <c r="C32" s="528">
        <v>-0.5</v>
      </c>
      <c r="D32" s="528">
        <v>-9.5</v>
      </c>
      <c r="E32" s="521"/>
      <c r="F32" s="526">
        <v>122</v>
      </c>
      <c r="G32" s="526" t="s">
        <v>544</v>
      </c>
      <c r="H32" s="528">
        <v>-0.49</v>
      </c>
      <c r="I32" s="528">
        <v>-4.49</v>
      </c>
    </row>
    <row r="33" spans="1:9" ht="15" x14ac:dyDescent="0.25">
      <c r="A33" s="526" t="s">
        <v>730</v>
      </c>
      <c r="B33" s="526" t="s">
        <v>544</v>
      </c>
      <c r="C33" s="528">
        <v>-0.5</v>
      </c>
      <c r="D33" s="528">
        <v>-10.5</v>
      </c>
      <c r="E33" s="521"/>
      <c r="F33" s="526"/>
      <c r="G33" s="524"/>
      <c r="H33" s="524"/>
      <c r="I33" s="524"/>
    </row>
    <row r="34" spans="1:9" ht="15" x14ac:dyDescent="0.25">
      <c r="A34" s="526" t="s">
        <v>731</v>
      </c>
      <c r="B34" s="526" t="s">
        <v>545</v>
      </c>
      <c r="C34" s="528">
        <v>-0.5</v>
      </c>
      <c r="D34" s="528">
        <v>-7.5</v>
      </c>
      <c r="E34" s="521"/>
      <c r="F34" s="526">
        <v>124</v>
      </c>
      <c r="G34" s="526" t="s">
        <v>545</v>
      </c>
      <c r="H34" s="528">
        <v>-0.25</v>
      </c>
      <c r="I34" s="528">
        <v>-4.5</v>
      </c>
    </row>
    <row r="35" spans="1:9" ht="15" x14ac:dyDescent="0.25">
      <c r="A35" s="526" t="s">
        <v>732</v>
      </c>
      <c r="B35" s="526" t="s">
        <v>545</v>
      </c>
      <c r="C35" s="528">
        <v>-0.5</v>
      </c>
      <c r="D35" s="528">
        <v>-8.5</v>
      </c>
      <c r="E35" s="521"/>
      <c r="F35" s="526"/>
      <c r="G35" s="524"/>
      <c r="H35" s="524"/>
      <c r="I35" s="524"/>
    </row>
    <row r="36" spans="1:9" ht="15" x14ac:dyDescent="0.25">
      <c r="A36" s="526" t="s">
        <v>733</v>
      </c>
      <c r="B36" s="526" t="s">
        <v>548</v>
      </c>
      <c r="C36" s="528">
        <v>0.5</v>
      </c>
      <c r="D36" s="528">
        <v>-7.5</v>
      </c>
      <c r="E36" s="521"/>
      <c r="F36" s="526">
        <v>130</v>
      </c>
      <c r="G36" s="526" t="s">
        <v>548</v>
      </c>
      <c r="H36" s="528">
        <v>0.48</v>
      </c>
      <c r="I36" s="528">
        <v>-4.49</v>
      </c>
    </row>
    <row r="37" spans="1:9" ht="15" x14ac:dyDescent="0.25">
      <c r="A37" s="526" t="s">
        <v>734</v>
      </c>
      <c r="B37" s="526" t="s">
        <v>548</v>
      </c>
      <c r="C37" s="528">
        <v>0.5</v>
      </c>
      <c r="D37" s="528">
        <v>-8.5</v>
      </c>
      <c r="E37" s="521"/>
      <c r="F37" s="526"/>
      <c r="G37" s="524"/>
      <c r="H37" s="524"/>
      <c r="I37" s="524"/>
    </row>
    <row r="38" spans="1:9" ht="15" x14ac:dyDescent="0.25">
      <c r="A38" s="526" t="s">
        <v>668</v>
      </c>
      <c r="B38" s="526" t="s">
        <v>691</v>
      </c>
      <c r="C38" s="528">
        <v>0.5</v>
      </c>
      <c r="D38" s="528">
        <v>8.5</v>
      </c>
      <c r="E38" s="521"/>
      <c r="F38" s="526">
        <v>290</v>
      </c>
      <c r="G38" s="526" t="s">
        <v>691</v>
      </c>
      <c r="H38" s="528">
        <v>0.13</v>
      </c>
      <c r="I38" s="528">
        <v>6.1</v>
      </c>
    </row>
    <row r="39" spans="1:9" ht="15" x14ac:dyDescent="0.25">
      <c r="A39" s="526" t="s">
        <v>561</v>
      </c>
      <c r="B39" s="526" t="s">
        <v>451</v>
      </c>
      <c r="C39" s="528">
        <v>-10.5</v>
      </c>
      <c r="D39" s="528">
        <v>2.5</v>
      </c>
      <c r="E39" s="521"/>
      <c r="F39" s="526">
        <v>37</v>
      </c>
      <c r="G39" s="526" t="s">
        <v>451</v>
      </c>
      <c r="H39" s="528">
        <v>-6.08</v>
      </c>
      <c r="I39" s="528">
        <v>0.68</v>
      </c>
    </row>
    <row r="40" spans="1:9" ht="15" x14ac:dyDescent="0.25">
      <c r="A40" s="526" t="s">
        <v>560</v>
      </c>
      <c r="B40" s="526" t="s">
        <v>452</v>
      </c>
      <c r="C40" s="528">
        <v>-10.5</v>
      </c>
      <c r="D40" s="528">
        <v>3.5</v>
      </c>
      <c r="E40" s="521"/>
      <c r="F40" s="526">
        <v>35</v>
      </c>
      <c r="G40" s="526" t="s">
        <v>452</v>
      </c>
      <c r="H40" s="528">
        <v>-6.07</v>
      </c>
      <c r="I40" s="528">
        <v>0.95</v>
      </c>
    </row>
    <row r="41" spans="1:9" ht="15" x14ac:dyDescent="0.25">
      <c r="A41" s="526" t="s">
        <v>559</v>
      </c>
      <c r="B41" s="526" t="s">
        <v>453</v>
      </c>
      <c r="C41" s="528">
        <v>-8.5</v>
      </c>
      <c r="D41" s="528">
        <v>1.5</v>
      </c>
      <c r="E41" s="521"/>
      <c r="F41" s="526">
        <v>33</v>
      </c>
      <c r="G41" s="526" t="s">
        <v>453</v>
      </c>
      <c r="H41" s="528">
        <v>-6.05</v>
      </c>
      <c r="I41" s="528">
        <v>1.21</v>
      </c>
    </row>
    <row r="42" spans="1:9" ht="15" x14ac:dyDescent="0.25">
      <c r="A42" s="526" t="s">
        <v>90</v>
      </c>
      <c r="B42" s="526" t="s">
        <v>454</v>
      </c>
      <c r="C42" s="528">
        <v>-9.5</v>
      </c>
      <c r="D42" s="528">
        <v>4.5</v>
      </c>
      <c r="E42" s="521"/>
      <c r="F42" s="526">
        <v>19</v>
      </c>
      <c r="G42" s="526" t="s">
        <v>454</v>
      </c>
      <c r="H42" s="528">
        <v>-5.8</v>
      </c>
      <c r="I42" s="528">
        <v>3.05</v>
      </c>
    </row>
    <row r="43" spans="1:9" ht="15" x14ac:dyDescent="0.25">
      <c r="A43" s="526" t="s">
        <v>87</v>
      </c>
      <c r="B43" s="526" t="s">
        <v>455</v>
      </c>
      <c r="C43" s="528">
        <v>-9.5</v>
      </c>
      <c r="D43" s="528">
        <v>5.5</v>
      </c>
      <c r="E43" s="521"/>
      <c r="F43" s="526">
        <v>17</v>
      </c>
      <c r="G43" s="526" t="s">
        <v>455</v>
      </c>
      <c r="H43" s="528">
        <v>-5.74</v>
      </c>
      <c r="I43" s="528">
        <v>3.31</v>
      </c>
    </row>
    <row r="44" spans="1:9" ht="15" x14ac:dyDescent="0.25">
      <c r="A44" s="526" t="s">
        <v>88</v>
      </c>
      <c r="B44" s="526" t="s">
        <v>456</v>
      </c>
      <c r="C44" s="528">
        <v>-9.5</v>
      </c>
      <c r="D44" s="528">
        <v>6.5</v>
      </c>
      <c r="E44" s="521"/>
      <c r="F44" s="526">
        <v>15</v>
      </c>
      <c r="G44" s="526" t="s">
        <v>456</v>
      </c>
      <c r="H44" s="528">
        <v>-5.68</v>
      </c>
      <c r="I44" s="528">
        <v>3.57</v>
      </c>
    </row>
    <row r="45" spans="1:9" ht="15" x14ac:dyDescent="0.25">
      <c r="A45" s="526" t="s">
        <v>79</v>
      </c>
      <c r="B45" s="526" t="s">
        <v>457</v>
      </c>
      <c r="C45" s="528">
        <v>-8.5</v>
      </c>
      <c r="D45" s="528">
        <v>6.5</v>
      </c>
      <c r="E45" s="521"/>
      <c r="F45" s="526">
        <v>13</v>
      </c>
      <c r="G45" s="526" t="s">
        <v>457</v>
      </c>
      <c r="H45" s="528">
        <v>-5.62</v>
      </c>
      <c r="I45" s="528">
        <v>3.82</v>
      </c>
    </row>
    <row r="46" spans="1:9" ht="15" x14ac:dyDescent="0.25">
      <c r="A46" s="526" t="s">
        <v>554</v>
      </c>
      <c r="B46" s="526" t="s">
        <v>458</v>
      </c>
      <c r="C46" s="528">
        <v>-9.5</v>
      </c>
      <c r="D46" s="528">
        <v>7.5</v>
      </c>
      <c r="E46" s="521"/>
      <c r="F46" s="526">
        <v>11</v>
      </c>
      <c r="G46" s="526" t="s">
        <v>458</v>
      </c>
      <c r="H46" s="528">
        <v>-5.55</v>
      </c>
      <c r="I46" s="528">
        <v>4.08</v>
      </c>
    </row>
    <row r="47" spans="1:9" ht="15" x14ac:dyDescent="0.25">
      <c r="A47" s="526" t="s">
        <v>558</v>
      </c>
      <c r="B47" s="526" t="s">
        <v>450</v>
      </c>
      <c r="C47" s="528">
        <v>-9.5</v>
      </c>
      <c r="D47" s="528">
        <v>2.5</v>
      </c>
      <c r="E47" s="521"/>
      <c r="F47" s="526">
        <v>31</v>
      </c>
      <c r="G47" s="526" t="s">
        <v>450</v>
      </c>
      <c r="H47" s="528">
        <v>-6.03</v>
      </c>
      <c r="I47" s="528">
        <v>1.48</v>
      </c>
    </row>
    <row r="48" spans="1:9" ht="15" x14ac:dyDescent="0.25">
      <c r="A48" s="526" t="s">
        <v>552</v>
      </c>
      <c r="B48" s="526" t="s">
        <v>446</v>
      </c>
      <c r="C48" s="528">
        <v>-10.5</v>
      </c>
      <c r="D48" s="528">
        <v>9.5</v>
      </c>
      <c r="E48" s="521"/>
      <c r="F48" s="526">
        <v>7</v>
      </c>
      <c r="G48" s="526" t="s">
        <v>446</v>
      </c>
      <c r="H48" s="528">
        <v>-5.4</v>
      </c>
      <c r="I48" s="528">
        <v>4.59</v>
      </c>
    </row>
    <row r="49" spans="1:9" ht="15" x14ac:dyDescent="0.25">
      <c r="A49" s="526" t="s">
        <v>156</v>
      </c>
      <c r="B49" s="526" t="s">
        <v>447</v>
      </c>
      <c r="C49" s="528">
        <v>-10.5</v>
      </c>
      <c r="D49" s="528">
        <v>5.5</v>
      </c>
      <c r="E49" s="521"/>
      <c r="F49" s="526">
        <v>27</v>
      </c>
      <c r="G49" s="526" t="s">
        <v>447</v>
      </c>
      <c r="H49" s="528">
        <v>-5.97</v>
      </c>
      <c r="I49" s="528">
        <v>2</v>
      </c>
    </row>
    <row r="50" spans="1:9" ht="15" x14ac:dyDescent="0.25">
      <c r="A50" s="526" t="s">
        <v>553</v>
      </c>
      <c r="B50" s="526" t="s">
        <v>448</v>
      </c>
      <c r="C50" s="528">
        <v>-10.5</v>
      </c>
      <c r="D50" s="528">
        <v>8.5</v>
      </c>
      <c r="E50" s="521"/>
      <c r="F50" s="526">
        <v>9</v>
      </c>
      <c r="G50" s="526" t="s">
        <v>448</v>
      </c>
      <c r="H50" s="528">
        <v>-5.48</v>
      </c>
      <c r="I50" s="528">
        <v>4.33</v>
      </c>
    </row>
    <row r="51" spans="1:9" ht="15" x14ac:dyDescent="0.25">
      <c r="A51" s="526" t="s">
        <v>86</v>
      </c>
      <c r="B51" s="526" t="s">
        <v>449</v>
      </c>
      <c r="C51" s="528">
        <v>-10.5</v>
      </c>
      <c r="D51" s="528">
        <v>6.5</v>
      </c>
      <c r="E51" s="521"/>
      <c r="F51" s="526">
        <v>23</v>
      </c>
      <c r="G51" s="526" t="s">
        <v>449</v>
      </c>
      <c r="H51" s="528">
        <v>-5.89</v>
      </c>
      <c r="I51" s="528">
        <v>2.5299999999999998</v>
      </c>
    </row>
    <row r="52" spans="1:9" ht="15" x14ac:dyDescent="0.25">
      <c r="A52" s="526" t="s">
        <v>566</v>
      </c>
      <c r="B52" s="526" t="s">
        <v>463</v>
      </c>
      <c r="C52" s="528">
        <v>-8.5</v>
      </c>
      <c r="D52" s="528">
        <v>-0.5</v>
      </c>
      <c r="E52" s="521"/>
      <c r="F52" s="526">
        <v>47</v>
      </c>
      <c r="G52" s="526" t="s">
        <v>463</v>
      </c>
      <c r="H52" s="528">
        <v>-6.09</v>
      </c>
      <c r="I52" s="528">
        <v>-0.65</v>
      </c>
    </row>
    <row r="53" spans="1:9" ht="15" x14ac:dyDescent="0.25">
      <c r="A53" s="526" t="s">
        <v>567</v>
      </c>
      <c r="B53" s="526" t="s">
        <v>464</v>
      </c>
      <c r="C53" s="528">
        <v>-10.5</v>
      </c>
      <c r="D53" s="528">
        <v>-2.5</v>
      </c>
      <c r="E53" s="521"/>
      <c r="F53" s="526">
        <v>49</v>
      </c>
      <c r="G53" s="526" t="s">
        <v>464</v>
      </c>
      <c r="H53" s="528">
        <v>-6.07</v>
      </c>
      <c r="I53" s="528">
        <v>-0.91</v>
      </c>
    </row>
    <row r="54" spans="1:9" ht="15" x14ac:dyDescent="0.25">
      <c r="A54" s="526" t="s">
        <v>175</v>
      </c>
      <c r="B54" s="526" t="s">
        <v>465</v>
      </c>
      <c r="C54" s="528">
        <v>-8.5</v>
      </c>
      <c r="D54" s="528">
        <v>-1.5</v>
      </c>
      <c r="E54" s="521"/>
      <c r="F54" s="526">
        <v>51</v>
      </c>
      <c r="G54" s="526" t="s">
        <v>465</v>
      </c>
      <c r="H54" s="528">
        <v>-6.05</v>
      </c>
      <c r="I54" s="528">
        <v>-1.18</v>
      </c>
    </row>
    <row r="55" spans="1:9" ht="15" x14ac:dyDescent="0.25">
      <c r="A55" s="526" t="s">
        <v>568</v>
      </c>
      <c r="B55" s="526" t="s">
        <v>466</v>
      </c>
      <c r="C55" s="528">
        <v>-9.5</v>
      </c>
      <c r="D55" s="528">
        <v>-2.5</v>
      </c>
      <c r="E55" s="521"/>
      <c r="F55" s="526">
        <v>53</v>
      </c>
      <c r="G55" s="526" t="s">
        <v>466</v>
      </c>
      <c r="H55" s="528">
        <v>-6.03</v>
      </c>
      <c r="I55" s="528">
        <v>-1.44</v>
      </c>
    </row>
    <row r="56" spans="1:9" ht="15" x14ac:dyDescent="0.25">
      <c r="A56" s="526" t="s">
        <v>575</v>
      </c>
      <c r="B56" s="526" t="s">
        <v>467</v>
      </c>
      <c r="C56" s="528">
        <v>-9.5</v>
      </c>
      <c r="D56" s="528">
        <v>-5.5</v>
      </c>
      <c r="E56" s="521"/>
      <c r="F56" s="526">
        <v>67</v>
      </c>
      <c r="G56" s="526" t="s">
        <v>467</v>
      </c>
      <c r="H56" s="528">
        <v>-5.75</v>
      </c>
      <c r="I56" s="528">
        <v>-3.29</v>
      </c>
    </row>
    <row r="57" spans="1:9" ht="15" x14ac:dyDescent="0.25">
      <c r="A57" s="526" t="s">
        <v>576</v>
      </c>
      <c r="B57" s="526" t="s">
        <v>468</v>
      </c>
      <c r="C57" s="528">
        <v>-9.5</v>
      </c>
      <c r="D57" s="528">
        <v>-6.5</v>
      </c>
      <c r="E57" s="521"/>
      <c r="F57" s="526">
        <v>69</v>
      </c>
      <c r="G57" s="526" t="s">
        <v>468</v>
      </c>
      <c r="H57" s="528">
        <v>-5.69</v>
      </c>
      <c r="I57" s="528">
        <v>-3.55</v>
      </c>
    </row>
    <row r="58" spans="1:9" ht="15" x14ac:dyDescent="0.25">
      <c r="A58" s="526" t="s">
        <v>577</v>
      </c>
      <c r="B58" s="526" t="s">
        <v>469</v>
      </c>
      <c r="C58" s="528">
        <v>-8.5</v>
      </c>
      <c r="D58" s="528">
        <v>-6.5</v>
      </c>
      <c r="E58" s="521"/>
      <c r="F58" s="526">
        <v>71</v>
      </c>
      <c r="G58" s="526" t="s">
        <v>469</v>
      </c>
      <c r="H58" s="528">
        <v>-5.62</v>
      </c>
      <c r="I58" s="528">
        <v>-3.81</v>
      </c>
    </row>
    <row r="59" spans="1:9" ht="15" x14ac:dyDescent="0.25">
      <c r="A59" s="526" t="s">
        <v>148</v>
      </c>
      <c r="B59" s="526" t="s">
        <v>470</v>
      </c>
      <c r="C59" s="528">
        <v>-8.5</v>
      </c>
      <c r="D59" s="528">
        <v>-7.5</v>
      </c>
      <c r="E59" s="521"/>
      <c r="F59" s="526">
        <v>73</v>
      </c>
      <c r="G59" s="526" t="s">
        <v>470</v>
      </c>
      <c r="H59" s="528">
        <v>-5.56</v>
      </c>
      <c r="I59" s="528">
        <v>-4.07</v>
      </c>
    </row>
    <row r="60" spans="1:9" ht="15" x14ac:dyDescent="0.25">
      <c r="A60" s="526" t="s">
        <v>569</v>
      </c>
      <c r="B60" s="526" t="s">
        <v>692</v>
      </c>
      <c r="C60" s="528">
        <v>-8.5</v>
      </c>
      <c r="D60" s="528">
        <v>-2.5</v>
      </c>
      <c r="E60" s="521"/>
      <c r="F60" s="526">
        <v>55</v>
      </c>
      <c r="G60" s="526" t="s">
        <v>692</v>
      </c>
      <c r="H60" s="528">
        <v>-6.01</v>
      </c>
      <c r="I60" s="528">
        <v>-1.71</v>
      </c>
    </row>
    <row r="61" spans="1:9" ht="15" x14ac:dyDescent="0.25">
      <c r="A61" s="526" t="s">
        <v>579</v>
      </c>
      <c r="B61" s="526" t="s">
        <v>459</v>
      </c>
      <c r="C61" s="528">
        <v>-10.5</v>
      </c>
      <c r="D61" s="528">
        <v>-9.5</v>
      </c>
      <c r="E61" s="521"/>
      <c r="F61" s="526">
        <v>77</v>
      </c>
      <c r="G61" s="526" t="s">
        <v>459</v>
      </c>
      <c r="H61" s="528">
        <v>-5.41</v>
      </c>
      <c r="I61" s="528">
        <v>-4.58</v>
      </c>
    </row>
    <row r="62" spans="1:9" ht="15" x14ac:dyDescent="0.25">
      <c r="A62" s="526" t="s">
        <v>573</v>
      </c>
      <c r="B62" s="526" t="s">
        <v>460</v>
      </c>
      <c r="C62" s="528">
        <v>-10.5</v>
      </c>
      <c r="D62" s="528">
        <v>-5.5</v>
      </c>
      <c r="E62" s="521"/>
      <c r="F62" s="526">
        <v>63</v>
      </c>
      <c r="G62" s="526" t="s">
        <v>460</v>
      </c>
      <c r="H62" s="528">
        <v>-5.85</v>
      </c>
      <c r="I62" s="528">
        <v>-2.77</v>
      </c>
    </row>
    <row r="63" spans="1:9" ht="15" x14ac:dyDescent="0.25">
      <c r="A63" s="526" t="s">
        <v>578</v>
      </c>
      <c r="B63" s="526" t="s">
        <v>461</v>
      </c>
      <c r="C63" s="528">
        <v>-10.5</v>
      </c>
      <c r="D63" s="528">
        <v>-8.5</v>
      </c>
      <c r="E63" s="521"/>
      <c r="F63" s="526">
        <v>75</v>
      </c>
      <c r="G63" s="526" t="s">
        <v>461</v>
      </c>
      <c r="H63" s="528">
        <v>-5.48</v>
      </c>
      <c r="I63" s="528">
        <v>-4.33</v>
      </c>
    </row>
    <row r="64" spans="1:9" ht="15" x14ac:dyDescent="0.25">
      <c r="A64" s="526" t="s">
        <v>571</v>
      </c>
      <c r="B64" s="526" t="s">
        <v>462</v>
      </c>
      <c r="C64" s="528">
        <v>-10.5</v>
      </c>
      <c r="D64" s="528">
        <v>-3.5</v>
      </c>
      <c r="E64" s="521"/>
      <c r="F64" s="526">
        <v>59</v>
      </c>
      <c r="G64" s="526" t="s">
        <v>462</v>
      </c>
      <c r="H64" s="528">
        <v>-5.94</v>
      </c>
      <c r="I64" s="528">
        <v>-2.2400000000000002</v>
      </c>
    </row>
    <row r="65" spans="1:9" ht="15" x14ac:dyDescent="0.25">
      <c r="A65" s="526" t="s">
        <v>635</v>
      </c>
      <c r="B65" s="526" t="s">
        <v>476</v>
      </c>
      <c r="C65" s="528">
        <v>8.5</v>
      </c>
      <c r="D65" s="528">
        <v>0.5</v>
      </c>
      <c r="E65" s="521"/>
      <c r="F65" s="526">
        <v>213</v>
      </c>
      <c r="G65" s="526" t="s">
        <v>476</v>
      </c>
      <c r="H65" s="528">
        <v>6.08</v>
      </c>
      <c r="I65" s="528">
        <v>0.7</v>
      </c>
    </row>
    <row r="66" spans="1:9" ht="15" x14ac:dyDescent="0.25">
      <c r="A66" s="526" t="s">
        <v>636</v>
      </c>
      <c r="B66" s="526" t="s">
        <v>477</v>
      </c>
      <c r="C66" s="528">
        <v>9.5</v>
      </c>
      <c r="D66" s="528">
        <v>2.5</v>
      </c>
      <c r="E66" s="521"/>
      <c r="F66" s="526">
        <v>215</v>
      </c>
      <c r="G66" s="526" t="s">
        <v>477</v>
      </c>
      <c r="H66" s="528">
        <v>6.07</v>
      </c>
      <c r="I66" s="528">
        <v>0.97</v>
      </c>
    </row>
    <row r="67" spans="1:9" ht="15" x14ac:dyDescent="0.25">
      <c r="A67" s="526" t="s">
        <v>637</v>
      </c>
      <c r="B67" s="526" t="s">
        <v>478</v>
      </c>
      <c r="C67" s="528">
        <v>8.5</v>
      </c>
      <c r="D67" s="528">
        <v>1.5</v>
      </c>
      <c r="E67" s="521"/>
      <c r="F67" s="526">
        <v>217</v>
      </c>
      <c r="G67" s="526" t="s">
        <v>478</v>
      </c>
      <c r="H67" s="528">
        <v>6.05</v>
      </c>
      <c r="I67" s="528">
        <v>1.25</v>
      </c>
    </row>
    <row r="68" spans="1:9" ht="15" x14ac:dyDescent="0.25">
      <c r="A68" s="526" t="s">
        <v>644</v>
      </c>
      <c r="B68" s="526" t="s">
        <v>479</v>
      </c>
      <c r="C68" s="528">
        <v>9.5</v>
      </c>
      <c r="D68" s="528">
        <v>4.5</v>
      </c>
      <c r="E68" s="521"/>
      <c r="F68" s="526">
        <v>231</v>
      </c>
      <c r="G68" s="526" t="s">
        <v>479</v>
      </c>
      <c r="H68" s="528">
        <v>5.77</v>
      </c>
      <c r="I68" s="528">
        <v>3.17</v>
      </c>
    </row>
    <row r="69" spans="1:9" ht="15" x14ac:dyDescent="0.25">
      <c r="A69" s="526" t="s">
        <v>645</v>
      </c>
      <c r="B69" s="526" t="s">
        <v>480</v>
      </c>
      <c r="C69" s="528">
        <v>10.5</v>
      </c>
      <c r="D69" s="528">
        <v>5.5</v>
      </c>
      <c r="E69" s="521"/>
      <c r="F69" s="526">
        <v>233</v>
      </c>
      <c r="G69" s="526" t="s">
        <v>480</v>
      </c>
      <c r="H69" s="528">
        <v>5.71</v>
      </c>
      <c r="I69" s="528">
        <v>3.44</v>
      </c>
    </row>
    <row r="70" spans="1:9" ht="15" x14ac:dyDescent="0.25">
      <c r="A70" s="526" t="s">
        <v>646</v>
      </c>
      <c r="B70" s="526" t="s">
        <v>481</v>
      </c>
      <c r="C70" s="528">
        <v>9.5</v>
      </c>
      <c r="D70" s="528">
        <v>5.5</v>
      </c>
      <c r="E70" s="521"/>
      <c r="F70" s="526">
        <v>235</v>
      </c>
      <c r="G70" s="526" t="s">
        <v>481</v>
      </c>
      <c r="H70" s="528">
        <v>5.65</v>
      </c>
      <c r="I70" s="528">
        <v>3.71</v>
      </c>
    </row>
    <row r="71" spans="1:9" ht="15" x14ac:dyDescent="0.25">
      <c r="A71" s="526" t="s">
        <v>647</v>
      </c>
      <c r="B71" s="526" t="s">
        <v>482</v>
      </c>
      <c r="C71" s="528">
        <v>10.5</v>
      </c>
      <c r="D71" s="528">
        <v>6.5</v>
      </c>
      <c r="E71" s="521"/>
      <c r="F71" s="526">
        <v>237</v>
      </c>
      <c r="G71" s="526" t="s">
        <v>482</v>
      </c>
      <c r="H71" s="528">
        <v>5.58</v>
      </c>
      <c r="I71" s="528">
        <v>3.97</v>
      </c>
    </row>
    <row r="72" spans="1:9" ht="15" x14ac:dyDescent="0.25">
      <c r="A72" s="526" t="s">
        <v>648</v>
      </c>
      <c r="B72" s="526" t="s">
        <v>483</v>
      </c>
      <c r="C72" s="528">
        <v>9.5</v>
      </c>
      <c r="D72" s="528">
        <v>6.5</v>
      </c>
      <c r="E72" s="521"/>
      <c r="F72" s="526">
        <v>239</v>
      </c>
      <c r="G72" s="526" t="s">
        <v>483</v>
      </c>
      <c r="H72" s="528">
        <v>5.51</v>
      </c>
      <c r="I72" s="528">
        <v>4.2300000000000004</v>
      </c>
    </row>
    <row r="73" spans="1:9" ht="15" x14ac:dyDescent="0.25">
      <c r="A73" s="526" t="s">
        <v>638</v>
      </c>
      <c r="B73" s="526" t="s">
        <v>475</v>
      </c>
      <c r="C73" s="528">
        <v>8.5</v>
      </c>
      <c r="D73" s="528">
        <v>2.5</v>
      </c>
      <c r="E73" s="521"/>
      <c r="F73" s="526">
        <v>219</v>
      </c>
      <c r="G73" s="526" t="s">
        <v>475</v>
      </c>
      <c r="H73" s="528">
        <v>6.02</v>
      </c>
      <c r="I73" s="528">
        <v>1.53</v>
      </c>
    </row>
    <row r="74" spans="1:9" ht="15" x14ac:dyDescent="0.25">
      <c r="A74" s="526" t="s">
        <v>650</v>
      </c>
      <c r="B74" s="526" t="s">
        <v>471</v>
      </c>
      <c r="C74" s="528">
        <v>10.5</v>
      </c>
      <c r="D74" s="528">
        <v>9.5</v>
      </c>
      <c r="E74" s="521"/>
      <c r="F74" s="526">
        <v>243</v>
      </c>
      <c r="G74" s="526" t="s">
        <v>471</v>
      </c>
      <c r="H74" s="528">
        <v>5.35</v>
      </c>
      <c r="I74" s="528">
        <v>4.7699999999999996</v>
      </c>
    </row>
    <row r="75" spans="1:9" ht="15" x14ac:dyDescent="0.25">
      <c r="A75" s="526" t="s">
        <v>640</v>
      </c>
      <c r="B75" s="526" t="s">
        <v>472</v>
      </c>
      <c r="C75" s="528">
        <v>10.5</v>
      </c>
      <c r="D75" s="528">
        <v>2.5</v>
      </c>
      <c r="E75" s="521"/>
      <c r="F75" s="526">
        <v>223</v>
      </c>
      <c r="G75" s="526" t="s">
        <v>472</v>
      </c>
      <c r="H75" s="528">
        <v>5.96</v>
      </c>
      <c r="I75" s="528">
        <v>2.08</v>
      </c>
    </row>
    <row r="76" spans="1:9" ht="15" x14ac:dyDescent="0.25">
      <c r="A76" s="526" t="s">
        <v>649</v>
      </c>
      <c r="B76" s="526" t="s">
        <v>473</v>
      </c>
      <c r="C76" s="528">
        <v>10.5</v>
      </c>
      <c r="D76" s="528">
        <v>8.5</v>
      </c>
      <c r="E76" s="521"/>
      <c r="F76" s="526">
        <v>241</v>
      </c>
      <c r="G76" s="526" t="s">
        <v>473</v>
      </c>
      <c r="H76" s="528">
        <v>5.43</v>
      </c>
      <c r="I76" s="528">
        <v>4.51</v>
      </c>
    </row>
    <row r="77" spans="1:9" ht="15" x14ac:dyDescent="0.25">
      <c r="A77" s="526" t="s">
        <v>642</v>
      </c>
      <c r="B77" s="526" t="s">
        <v>474</v>
      </c>
      <c r="C77" s="528">
        <v>10.5</v>
      </c>
      <c r="D77" s="528">
        <v>3.5</v>
      </c>
      <c r="E77" s="521"/>
      <c r="F77" s="526">
        <v>227</v>
      </c>
      <c r="G77" s="526" t="s">
        <v>474</v>
      </c>
      <c r="H77" s="528">
        <v>5.88</v>
      </c>
      <c r="I77" s="528">
        <v>2.62</v>
      </c>
    </row>
    <row r="78" spans="1:9" ht="15" x14ac:dyDescent="0.25">
      <c r="A78" s="526" t="s">
        <v>631</v>
      </c>
      <c r="B78" s="526" t="s">
        <v>489</v>
      </c>
      <c r="C78" s="528">
        <v>10.5</v>
      </c>
      <c r="D78" s="528">
        <v>-2.5</v>
      </c>
      <c r="E78" s="521"/>
      <c r="F78" s="526">
        <v>203</v>
      </c>
      <c r="G78" s="526" t="s">
        <v>489</v>
      </c>
      <c r="H78" s="528">
        <v>6.08</v>
      </c>
      <c r="I78" s="528">
        <v>-0.69</v>
      </c>
    </row>
    <row r="79" spans="1:9" ht="15" x14ac:dyDescent="0.25">
      <c r="A79" s="526" t="s">
        <v>630</v>
      </c>
      <c r="B79" s="526" t="s">
        <v>490</v>
      </c>
      <c r="C79" s="528">
        <v>8.5</v>
      </c>
      <c r="D79" s="528">
        <v>-1.5</v>
      </c>
      <c r="E79" s="521"/>
      <c r="F79" s="526">
        <v>201</v>
      </c>
      <c r="G79" s="526" t="s">
        <v>490</v>
      </c>
      <c r="H79" s="528">
        <v>6.07</v>
      </c>
      <c r="I79" s="528">
        <v>-0.97</v>
      </c>
    </row>
    <row r="80" spans="1:9" ht="15" x14ac:dyDescent="0.25">
      <c r="A80" s="526" t="s">
        <v>629</v>
      </c>
      <c r="B80" s="526" t="s">
        <v>491</v>
      </c>
      <c r="C80" s="528">
        <v>9.5</v>
      </c>
      <c r="D80" s="528">
        <v>-2.5</v>
      </c>
      <c r="E80" s="521"/>
      <c r="F80" s="526">
        <v>199</v>
      </c>
      <c r="G80" s="526" t="s">
        <v>491</v>
      </c>
      <c r="H80" s="528">
        <v>6.05</v>
      </c>
      <c r="I80" s="528">
        <v>-1.24</v>
      </c>
    </row>
    <row r="81" spans="1:9" ht="15" x14ac:dyDescent="0.25">
      <c r="A81" s="526" t="s">
        <v>628</v>
      </c>
      <c r="B81" s="526" t="s">
        <v>492</v>
      </c>
      <c r="C81" s="528">
        <v>8.5</v>
      </c>
      <c r="D81" s="528">
        <v>-2.5</v>
      </c>
      <c r="E81" s="521"/>
      <c r="F81" s="526">
        <v>197</v>
      </c>
      <c r="G81" s="526" t="s">
        <v>492</v>
      </c>
      <c r="H81" s="528">
        <v>6.03</v>
      </c>
      <c r="I81" s="528">
        <v>-1.52</v>
      </c>
    </row>
    <row r="82" spans="1:9" ht="15" x14ac:dyDescent="0.25">
      <c r="A82" s="526" t="s">
        <v>621</v>
      </c>
      <c r="B82" s="526" t="s">
        <v>493</v>
      </c>
      <c r="C82" s="528">
        <v>9.5</v>
      </c>
      <c r="D82" s="528">
        <v>-7.5</v>
      </c>
      <c r="E82" s="521"/>
      <c r="F82" s="526">
        <v>183</v>
      </c>
      <c r="G82" s="526" t="s">
        <v>493</v>
      </c>
      <c r="H82" s="528">
        <v>5.71</v>
      </c>
      <c r="I82" s="528">
        <v>-3.44</v>
      </c>
    </row>
    <row r="83" spans="1:9" ht="15" x14ac:dyDescent="0.25">
      <c r="A83" s="526" t="s">
        <v>620</v>
      </c>
      <c r="B83" s="526" t="s">
        <v>494</v>
      </c>
      <c r="C83" s="528">
        <v>9.5</v>
      </c>
      <c r="D83" s="528">
        <v>-8.5</v>
      </c>
      <c r="E83" s="521"/>
      <c r="F83" s="526">
        <v>181</v>
      </c>
      <c r="G83" s="526" t="s">
        <v>494</v>
      </c>
      <c r="H83" s="528">
        <v>5.65</v>
      </c>
      <c r="I83" s="528">
        <v>-3.71</v>
      </c>
    </row>
    <row r="84" spans="1:9" ht="15" x14ac:dyDescent="0.25">
      <c r="A84" s="526" t="s">
        <v>619</v>
      </c>
      <c r="B84" s="526" t="s">
        <v>495</v>
      </c>
      <c r="C84" s="528">
        <v>8.5</v>
      </c>
      <c r="D84" s="528">
        <v>-6.5</v>
      </c>
      <c r="E84" s="521"/>
      <c r="F84" s="526">
        <v>179</v>
      </c>
      <c r="G84" s="526" t="s">
        <v>495</v>
      </c>
      <c r="H84" s="528">
        <v>5.58</v>
      </c>
      <c r="I84" s="528">
        <v>-3.98</v>
      </c>
    </row>
    <row r="85" spans="1:9" ht="15" x14ac:dyDescent="0.25">
      <c r="A85" s="526" t="s">
        <v>618</v>
      </c>
      <c r="B85" s="526" t="s">
        <v>496</v>
      </c>
      <c r="C85" s="528">
        <v>8.5</v>
      </c>
      <c r="D85" s="528">
        <v>-7.5</v>
      </c>
      <c r="E85" s="521"/>
      <c r="F85" s="526">
        <v>177</v>
      </c>
      <c r="G85" s="526" t="s">
        <v>496</v>
      </c>
      <c r="H85" s="528">
        <v>5.5</v>
      </c>
      <c r="I85" s="528">
        <v>-4.25</v>
      </c>
    </row>
    <row r="86" spans="1:9" ht="15" x14ac:dyDescent="0.25">
      <c r="A86" s="526" t="s">
        <v>627</v>
      </c>
      <c r="B86" s="526" t="s">
        <v>488</v>
      </c>
      <c r="C86" s="528">
        <v>9.5</v>
      </c>
      <c r="D86" s="528">
        <v>-3.5</v>
      </c>
      <c r="E86" s="521"/>
      <c r="F86" s="526">
        <v>195</v>
      </c>
      <c r="G86" s="526" t="s">
        <v>488</v>
      </c>
      <c r="H86" s="528">
        <v>6</v>
      </c>
      <c r="I86" s="528">
        <v>-1.8</v>
      </c>
    </row>
    <row r="87" spans="1:9" ht="15" x14ac:dyDescent="0.25">
      <c r="A87" s="526" t="s">
        <v>616</v>
      </c>
      <c r="B87" s="526" t="s">
        <v>484</v>
      </c>
      <c r="C87" s="528">
        <v>10.5</v>
      </c>
      <c r="D87" s="528">
        <v>-9.5</v>
      </c>
      <c r="E87" s="521"/>
      <c r="F87" s="526">
        <v>173</v>
      </c>
      <c r="G87" s="526" t="s">
        <v>484</v>
      </c>
      <c r="H87" s="528">
        <v>5.34</v>
      </c>
      <c r="I87" s="528">
        <v>-4.79</v>
      </c>
    </row>
    <row r="88" spans="1:9" ht="15" x14ac:dyDescent="0.25">
      <c r="A88" s="526" t="s">
        <v>623</v>
      </c>
      <c r="B88" s="526" t="s">
        <v>485</v>
      </c>
      <c r="C88" s="528">
        <v>10.5</v>
      </c>
      <c r="D88" s="528">
        <v>-5.5</v>
      </c>
      <c r="E88" s="521"/>
      <c r="F88" s="526">
        <v>187</v>
      </c>
      <c r="G88" s="526" t="s">
        <v>485</v>
      </c>
      <c r="H88" s="528">
        <v>5.83</v>
      </c>
      <c r="I88" s="528">
        <v>-2.9</v>
      </c>
    </row>
    <row r="89" spans="1:9" ht="15" x14ac:dyDescent="0.25">
      <c r="A89" s="526" t="s">
        <v>617</v>
      </c>
      <c r="B89" s="526" t="s">
        <v>486</v>
      </c>
      <c r="C89" s="528">
        <v>10.5</v>
      </c>
      <c r="D89" s="528">
        <v>-8.5</v>
      </c>
      <c r="E89" s="521"/>
      <c r="F89" s="526">
        <v>175</v>
      </c>
      <c r="G89" s="526" t="s">
        <v>486</v>
      </c>
      <c r="H89" s="528">
        <v>5.43</v>
      </c>
      <c r="I89" s="528">
        <v>-4.5199999999999996</v>
      </c>
    </row>
    <row r="90" spans="1:9" ht="15" x14ac:dyDescent="0.25">
      <c r="A90" s="526" t="s">
        <v>625</v>
      </c>
      <c r="B90" s="526" t="s">
        <v>487</v>
      </c>
      <c r="C90" s="528">
        <v>10.5</v>
      </c>
      <c r="D90" s="528">
        <v>-3.5</v>
      </c>
      <c r="E90" s="521"/>
      <c r="F90" s="526">
        <v>191</v>
      </c>
      <c r="G90" s="526" t="s">
        <v>487</v>
      </c>
      <c r="H90" s="528">
        <v>5.92</v>
      </c>
      <c r="I90" s="528">
        <v>-2.35</v>
      </c>
    </row>
    <row r="91" spans="1:9" ht="15" x14ac:dyDescent="0.25">
      <c r="A91" s="526" t="s">
        <v>676</v>
      </c>
      <c r="B91" s="526" t="s">
        <v>693</v>
      </c>
      <c r="C91" s="528">
        <v>-2.5</v>
      </c>
      <c r="D91" s="528">
        <v>8.5</v>
      </c>
      <c r="E91" s="521"/>
      <c r="F91" s="526">
        <v>306</v>
      </c>
      <c r="G91" s="526" t="s">
        <v>693</v>
      </c>
      <c r="H91" s="528">
        <v>-2.0299999999999998</v>
      </c>
      <c r="I91" s="528">
        <v>5.97</v>
      </c>
    </row>
    <row r="92" spans="1:9" ht="15" x14ac:dyDescent="0.25">
      <c r="A92" s="526" t="s">
        <v>677</v>
      </c>
      <c r="B92" s="526" t="s">
        <v>694</v>
      </c>
      <c r="C92" s="528">
        <v>-5.5</v>
      </c>
      <c r="D92" s="528">
        <v>10.5</v>
      </c>
      <c r="E92" s="521"/>
      <c r="F92" s="526">
        <v>308</v>
      </c>
      <c r="G92" s="526" t="s">
        <v>694</v>
      </c>
      <c r="H92" s="528">
        <v>-2.2999999999999998</v>
      </c>
      <c r="I92" s="528">
        <v>5.93</v>
      </c>
    </row>
    <row r="93" spans="1:9" ht="15" x14ac:dyDescent="0.25">
      <c r="A93" s="526" t="s">
        <v>678</v>
      </c>
      <c r="B93" s="526" t="s">
        <v>695</v>
      </c>
      <c r="C93" s="528">
        <v>-4.5</v>
      </c>
      <c r="D93" s="528">
        <v>9.5</v>
      </c>
      <c r="E93" s="521"/>
      <c r="F93" s="526">
        <v>310</v>
      </c>
      <c r="G93" s="526" t="s">
        <v>695</v>
      </c>
      <c r="H93" s="528">
        <v>-2.57</v>
      </c>
      <c r="I93" s="528">
        <v>5.89</v>
      </c>
    </row>
    <row r="94" spans="1:9" ht="15" x14ac:dyDescent="0.25">
      <c r="A94" s="526" t="s">
        <v>679</v>
      </c>
      <c r="B94" s="526" t="s">
        <v>696</v>
      </c>
      <c r="C94" s="528">
        <v>-4.5</v>
      </c>
      <c r="D94" s="528">
        <v>8.5</v>
      </c>
      <c r="E94" s="521"/>
      <c r="F94" s="526">
        <v>312</v>
      </c>
      <c r="G94" s="526" t="s">
        <v>696</v>
      </c>
      <c r="H94" s="528">
        <v>-2.83</v>
      </c>
      <c r="I94" s="528">
        <v>5.84</v>
      </c>
    </row>
    <row r="95" spans="1:9" ht="15" x14ac:dyDescent="0.25">
      <c r="A95" s="526" t="s">
        <v>680</v>
      </c>
      <c r="B95" s="526" t="s">
        <v>697</v>
      </c>
      <c r="C95" s="528">
        <v>-5.5</v>
      </c>
      <c r="D95" s="528">
        <v>9.5</v>
      </c>
      <c r="E95" s="521"/>
      <c r="F95" s="526">
        <v>314</v>
      </c>
      <c r="G95" s="526" t="s">
        <v>697</v>
      </c>
      <c r="H95" s="528">
        <v>-3.1</v>
      </c>
      <c r="I95" s="528">
        <v>5.79</v>
      </c>
    </row>
    <row r="96" spans="1:9" ht="15" x14ac:dyDescent="0.25">
      <c r="A96" s="526" t="s">
        <v>681</v>
      </c>
      <c r="B96" s="526" t="s">
        <v>698</v>
      </c>
      <c r="C96" s="528">
        <v>-6.5</v>
      </c>
      <c r="D96" s="528">
        <v>10.5</v>
      </c>
      <c r="E96" s="521"/>
      <c r="F96" s="526">
        <v>316</v>
      </c>
      <c r="G96" s="526" t="s">
        <v>698</v>
      </c>
      <c r="H96" s="528">
        <v>-3.36</v>
      </c>
      <c r="I96" s="528">
        <v>5.73</v>
      </c>
    </row>
    <row r="97" spans="1:9" ht="15" x14ac:dyDescent="0.25">
      <c r="A97" s="526" t="s">
        <v>682</v>
      </c>
      <c r="B97" s="526" t="s">
        <v>699</v>
      </c>
      <c r="C97" s="528">
        <v>-6.5</v>
      </c>
      <c r="D97" s="528">
        <v>9.5</v>
      </c>
      <c r="E97" s="521"/>
      <c r="F97" s="526">
        <v>318</v>
      </c>
      <c r="G97" s="526" t="s">
        <v>699</v>
      </c>
      <c r="H97" s="528">
        <v>-3.63</v>
      </c>
      <c r="I97" s="528">
        <v>5.67</v>
      </c>
    </row>
    <row r="98" spans="1:9" ht="15" x14ac:dyDescent="0.25">
      <c r="A98" s="526" t="s">
        <v>683</v>
      </c>
      <c r="B98" s="526" t="s">
        <v>700</v>
      </c>
      <c r="C98" s="528">
        <v>-7.5</v>
      </c>
      <c r="D98" s="528">
        <v>9.5</v>
      </c>
      <c r="E98" s="521"/>
      <c r="F98" s="526">
        <v>320</v>
      </c>
      <c r="G98" s="526" t="s">
        <v>700</v>
      </c>
      <c r="H98" s="528">
        <v>-3.89</v>
      </c>
      <c r="I98" s="528">
        <v>5.6</v>
      </c>
    </row>
    <row r="99" spans="1:9" ht="15" x14ac:dyDescent="0.25">
      <c r="A99" s="526" t="s">
        <v>684</v>
      </c>
      <c r="B99" s="526" t="s">
        <v>701</v>
      </c>
      <c r="C99" s="528">
        <v>-6.5</v>
      </c>
      <c r="D99" s="528">
        <v>8.5</v>
      </c>
      <c r="E99" s="521"/>
      <c r="F99" s="526">
        <v>322</v>
      </c>
      <c r="G99" s="526" t="s">
        <v>701</v>
      </c>
      <c r="H99" s="528">
        <v>-4.1500000000000004</v>
      </c>
      <c r="I99" s="528">
        <v>5.53</v>
      </c>
    </row>
    <row r="100" spans="1:9" ht="15" x14ac:dyDescent="0.25">
      <c r="A100" s="526" t="s">
        <v>675</v>
      </c>
      <c r="B100" s="526" t="s">
        <v>702</v>
      </c>
      <c r="C100" s="528">
        <v>-3.5</v>
      </c>
      <c r="D100" s="528">
        <v>9.5</v>
      </c>
      <c r="E100" s="521"/>
      <c r="F100" s="526">
        <v>304</v>
      </c>
      <c r="G100" s="526" t="s">
        <v>702</v>
      </c>
      <c r="H100" s="528">
        <v>-1.76</v>
      </c>
      <c r="I100" s="528">
        <v>6</v>
      </c>
    </row>
    <row r="101" spans="1:9" ht="15" x14ac:dyDescent="0.25">
      <c r="A101" s="526" t="s">
        <v>685</v>
      </c>
      <c r="B101" s="526" t="s">
        <v>703</v>
      </c>
      <c r="C101" s="528">
        <v>-8.5</v>
      </c>
      <c r="D101" s="528">
        <v>10.5</v>
      </c>
      <c r="E101" s="521"/>
      <c r="F101" s="526">
        <v>324</v>
      </c>
      <c r="G101" s="526" t="s">
        <v>703</v>
      </c>
      <c r="H101" s="528">
        <v>-4.41</v>
      </c>
      <c r="I101" s="528">
        <v>5.46</v>
      </c>
    </row>
    <row r="102" spans="1:9" ht="15" x14ac:dyDescent="0.25">
      <c r="A102" s="526" t="s">
        <v>672</v>
      </c>
      <c r="B102" s="526" t="s">
        <v>704</v>
      </c>
      <c r="C102" s="528">
        <v>-3.5</v>
      </c>
      <c r="D102" s="528">
        <v>10.5</v>
      </c>
      <c r="E102" s="521"/>
      <c r="F102" s="526">
        <v>298</v>
      </c>
      <c r="G102" s="526" t="s">
        <v>704</v>
      </c>
      <c r="H102" s="528">
        <v>-0.95</v>
      </c>
      <c r="I102" s="528">
        <v>6.07</v>
      </c>
    </row>
    <row r="103" spans="1:9" ht="15" x14ac:dyDescent="0.25">
      <c r="A103" s="526" t="s">
        <v>686</v>
      </c>
      <c r="B103" s="526" t="s">
        <v>705</v>
      </c>
      <c r="C103" s="528">
        <v>-9.5</v>
      </c>
      <c r="D103" s="528">
        <v>10.5</v>
      </c>
      <c r="E103" s="521"/>
      <c r="F103" s="526">
        <v>326</v>
      </c>
      <c r="G103" s="526" t="s">
        <v>705</v>
      </c>
      <c r="H103" s="528">
        <v>-4.67</v>
      </c>
      <c r="I103" s="528">
        <v>5.38</v>
      </c>
    </row>
    <row r="104" spans="1:9" ht="15" x14ac:dyDescent="0.25">
      <c r="A104" s="526" t="s">
        <v>674</v>
      </c>
      <c r="B104" s="526" t="s">
        <v>706</v>
      </c>
      <c r="C104" s="528">
        <v>-4.5</v>
      </c>
      <c r="D104" s="528">
        <v>10.5</v>
      </c>
      <c r="E104" s="521"/>
      <c r="F104" s="526">
        <v>302</v>
      </c>
      <c r="G104" s="526" t="s">
        <v>706</v>
      </c>
      <c r="H104" s="528">
        <v>-1.49</v>
      </c>
      <c r="I104" s="528">
        <v>6.03</v>
      </c>
    </row>
    <row r="105" spans="1:9" ht="15" x14ac:dyDescent="0.25">
      <c r="A105" s="526" t="s">
        <v>660</v>
      </c>
      <c r="B105" s="526" t="s">
        <v>707</v>
      </c>
      <c r="C105" s="528">
        <v>3.5</v>
      </c>
      <c r="D105" s="528">
        <v>8.5</v>
      </c>
      <c r="E105" s="521"/>
      <c r="F105" s="526">
        <v>274</v>
      </c>
      <c r="G105" s="526" t="s">
        <v>707</v>
      </c>
      <c r="H105" s="528">
        <v>2.2999999999999998</v>
      </c>
      <c r="I105" s="528">
        <v>5.93</v>
      </c>
    </row>
    <row r="106" spans="1:9" ht="15" x14ac:dyDescent="0.25">
      <c r="A106" s="526" t="s">
        <v>659</v>
      </c>
      <c r="B106" s="526" t="s">
        <v>708</v>
      </c>
      <c r="C106" s="528">
        <v>5.5</v>
      </c>
      <c r="D106" s="528">
        <v>9.5</v>
      </c>
      <c r="E106" s="521"/>
      <c r="F106" s="526">
        <v>272</v>
      </c>
      <c r="G106" s="526" t="s">
        <v>708</v>
      </c>
      <c r="H106" s="528">
        <v>2.57</v>
      </c>
      <c r="I106" s="528">
        <v>5.88</v>
      </c>
    </row>
    <row r="107" spans="1:9" ht="15" x14ac:dyDescent="0.25">
      <c r="A107" s="526" t="s">
        <v>658</v>
      </c>
      <c r="B107" s="526" t="s">
        <v>709</v>
      </c>
      <c r="C107" s="528">
        <v>4.5</v>
      </c>
      <c r="D107" s="528">
        <v>8.5</v>
      </c>
      <c r="E107" s="521"/>
      <c r="F107" s="526">
        <v>270</v>
      </c>
      <c r="G107" s="526" t="s">
        <v>709</v>
      </c>
      <c r="H107" s="528">
        <v>2.84</v>
      </c>
      <c r="I107" s="528">
        <v>5.84</v>
      </c>
    </row>
    <row r="108" spans="1:9" ht="15" x14ac:dyDescent="0.25">
      <c r="A108" s="526" t="s">
        <v>657</v>
      </c>
      <c r="B108" s="526" t="s">
        <v>710</v>
      </c>
      <c r="C108" s="528">
        <v>6.5</v>
      </c>
      <c r="D108" s="528">
        <v>10.5</v>
      </c>
      <c r="E108" s="521"/>
      <c r="F108" s="526">
        <v>268</v>
      </c>
      <c r="G108" s="526" t="s">
        <v>710</v>
      </c>
      <c r="H108" s="528">
        <v>3.11</v>
      </c>
      <c r="I108" s="528">
        <v>5.78</v>
      </c>
    </row>
    <row r="109" spans="1:9" ht="15" x14ac:dyDescent="0.25">
      <c r="A109" s="526" t="s">
        <v>656</v>
      </c>
      <c r="B109" s="526" t="s">
        <v>711</v>
      </c>
      <c r="C109" s="528">
        <v>6.5</v>
      </c>
      <c r="D109" s="528">
        <v>9.5</v>
      </c>
      <c r="E109" s="521"/>
      <c r="F109" s="526">
        <v>266</v>
      </c>
      <c r="G109" s="526" t="s">
        <v>711</v>
      </c>
      <c r="H109" s="528">
        <v>3.38</v>
      </c>
      <c r="I109" s="528">
        <v>5.73</v>
      </c>
    </row>
    <row r="110" spans="1:9" ht="15" x14ac:dyDescent="0.25">
      <c r="A110" s="526" t="s">
        <v>655</v>
      </c>
      <c r="B110" s="526" t="s">
        <v>712</v>
      </c>
      <c r="C110" s="528">
        <v>7.5</v>
      </c>
      <c r="D110" s="528">
        <v>9.5</v>
      </c>
      <c r="E110" s="521"/>
      <c r="F110" s="526">
        <v>264</v>
      </c>
      <c r="G110" s="526" t="s">
        <v>712</v>
      </c>
      <c r="H110" s="528">
        <v>3.64</v>
      </c>
      <c r="I110" s="528">
        <v>5.66</v>
      </c>
    </row>
    <row r="111" spans="1:9" ht="15" x14ac:dyDescent="0.25">
      <c r="A111" s="526" t="s">
        <v>654</v>
      </c>
      <c r="B111" s="526" t="s">
        <v>713</v>
      </c>
      <c r="C111" s="528">
        <v>6.5</v>
      </c>
      <c r="D111" s="528">
        <v>8.5</v>
      </c>
      <c r="E111" s="521"/>
      <c r="F111" s="526">
        <v>262</v>
      </c>
      <c r="G111" s="526" t="s">
        <v>713</v>
      </c>
      <c r="H111" s="528">
        <v>3.91</v>
      </c>
      <c r="I111" s="528">
        <v>5.6</v>
      </c>
    </row>
    <row r="112" spans="1:9" ht="15" x14ac:dyDescent="0.25">
      <c r="A112" s="526" t="s">
        <v>653</v>
      </c>
      <c r="B112" s="526" t="s">
        <v>714</v>
      </c>
      <c r="C112" s="528">
        <v>7.5</v>
      </c>
      <c r="D112" s="528">
        <v>8.5</v>
      </c>
      <c r="E112" s="521"/>
      <c r="F112" s="526">
        <v>260</v>
      </c>
      <c r="G112" s="526" t="s">
        <v>714</v>
      </c>
      <c r="H112" s="528">
        <v>4.17</v>
      </c>
      <c r="I112" s="528">
        <v>5.53</v>
      </c>
    </row>
    <row r="113" spans="1:9" ht="15" x14ac:dyDescent="0.25">
      <c r="A113" s="526" t="s">
        <v>661</v>
      </c>
      <c r="B113" s="526" t="s">
        <v>715</v>
      </c>
      <c r="C113" s="528">
        <v>4.5</v>
      </c>
      <c r="D113" s="528">
        <v>9.5</v>
      </c>
      <c r="E113" s="521"/>
      <c r="F113" s="526">
        <v>276</v>
      </c>
      <c r="G113" s="526" t="s">
        <v>715</v>
      </c>
      <c r="H113" s="528">
        <v>2.0299999999999998</v>
      </c>
      <c r="I113" s="528">
        <v>5.97</v>
      </c>
    </row>
    <row r="114" spans="1:9" ht="15" x14ac:dyDescent="0.25">
      <c r="A114" s="526" t="s">
        <v>652</v>
      </c>
      <c r="B114" s="526" t="s">
        <v>716</v>
      </c>
      <c r="C114" s="528">
        <v>8.5</v>
      </c>
      <c r="D114" s="528">
        <v>10.5</v>
      </c>
      <c r="E114" s="521"/>
      <c r="F114" s="526">
        <v>258</v>
      </c>
      <c r="G114" s="526" t="s">
        <v>716</v>
      </c>
      <c r="H114" s="528">
        <v>4.4400000000000004</v>
      </c>
      <c r="I114" s="528">
        <v>5.45</v>
      </c>
    </row>
    <row r="115" spans="1:9" ht="15" x14ac:dyDescent="0.25">
      <c r="A115" s="526" t="s">
        <v>664</v>
      </c>
      <c r="B115" s="526" t="s">
        <v>717</v>
      </c>
      <c r="C115" s="528">
        <v>4.5</v>
      </c>
      <c r="D115" s="528">
        <v>10.5</v>
      </c>
      <c r="E115" s="521"/>
      <c r="F115" s="526">
        <v>282</v>
      </c>
      <c r="G115" s="526" t="s">
        <v>717</v>
      </c>
      <c r="H115" s="528">
        <v>1.22</v>
      </c>
      <c r="I115" s="528">
        <v>6.05</v>
      </c>
    </row>
    <row r="116" spans="1:9" ht="15" x14ac:dyDescent="0.25">
      <c r="A116" s="526" t="s">
        <v>651</v>
      </c>
      <c r="B116" s="526" t="s">
        <v>718</v>
      </c>
      <c r="C116" s="528">
        <v>9.5</v>
      </c>
      <c r="D116" s="528">
        <v>10.5</v>
      </c>
      <c r="E116" s="521"/>
      <c r="F116" s="526">
        <v>256</v>
      </c>
      <c r="G116" s="526" t="s">
        <v>718</v>
      </c>
      <c r="H116" s="528">
        <v>4.7</v>
      </c>
      <c r="I116" s="528">
        <v>5.37</v>
      </c>
    </row>
    <row r="117" spans="1:9" ht="15" x14ac:dyDescent="0.25">
      <c r="A117" s="526" t="s">
        <v>662</v>
      </c>
      <c r="B117" s="526" t="s">
        <v>719</v>
      </c>
      <c r="C117" s="528">
        <v>5.5</v>
      </c>
      <c r="D117" s="528">
        <v>10.5</v>
      </c>
      <c r="E117" s="521"/>
      <c r="F117" s="526">
        <v>278</v>
      </c>
      <c r="G117" s="526" t="s">
        <v>719</v>
      </c>
      <c r="H117" s="528">
        <v>1.76</v>
      </c>
      <c r="I117" s="528">
        <v>6</v>
      </c>
    </row>
    <row r="118" spans="1:9" ht="15" x14ac:dyDescent="0.25">
      <c r="A118" s="526" t="s">
        <v>590</v>
      </c>
      <c r="B118" s="526" t="s">
        <v>502</v>
      </c>
      <c r="C118" s="528">
        <v>-3.5</v>
      </c>
      <c r="D118" s="528">
        <v>-8.5</v>
      </c>
      <c r="E118" s="521"/>
      <c r="F118" s="526">
        <v>110</v>
      </c>
      <c r="G118" s="526" t="s">
        <v>502</v>
      </c>
      <c r="H118" s="528">
        <v>-2.2200000000000002</v>
      </c>
      <c r="I118" s="528">
        <v>-5.94</v>
      </c>
    </row>
    <row r="119" spans="1:9" ht="15" x14ac:dyDescent="0.25">
      <c r="A119" s="526" t="s">
        <v>589</v>
      </c>
      <c r="B119" s="526" t="s">
        <v>503</v>
      </c>
      <c r="C119" s="528">
        <v>-4.5</v>
      </c>
      <c r="D119" s="528">
        <v>-9.5</v>
      </c>
      <c r="E119" s="521"/>
      <c r="F119" s="526">
        <v>108</v>
      </c>
      <c r="G119" s="526" t="s">
        <v>503</v>
      </c>
      <c r="H119" s="528">
        <v>-2.5</v>
      </c>
      <c r="I119" s="528">
        <v>-5.9</v>
      </c>
    </row>
    <row r="120" spans="1:9" ht="15" x14ac:dyDescent="0.25">
      <c r="A120" s="526" t="s">
        <v>588</v>
      </c>
      <c r="B120" s="526" t="s">
        <v>504</v>
      </c>
      <c r="C120" s="528">
        <v>-5.5</v>
      </c>
      <c r="D120" s="528">
        <v>-10.5</v>
      </c>
      <c r="E120" s="521"/>
      <c r="F120" s="526">
        <v>106</v>
      </c>
      <c r="G120" s="526" t="s">
        <v>504</v>
      </c>
      <c r="H120" s="528">
        <v>-2.77</v>
      </c>
      <c r="I120" s="528">
        <v>-5.85</v>
      </c>
    </row>
    <row r="121" spans="1:9" ht="15" x14ac:dyDescent="0.25">
      <c r="A121" s="526" t="s">
        <v>587</v>
      </c>
      <c r="B121" s="526" t="s">
        <v>505</v>
      </c>
      <c r="C121" s="528">
        <v>-4.5</v>
      </c>
      <c r="D121" s="528">
        <v>-8.5</v>
      </c>
      <c r="E121" s="521"/>
      <c r="F121" s="526">
        <v>104</v>
      </c>
      <c r="G121" s="526" t="s">
        <v>505</v>
      </c>
      <c r="H121" s="528">
        <v>-3.03</v>
      </c>
      <c r="I121" s="528">
        <v>-5.8</v>
      </c>
    </row>
    <row r="122" spans="1:9" ht="15" x14ac:dyDescent="0.25">
      <c r="A122" s="526" t="s">
        <v>586</v>
      </c>
      <c r="B122" s="526" t="s">
        <v>506</v>
      </c>
      <c r="C122" s="528">
        <v>-5.5</v>
      </c>
      <c r="D122" s="528">
        <v>-9.5</v>
      </c>
      <c r="E122" s="521"/>
      <c r="F122" s="526">
        <v>102</v>
      </c>
      <c r="G122" s="526" t="s">
        <v>506</v>
      </c>
      <c r="H122" s="528">
        <v>-3.29</v>
      </c>
      <c r="I122" s="528">
        <v>-5.75</v>
      </c>
    </row>
    <row r="123" spans="1:9" ht="15" x14ac:dyDescent="0.25">
      <c r="A123" s="526" t="s">
        <v>585</v>
      </c>
      <c r="B123" s="526" t="s">
        <v>507</v>
      </c>
      <c r="C123" s="528">
        <v>-6.5</v>
      </c>
      <c r="D123" s="528">
        <v>-9.5</v>
      </c>
      <c r="E123" s="521"/>
      <c r="F123" s="526">
        <v>100</v>
      </c>
      <c r="G123" s="526" t="s">
        <v>507</v>
      </c>
      <c r="H123" s="528">
        <v>-3.56</v>
      </c>
      <c r="I123" s="528">
        <v>-5.69</v>
      </c>
    </row>
    <row r="124" spans="1:9" ht="15" x14ac:dyDescent="0.25">
      <c r="A124" s="526" t="s">
        <v>584</v>
      </c>
      <c r="B124" s="526" t="s">
        <v>508</v>
      </c>
      <c r="C124" s="528">
        <v>-7.5</v>
      </c>
      <c r="D124" s="528">
        <v>-9.5</v>
      </c>
      <c r="E124" s="521"/>
      <c r="F124" s="526">
        <v>98</v>
      </c>
      <c r="G124" s="526" t="s">
        <v>508</v>
      </c>
      <c r="H124" s="528">
        <v>-3.82</v>
      </c>
      <c r="I124" s="528">
        <v>-5.62</v>
      </c>
    </row>
    <row r="125" spans="1:9" ht="15" x14ac:dyDescent="0.25">
      <c r="A125" s="526" t="s">
        <v>583</v>
      </c>
      <c r="B125" s="526" t="s">
        <v>509</v>
      </c>
      <c r="C125" s="528">
        <v>-6.5</v>
      </c>
      <c r="D125" s="528">
        <v>-8.5</v>
      </c>
      <c r="E125" s="521"/>
      <c r="F125" s="526">
        <v>96</v>
      </c>
      <c r="G125" s="526" t="s">
        <v>509</v>
      </c>
      <c r="H125" s="528">
        <v>-4.08</v>
      </c>
      <c r="I125" s="528">
        <v>-5.55</v>
      </c>
    </row>
    <row r="126" spans="1:9" ht="15" x14ac:dyDescent="0.25">
      <c r="A126" s="526" t="s">
        <v>582</v>
      </c>
      <c r="B126" s="526" t="s">
        <v>510</v>
      </c>
      <c r="C126" s="528">
        <v>-7.5</v>
      </c>
      <c r="D126" s="528">
        <v>-8.5</v>
      </c>
      <c r="E126" s="521"/>
      <c r="F126" s="526">
        <v>94</v>
      </c>
      <c r="G126" s="526" t="s">
        <v>510</v>
      </c>
      <c r="H126" s="528">
        <v>-4.34</v>
      </c>
      <c r="I126" s="528">
        <v>-5.48</v>
      </c>
    </row>
    <row r="127" spans="1:9" ht="15" x14ac:dyDescent="0.25">
      <c r="A127" s="526" t="s">
        <v>591</v>
      </c>
      <c r="B127" s="526" t="s">
        <v>501</v>
      </c>
      <c r="C127" s="528">
        <v>-3.5</v>
      </c>
      <c r="D127" s="528">
        <v>-9.5</v>
      </c>
      <c r="E127" s="521"/>
      <c r="F127" s="526">
        <v>112</v>
      </c>
      <c r="G127" s="526" t="s">
        <v>501</v>
      </c>
      <c r="H127" s="528">
        <v>-1.96</v>
      </c>
      <c r="I127" s="528">
        <v>-5.98</v>
      </c>
    </row>
    <row r="128" spans="1:9" ht="15" x14ac:dyDescent="0.25">
      <c r="A128" s="526" t="s">
        <v>581</v>
      </c>
      <c r="B128" s="526" t="s">
        <v>497</v>
      </c>
      <c r="C128" s="528">
        <v>-8.5</v>
      </c>
      <c r="D128" s="528">
        <v>-10.5</v>
      </c>
      <c r="E128" s="521"/>
      <c r="F128" s="526">
        <v>92</v>
      </c>
      <c r="G128" s="526" t="s">
        <v>497</v>
      </c>
      <c r="H128" s="528">
        <v>-4.59</v>
      </c>
      <c r="I128" s="528">
        <v>-5.4</v>
      </c>
    </row>
    <row r="129" spans="1:9" ht="15" x14ac:dyDescent="0.25">
      <c r="A129" s="526" t="s">
        <v>594</v>
      </c>
      <c r="B129" s="526" t="s">
        <v>498</v>
      </c>
      <c r="C129" s="528">
        <v>-2.5</v>
      </c>
      <c r="D129" s="528">
        <v>-10.5</v>
      </c>
      <c r="E129" s="521"/>
      <c r="F129" s="526">
        <v>118</v>
      </c>
      <c r="G129" s="526" t="s">
        <v>498</v>
      </c>
      <c r="H129" s="528">
        <v>-1.1499999999999999</v>
      </c>
      <c r="I129" s="528">
        <v>-6.06</v>
      </c>
    </row>
    <row r="130" spans="1:9" ht="15" x14ac:dyDescent="0.25">
      <c r="A130" s="526" t="s">
        <v>580</v>
      </c>
      <c r="B130" s="526" t="s">
        <v>499</v>
      </c>
      <c r="C130" s="528">
        <v>-9.5</v>
      </c>
      <c r="D130" s="528">
        <v>-10.5</v>
      </c>
      <c r="E130" s="521"/>
      <c r="F130" s="526">
        <v>90</v>
      </c>
      <c r="G130" s="526" t="s">
        <v>499</v>
      </c>
      <c r="H130" s="528">
        <v>-4.8499999999999996</v>
      </c>
      <c r="I130" s="528">
        <v>-5.32</v>
      </c>
    </row>
    <row r="131" spans="1:9" ht="15" x14ac:dyDescent="0.25">
      <c r="A131" s="526" t="s">
        <v>592</v>
      </c>
      <c r="B131" s="526" t="s">
        <v>500</v>
      </c>
      <c r="C131" s="528">
        <v>-3.5</v>
      </c>
      <c r="D131" s="528">
        <v>-10.5</v>
      </c>
      <c r="E131" s="521"/>
      <c r="F131" s="526">
        <v>114</v>
      </c>
      <c r="G131" s="526" t="s">
        <v>500</v>
      </c>
      <c r="H131" s="528">
        <v>-1.69</v>
      </c>
      <c r="I131" s="528">
        <v>-6.01</v>
      </c>
    </row>
    <row r="132" spans="1:9" ht="15" x14ac:dyDescent="0.25">
      <c r="A132" s="526" t="s">
        <v>606</v>
      </c>
      <c r="B132" s="526" t="s">
        <v>516</v>
      </c>
      <c r="C132" s="528">
        <v>3.5</v>
      </c>
      <c r="D132" s="528">
        <v>-8.5</v>
      </c>
      <c r="E132" s="521"/>
      <c r="F132" s="526">
        <v>142</v>
      </c>
      <c r="G132" s="526" t="s">
        <v>516</v>
      </c>
      <c r="H132" s="528">
        <v>2.5099999999999998</v>
      </c>
      <c r="I132" s="528">
        <v>-5.89</v>
      </c>
    </row>
    <row r="133" spans="1:9" ht="15" x14ac:dyDescent="0.25">
      <c r="A133" s="526" t="s">
        <v>607</v>
      </c>
      <c r="B133" s="526" t="s">
        <v>517</v>
      </c>
      <c r="C133" s="528">
        <v>5.5</v>
      </c>
      <c r="D133" s="528">
        <v>-10.5</v>
      </c>
      <c r="E133" s="521"/>
      <c r="F133" s="526">
        <v>144</v>
      </c>
      <c r="G133" s="526" t="s">
        <v>517</v>
      </c>
      <c r="H133" s="528">
        <v>2.78</v>
      </c>
      <c r="I133" s="528">
        <v>-5.85</v>
      </c>
    </row>
    <row r="134" spans="1:9" ht="15" x14ac:dyDescent="0.25">
      <c r="A134" s="526" t="s">
        <v>608</v>
      </c>
      <c r="B134" s="526" t="s">
        <v>518</v>
      </c>
      <c r="C134" s="528">
        <v>4.5</v>
      </c>
      <c r="D134" s="528">
        <v>-9.5</v>
      </c>
      <c r="E134" s="521"/>
      <c r="F134" s="526">
        <v>146</v>
      </c>
      <c r="G134" s="526" t="s">
        <v>518</v>
      </c>
      <c r="H134" s="528">
        <v>3.04</v>
      </c>
      <c r="I134" s="528">
        <v>-5.8</v>
      </c>
    </row>
    <row r="135" spans="1:9" ht="15" x14ac:dyDescent="0.25">
      <c r="A135" s="526" t="s">
        <v>609</v>
      </c>
      <c r="B135" s="526" t="s">
        <v>519</v>
      </c>
      <c r="C135" s="528">
        <v>5.5</v>
      </c>
      <c r="D135" s="528">
        <v>-9.5</v>
      </c>
      <c r="E135" s="521"/>
      <c r="F135" s="526">
        <v>148</v>
      </c>
      <c r="G135" s="526" t="s">
        <v>519</v>
      </c>
      <c r="H135" s="528">
        <v>3.31</v>
      </c>
      <c r="I135" s="528">
        <v>-5.74</v>
      </c>
    </row>
    <row r="136" spans="1:9" ht="15" x14ac:dyDescent="0.25">
      <c r="A136" s="526" t="s">
        <v>610</v>
      </c>
      <c r="B136" s="526" t="s">
        <v>520</v>
      </c>
      <c r="C136" s="528">
        <v>6.5</v>
      </c>
      <c r="D136" s="528">
        <v>-9.5</v>
      </c>
      <c r="E136" s="521"/>
      <c r="F136" s="526">
        <v>150</v>
      </c>
      <c r="G136" s="526" t="s">
        <v>520</v>
      </c>
      <c r="H136" s="528">
        <v>3.57</v>
      </c>
      <c r="I136" s="528">
        <v>-5.68</v>
      </c>
    </row>
    <row r="137" spans="1:9" ht="15" x14ac:dyDescent="0.25">
      <c r="A137" s="526" t="s">
        <v>611</v>
      </c>
      <c r="B137" s="526" t="s">
        <v>521</v>
      </c>
      <c r="C137" s="528">
        <v>7.5</v>
      </c>
      <c r="D137" s="528">
        <v>-9.5</v>
      </c>
      <c r="E137" s="521"/>
      <c r="F137" s="526">
        <v>152</v>
      </c>
      <c r="G137" s="526" t="s">
        <v>521</v>
      </c>
      <c r="H137" s="528">
        <v>3.83</v>
      </c>
      <c r="I137" s="528">
        <v>-5.62</v>
      </c>
    </row>
    <row r="138" spans="1:9" ht="15" x14ac:dyDescent="0.25">
      <c r="A138" s="526" t="s">
        <v>612</v>
      </c>
      <c r="B138" s="526" t="s">
        <v>522</v>
      </c>
      <c r="C138" s="528">
        <v>6.5</v>
      </c>
      <c r="D138" s="528">
        <v>-8.5</v>
      </c>
      <c r="E138" s="521"/>
      <c r="F138" s="526">
        <v>154</v>
      </c>
      <c r="G138" s="526" t="s">
        <v>522</v>
      </c>
      <c r="H138" s="528">
        <v>4.09</v>
      </c>
      <c r="I138" s="528">
        <v>-5.55</v>
      </c>
    </row>
    <row r="139" spans="1:9" ht="15" x14ac:dyDescent="0.25">
      <c r="A139" s="526" t="s">
        <v>613</v>
      </c>
      <c r="B139" s="526" t="s">
        <v>523</v>
      </c>
      <c r="C139" s="528">
        <v>7.5</v>
      </c>
      <c r="D139" s="528">
        <v>-8.5</v>
      </c>
      <c r="E139" s="521"/>
      <c r="F139" s="526">
        <v>156</v>
      </c>
      <c r="G139" s="526" t="s">
        <v>523</v>
      </c>
      <c r="H139" s="528">
        <v>4.3499999999999996</v>
      </c>
      <c r="I139" s="528">
        <v>-5.48</v>
      </c>
    </row>
    <row r="140" spans="1:9" ht="15" x14ac:dyDescent="0.25">
      <c r="A140" s="526" t="s">
        <v>605</v>
      </c>
      <c r="B140" s="526" t="s">
        <v>515</v>
      </c>
      <c r="C140" s="528">
        <v>3.5</v>
      </c>
      <c r="D140" s="528">
        <v>-9.5</v>
      </c>
      <c r="E140" s="521"/>
      <c r="F140" s="526">
        <v>140</v>
      </c>
      <c r="G140" s="526" t="s">
        <v>515</v>
      </c>
      <c r="H140" s="528">
        <v>2.2400000000000002</v>
      </c>
      <c r="I140" s="528">
        <v>-5.94</v>
      </c>
    </row>
    <row r="141" spans="1:9" ht="15" x14ac:dyDescent="0.25">
      <c r="A141" s="526" t="s">
        <v>614</v>
      </c>
      <c r="B141" s="526" t="s">
        <v>511</v>
      </c>
      <c r="C141" s="528">
        <v>8.5</v>
      </c>
      <c r="D141" s="528">
        <v>-10.5</v>
      </c>
      <c r="E141" s="521"/>
      <c r="F141" s="526">
        <v>158</v>
      </c>
      <c r="G141" s="526" t="s">
        <v>511</v>
      </c>
      <c r="H141" s="528">
        <v>4.6100000000000003</v>
      </c>
      <c r="I141" s="528">
        <v>-5.4</v>
      </c>
    </row>
    <row r="142" spans="1:9" ht="15" x14ac:dyDescent="0.25">
      <c r="A142" s="526" t="s">
        <v>602</v>
      </c>
      <c r="B142" s="526" t="s">
        <v>512</v>
      </c>
      <c r="C142" s="528">
        <v>2.5</v>
      </c>
      <c r="D142" s="528">
        <v>-10.5</v>
      </c>
      <c r="E142" s="521"/>
      <c r="F142" s="526">
        <v>134</v>
      </c>
      <c r="G142" s="526" t="s">
        <v>512</v>
      </c>
      <c r="H142" s="528">
        <v>1.44</v>
      </c>
      <c r="I142" s="528">
        <v>-6.03</v>
      </c>
    </row>
    <row r="143" spans="1:9" ht="15" x14ac:dyDescent="0.25">
      <c r="A143" s="526" t="s">
        <v>615</v>
      </c>
      <c r="B143" s="526" t="s">
        <v>513</v>
      </c>
      <c r="C143" s="528">
        <v>9.5</v>
      </c>
      <c r="D143" s="528">
        <v>-10.5</v>
      </c>
      <c r="E143" s="521"/>
      <c r="F143" s="526">
        <v>160</v>
      </c>
      <c r="G143" s="526" t="s">
        <v>513</v>
      </c>
      <c r="H143" s="528">
        <v>4.87</v>
      </c>
      <c r="I143" s="528">
        <v>-5.31</v>
      </c>
    </row>
    <row r="144" spans="1:9" ht="15" x14ac:dyDescent="0.25">
      <c r="A144" s="526" t="s">
        <v>604</v>
      </c>
      <c r="B144" s="526" t="s">
        <v>514</v>
      </c>
      <c r="C144" s="528">
        <v>3.5</v>
      </c>
      <c r="D144" s="528">
        <v>-10.5</v>
      </c>
      <c r="E144" s="521"/>
      <c r="F144" s="526">
        <v>138</v>
      </c>
      <c r="G144" s="526" t="s">
        <v>514</v>
      </c>
      <c r="H144" s="528">
        <v>1.98</v>
      </c>
      <c r="I144" s="528">
        <v>-5.97</v>
      </c>
    </row>
    <row r="145" spans="1:9" ht="15" x14ac:dyDescent="0.25">
      <c r="A145" s="526" t="s">
        <v>665</v>
      </c>
      <c r="B145" s="526" t="s">
        <v>720</v>
      </c>
      <c r="C145" s="528">
        <v>2.5</v>
      </c>
      <c r="D145" s="528">
        <v>10.5</v>
      </c>
      <c r="E145" s="521"/>
      <c r="F145" s="526">
        <v>284</v>
      </c>
      <c r="G145" s="526" t="s">
        <v>720</v>
      </c>
      <c r="H145" s="528">
        <v>0.95</v>
      </c>
      <c r="I145" s="528">
        <v>6.07</v>
      </c>
    </row>
    <row r="146" spans="1:9" ht="15" x14ac:dyDescent="0.25">
      <c r="A146" s="526" t="s">
        <v>666</v>
      </c>
      <c r="B146" s="526" t="s">
        <v>721</v>
      </c>
      <c r="C146" s="528">
        <v>1.5</v>
      </c>
      <c r="D146" s="528">
        <v>10.5</v>
      </c>
      <c r="E146" s="521"/>
      <c r="F146" s="526">
        <v>286</v>
      </c>
      <c r="G146" s="526" t="s">
        <v>721</v>
      </c>
      <c r="H146" s="528">
        <v>0.68</v>
      </c>
      <c r="I146" s="528">
        <v>6.09</v>
      </c>
    </row>
    <row r="147" spans="1:9" ht="15" x14ac:dyDescent="0.25">
      <c r="A147" s="526" t="s">
        <v>669</v>
      </c>
      <c r="B147" s="526" t="s">
        <v>722</v>
      </c>
      <c r="C147" s="528">
        <v>-0.5</v>
      </c>
      <c r="D147" s="528">
        <v>10.5</v>
      </c>
      <c r="E147" s="521"/>
      <c r="F147" s="526">
        <v>292</v>
      </c>
      <c r="G147" s="526" t="s">
        <v>722</v>
      </c>
      <c r="H147" s="528">
        <v>-0.14000000000000001</v>
      </c>
      <c r="I147" s="528">
        <v>6.1</v>
      </c>
    </row>
    <row r="148" spans="1:9" ht="15" x14ac:dyDescent="0.25">
      <c r="A148" s="526" t="s">
        <v>670</v>
      </c>
      <c r="B148" s="526" t="s">
        <v>723</v>
      </c>
      <c r="C148" s="528">
        <v>-1.5</v>
      </c>
      <c r="D148" s="528">
        <v>10.5</v>
      </c>
      <c r="E148" s="521"/>
      <c r="F148" s="526">
        <v>294</v>
      </c>
      <c r="G148" s="526" t="s">
        <v>723</v>
      </c>
      <c r="H148" s="528">
        <v>-0.41</v>
      </c>
      <c r="I148" s="528">
        <v>6.09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workbookViewId="0">
      <pane ySplit="1" topLeftCell="A155" activePane="bottomLeft" state="frozen"/>
      <selection pane="bottomLeft" activeCell="C197" sqref="C197"/>
    </sheetView>
  </sheetViews>
  <sheetFormatPr defaultRowHeight="12.75" x14ac:dyDescent="0.2"/>
  <cols>
    <col min="1" max="1" width="5.28515625" style="218" customWidth="1"/>
    <col min="2" max="2" width="7" style="218" customWidth="1"/>
    <col min="3" max="3" width="17.42578125" style="306" customWidth="1"/>
    <col min="4" max="9" width="10.28515625" style="218" customWidth="1"/>
    <col min="10" max="16384" width="9.140625" style="218"/>
  </cols>
  <sheetData>
    <row r="1" spans="1:9" s="223" customFormat="1" x14ac:dyDescent="0.2">
      <c r="A1" s="223" t="s">
        <v>75</v>
      </c>
      <c r="B1" s="223" t="s">
        <v>384</v>
      </c>
      <c r="C1" s="309" t="s">
        <v>389</v>
      </c>
      <c r="D1" s="223" t="s">
        <v>388</v>
      </c>
      <c r="E1" s="223" t="s">
        <v>387</v>
      </c>
      <c r="F1" s="223" t="s">
        <v>100</v>
      </c>
      <c r="G1" s="223" t="s">
        <v>101</v>
      </c>
      <c r="H1" s="223" t="s">
        <v>385</v>
      </c>
      <c r="I1" s="223" t="s">
        <v>386</v>
      </c>
    </row>
    <row r="2" spans="1:9" x14ac:dyDescent="0.2">
      <c r="A2" s="218">
        <v>1</v>
      </c>
      <c r="B2" s="218">
        <v>1</v>
      </c>
      <c r="C2" s="306" t="s">
        <v>218</v>
      </c>
      <c r="D2" s="218">
        <v>1.3682000000000001</v>
      </c>
      <c r="E2" s="218">
        <v>42.823009999999996</v>
      </c>
      <c r="F2" s="218">
        <v>-2.3965000000000001</v>
      </c>
      <c r="G2" s="218">
        <v>1.93</v>
      </c>
      <c r="H2" s="218">
        <v>-3.4</v>
      </c>
      <c r="I2" s="218">
        <v>2.86</v>
      </c>
    </row>
    <row r="3" spans="1:9" x14ac:dyDescent="0.2">
      <c r="A3" s="218">
        <v>2</v>
      </c>
      <c r="B3" s="218">
        <v>2</v>
      </c>
      <c r="C3" s="306" t="s">
        <v>219</v>
      </c>
      <c r="D3" s="218">
        <v>3.3693</v>
      </c>
      <c r="E3" s="218">
        <v>43.525300000000001</v>
      </c>
      <c r="F3" s="218">
        <v>-2.3965000000000001</v>
      </c>
      <c r="G3" s="218">
        <v>1.8049999999999999</v>
      </c>
      <c r="H3" s="218">
        <v>-4.8394899999999996</v>
      </c>
      <c r="I3" s="218">
        <v>4.1253599999999997</v>
      </c>
    </row>
    <row r="4" spans="1:9" x14ac:dyDescent="0.2">
      <c r="A4" s="218">
        <v>3</v>
      </c>
      <c r="B4" s="218">
        <v>3</v>
      </c>
      <c r="C4" s="306" t="s">
        <v>218</v>
      </c>
      <c r="D4" s="218">
        <v>1.3956999999999999</v>
      </c>
      <c r="E4" s="218">
        <v>44.027500000000003</v>
      </c>
      <c r="F4" s="218">
        <v>-2.3965000000000001</v>
      </c>
      <c r="G4" s="218">
        <v>1.68</v>
      </c>
      <c r="H4" s="218">
        <v>-3.4</v>
      </c>
      <c r="I4" s="218">
        <v>2.65</v>
      </c>
    </row>
    <row r="5" spans="1:9" x14ac:dyDescent="0.2">
      <c r="A5" s="218">
        <v>4</v>
      </c>
      <c r="B5" s="218">
        <v>4</v>
      </c>
      <c r="C5" s="306" t="s">
        <v>74</v>
      </c>
      <c r="D5" s="218">
        <v>2.4876999999999998</v>
      </c>
      <c r="E5" s="218">
        <v>45.269039999999997</v>
      </c>
      <c r="F5" s="218">
        <v>-2.3965000000000001</v>
      </c>
      <c r="G5" s="218">
        <v>1.6</v>
      </c>
      <c r="H5" s="218">
        <v>-4.1472899999999999</v>
      </c>
      <c r="I5" s="218">
        <v>3.3673099999999998</v>
      </c>
    </row>
    <row r="6" spans="1:9" x14ac:dyDescent="0.2">
      <c r="A6" s="218">
        <v>5</v>
      </c>
      <c r="B6" s="218">
        <v>5</v>
      </c>
      <c r="C6" s="306" t="s">
        <v>218</v>
      </c>
      <c r="D6" s="218">
        <v>1.3427</v>
      </c>
      <c r="E6" s="218">
        <v>41.635710000000003</v>
      </c>
      <c r="F6" s="218">
        <v>-2.3965000000000001</v>
      </c>
      <c r="G6" s="218">
        <v>1.52</v>
      </c>
      <c r="H6" s="218">
        <v>-3.4</v>
      </c>
      <c r="I6" s="218">
        <v>2.4120699999999999</v>
      </c>
    </row>
    <row r="7" spans="1:9" x14ac:dyDescent="0.2">
      <c r="A7" s="218">
        <v>6</v>
      </c>
      <c r="B7" s="218">
        <v>6</v>
      </c>
      <c r="C7" s="306" t="s">
        <v>219</v>
      </c>
      <c r="D7" s="218">
        <v>3.3856000000000002</v>
      </c>
      <c r="E7" s="218">
        <v>41.444139999999997</v>
      </c>
      <c r="F7" s="218">
        <v>-2.3965000000000001</v>
      </c>
      <c r="G7" s="218">
        <v>1.44</v>
      </c>
      <c r="H7" s="218">
        <v>-4.9343199999999996</v>
      </c>
      <c r="I7" s="218">
        <v>3.6808700000000001</v>
      </c>
    </row>
    <row r="8" spans="1:9" x14ac:dyDescent="0.2">
      <c r="A8" s="218">
        <v>7</v>
      </c>
      <c r="B8" s="218">
        <v>7</v>
      </c>
      <c r="C8" s="306" t="s">
        <v>220</v>
      </c>
      <c r="D8" s="218">
        <v>4.4109999999999996</v>
      </c>
      <c r="E8" s="218">
        <v>45.576270000000001</v>
      </c>
      <c r="F8" s="218">
        <v>-2.2814999999999999</v>
      </c>
      <c r="G8" s="218">
        <v>1.4</v>
      </c>
      <c r="H8" s="218">
        <v>-5.3690100000000003</v>
      </c>
      <c r="I8" s="218">
        <v>4.5502500000000001</v>
      </c>
    </row>
    <row r="9" spans="1:9" x14ac:dyDescent="0.2">
      <c r="A9" s="218">
        <v>8</v>
      </c>
      <c r="B9" s="218">
        <v>8</v>
      </c>
      <c r="C9" s="306" t="s">
        <v>218</v>
      </c>
      <c r="D9" s="218">
        <v>1.3616999999999999</v>
      </c>
      <c r="E9" s="218">
        <v>42.529539999999997</v>
      </c>
      <c r="F9" s="218">
        <v>-2.3965000000000001</v>
      </c>
      <c r="G9" s="218">
        <v>1.36</v>
      </c>
      <c r="H9" s="218">
        <v>-3.4</v>
      </c>
      <c r="I9" s="218">
        <v>2.2804899999999999</v>
      </c>
    </row>
    <row r="10" spans="1:9" x14ac:dyDescent="0.2">
      <c r="A10" s="218">
        <v>9</v>
      </c>
      <c r="B10" s="218">
        <v>9</v>
      </c>
      <c r="C10" s="306" t="s">
        <v>221</v>
      </c>
      <c r="D10" s="218">
        <v>4.3441999999999998</v>
      </c>
      <c r="E10" s="218">
        <v>43.286589999999997</v>
      </c>
      <c r="F10" s="218">
        <v>-2.2814999999999999</v>
      </c>
      <c r="G10" s="218">
        <v>1.32</v>
      </c>
      <c r="H10" s="218">
        <v>-5.4437800000000003</v>
      </c>
      <c r="I10" s="218">
        <v>4.2985899999999999</v>
      </c>
    </row>
    <row r="11" spans="1:9" x14ac:dyDescent="0.2">
      <c r="A11" s="218">
        <v>10</v>
      </c>
      <c r="B11" s="218">
        <v>10</v>
      </c>
      <c r="C11" s="306" t="s">
        <v>74</v>
      </c>
      <c r="D11" s="218">
        <v>2.4205000000000001</v>
      </c>
      <c r="E11" s="218">
        <v>40.002470000000002</v>
      </c>
      <c r="F11" s="218">
        <v>-2.3965000000000001</v>
      </c>
      <c r="G11" s="218">
        <v>1.28</v>
      </c>
      <c r="H11" s="218">
        <v>-4.2506199999999996</v>
      </c>
      <c r="I11" s="218">
        <v>2.8359299999999998</v>
      </c>
    </row>
    <row r="12" spans="1:9" x14ac:dyDescent="0.2">
      <c r="A12" s="218">
        <v>11</v>
      </c>
      <c r="B12" s="218">
        <v>11</v>
      </c>
      <c r="C12" s="306" t="s">
        <v>222</v>
      </c>
      <c r="D12" s="218">
        <v>4.2805</v>
      </c>
      <c r="E12" s="218">
        <v>40.954099999999997</v>
      </c>
      <c r="F12" s="218">
        <v>-2.2814999999999999</v>
      </c>
      <c r="G12" s="218">
        <v>1.24</v>
      </c>
      <c r="H12" s="218">
        <v>-5.5142800000000003</v>
      </c>
      <c r="I12" s="218">
        <v>4.0456700000000003</v>
      </c>
    </row>
    <row r="13" spans="1:9" x14ac:dyDescent="0.2">
      <c r="A13" s="218">
        <v>12</v>
      </c>
      <c r="B13" s="218">
        <v>12</v>
      </c>
      <c r="C13" s="306" t="s">
        <v>218</v>
      </c>
      <c r="D13" s="218">
        <v>1.2648999999999999</v>
      </c>
      <c r="E13" s="218">
        <v>37.499549999999999</v>
      </c>
      <c r="F13" s="218">
        <v>-2.3965000000000001</v>
      </c>
      <c r="G13" s="218">
        <v>1.2</v>
      </c>
      <c r="H13" s="218">
        <v>-3.4</v>
      </c>
      <c r="I13" s="218">
        <v>1.97</v>
      </c>
    </row>
    <row r="14" spans="1:9" x14ac:dyDescent="0.2">
      <c r="A14" s="218">
        <v>13</v>
      </c>
      <c r="B14" s="218">
        <v>13</v>
      </c>
      <c r="C14" s="306" t="s">
        <v>223</v>
      </c>
      <c r="D14" s="218">
        <v>4.22</v>
      </c>
      <c r="E14" s="218">
        <v>38.578989999999997</v>
      </c>
      <c r="F14" s="218">
        <v>-2.2814999999999999</v>
      </c>
      <c r="G14" s="218">
        <v>1.1599999999999999</v>
      </c>
      <c r="H14" s="218">
        <v>-5.5804799999999997</v>
      </c>
      <c r="I14" s="218">
        <v>3.79156</v>
      </c>
    </row>
    <row r="15" spans="1:9" x14ac:dyDescent="0.2">
      <c r="A15" s="218">
        <v>14</v>
      </c>
      <c r="B15" s="218">
        <v>14</v>
      </c>
      <c r="C15" s="306" t="s">
        <v>74</v>
      </c>
      <c r="D15" s="218">
        <v>2.3401999999999998</v>
      </c>
      <c r="E15" s="218">
        <v>35.058970000000002</v>
      </c>
      <c r="F15" s="218">
        <v>-2.3965000000000001</v>
      </c>
      <c r="G15" s="218">
        <v>1.1200000000000001</v>
      </c>
      <c r="H15" s="218">
        <v>-4.3120700000000003</v>
      </c>
      <c r="I15" s="218">
        <v>2.4642400000000002</v>
      </c>
    </row>
    <row r="16" spans="1:9" x14ac:dyDescent="0.2">
      <c r="A16" s="218">
        <v>15</v>
      </c>
      <c r="B16" s="218">
        <v>15</v>
      </c>
      <c r="C16" s="306" t="s">
        <v>224</v>
      </c>
      <c r="D16" s="218">
        <v>4.1627999999999998</v>
      </c>
      <c r="E16" s="218">
        <v>36.161729999999999</v>
      </c>
      <c r="F16" s="218">
        <v>-2.2814999999999999</v>
      </c>
      <c r="G16" s="218">
        <v>1.08</v>
      </c>
      <c r="H16" s="218">
        <v>-5.64236</v>
      </c>
      <c r="I16" s="218">
        <v>3.53634</v>
      </c>
    </row>
    <row r="17" spans="1:9" x14ac:dyDescent="0.2">
      <c r="A17" s="218">
        <v>16</v>
      </c>
      <c r="B17" s="218">
        <v>16</v>
      </c>
      <c r="C17" s="306" t="s">
        <v>218</v>
      </c>
      <c r="D17" s="218">
        <v>1.1849000000000001</v>
      </c>
      <c r="E17" s="218">
        <v>32.120710000000003</v>
      </c>
      <c r="F17" s="218">
        <v>-2.3965000000000001</v>
      </c>
      <c r="G17" s="218">
        <v>1.04</v>
      </c>
      <c r="H17" s="218">
        <v>-3.4</v>
      </c>
      <c r="I17" s="218">
        <v>1.67</v>
      </c>
    </row>
    <row r="18" spans="1:9" x14ac:dyDescent="0.2">
      <c r="A18" s="218">
        <v>17</v>
      </c>
      <c r="B18" s="218">
        <v>17</v>
      </c>
      <c r="C18" s="306" t="s">
        <v>225</v>
      </c>
      <c r="D18" s="218">
        <v>4.109</v>
      </c>
      <c r="E18" s="218">
        <v>33.703069999999997</v>
      </c>
      <c r="F18" s="218">
        <v>-2.2814999999999999</v>
      </c>
      <c r="G18" s="218">
        <v>1</v>
      </c>
      <c r="H18" s="218">
        <v>-5.6999199999999997</v>
      </c>
      <c r="I18" s="218">
        <v>3.2800699999999998</v>
      </c>
    </row>
    <row r="19" spans="1:9" x14ac:dyDescent="0.2">
      <c r="A19" s="218">
        <v>18</v>
      </c>
      <c r="B19" s="218">
        <v>18</v>
      </c>
      <c r="C19" s="306" t="s">
        <v>74</v>
      </c>
      <c r="D19" s="218">
        <v>2.2703000000000002</v>
      </c>
      <c r="E19" s="218">
        <v>29.884630000000001</v>
      </c>
      <c r="F19" s="218">
        <v>-2.3965000000000001</v>
      </c>
      <c r="G19" s="218">
        <v>0.96</v>
      </c>
      <c r="H19" s="218">
        <v>-4.3648800000000003</v>
      </c>
      <c r="I19" s="218">
        <v>2.09117</v>
      </c>
    </row>
    <row r="20" spans="1:9" x14ac:dyDescent="0.2">
      <c r="A20" s="218">
        <v>19</v>
      </c>
      <c r="B20" s="218">
        <v>19</v>
      </c>
      <c r="C20" s="306" t="s">
        <v>226</v>
      </c>
      <c r="D20" s="218">
        <v>4.0587999999999997</v>
      </c>
      <c r="E20" s="218">
        <v>31.20401</v>
      </c>
      <c r="F20" s="218">
        <v>-2.2814999999999999</v>
      </c>
      <c r="G20" s="218">
        <v>0.92</v>
      </c>
      <c r="H20" s="218">
        <v>-5.75312</v>
      </c>
      <c r="I20" s="218">
        <v>3.0228199999999998</v>
      </c>
    </row>
    <row r="21" spans="1:9" x14ac:dyDescent="0.2">
      <c r="A21" s="218">
        <v>20</v>
      </c>
      <c r="B21" s="218">
        <v>20</v>
      </c>
      <c r="C21" s="306" t="s">
        <v>218</v>
      </c>
      <c r="D21" s="218">
        <v>1.1302000000000001</v>
      </c>
      <c r="E21" s="218">
        <v>27.392569999999999</v>
      </c>
      <c r="F21" s="218">
        <v>-2.3965000000000001</v>
      </c>
      <c r="G21" s="218">
        <v>0.88</v>
      </c>
      <c r="H21" s="218">
        <v>-3.4</v>
      </c>
      <c r="I21" s="218">
        <v>1.4</v>
      </c>
    </row>
    <row r="22" spans="1:9" x14ac:dyDescent="0.2">
      <c r="A22" s="218">
        <v>21</v>
      </c>
      <c r="B22" s="218">
        <v>21</v>
      </c>
      <c r="C22" s="306" t="s">
        <v>227</v>
      </c>
      <c r="D22" s="218">
        <v>4.0122</v>
      </c>
      <c r="E22" s="218">
        <v>28.665849999999999</v>
      </c>
      <c r="F22" s="218">
        <v>-2.2814999999999999</v>
      </c>
      <c r="G22" s="218">
        <v>0.84</v>
      </c>
      <c r="H22" s="218">
        <v>-5.8019699999999998</v>
      </c>
      <c r="I22" s="218">
        <v>2.7646799999999998</v>
      </c>
    </row>
    <row r="23" spans="1:9" x14ac:dyDescent="0.2">
      <c r="A23" s="218">
        <v>22</v>
      </c>
      <c r="B23" s="218">
        <v>22</v>
      </c>
      <c r="C23" s="306" t="s">
        <v>219</v>
      </c>
      <c r="D23" s="218">
        <v>3.1440000000000001</v>
      </c>
      <c r="E23" s="218">
        <v>28.571729999999999</v>
      </c>
      <c r="F23" s="218">
        <v>-2.3965000000000001</v>
      </c>
      <c r="G23" s="218">
        <v>0.8</v>
      </c>
      <c r="H23" s="218">
        <v>-5.1576300000000002</v>
      </c>
      <c r="I23" s="218">
        <v>2.3036500000000002</v>
      </c>
    </row>
    <row r="24" spans="1:9" x14ac:dyDescent="0.2">
      <c r="A24" s="218">
        <v>23</v>
      </c>
      <c r="B24" s="218">
        <v>23</v>
      </c>
      <c r="C24" s="306" t="s">
        <v>228</v>
      </c>
      <c r="D24" s="218">
        <v>3.9693999999999998</v>
      </c>
      <c r="E24" s="218">
        <v>26.090260000000001</v>
      </c>
      <c r="F24" s="218">
        <v>-2.2814999999999999</v>
      </c>
      <c r="G24" s="218">
        <v>0.76</v>
      </c>
      <c r="H24" s="218">
        <v>-5.8464499999999999</v>
      </c>
      <c r="I24" s="218">
        <v>2.5057</v>
      </c>
    </row>
    <row r="25" spans="1:9" x14ac:dyDescent="0.2">
      <c r="A25" s="218">
        <v>24</v>
      </c>
      <c r="B25" s="218">
        <v>24</v>
      </c>
      <c r="C25" s="306" t="s">
        <v>218</v>
      </c>
      <c r="D25" s="218">
        <v>1.1302000000000001</v>
      </c>
      <c r="E25" s="218">
        <v>27.392569999999999</v>
      </c>
      <c r="F25" s="218">
        <v>-2.3965000000000001</v>
      </c>
      <c r="G25" s="218">
        <v>0.72</v>
      </c>
      <c r="H25" s="218">
        <v>-3.4</v>
      </c>
      <c r="I25" s="218">
        <v>1.24</v>
      </c>
    </row>
    <row r="26" spans="1:9" x14ac:dyDescent="0.2">
      <c r="A26" s="218">
        <v>25</v>
      </c>
      <c r="B26" s="218">
        <v>25</v>
      </c>
      <c r="C26" s="306" t="s">
        <v>229</v>
      </c>
      <c r="D26" s="218">
        <v>3.9304999999999999</v>
      </c>
      <c r="E26" s="218">
        <v>23.479199999999999</v>
      </c>
      <c r="F26" s="218">
        <v>-2.2814999999999999</v>
      </c>
      <c r="G26" s="218">
        <v>0.68</v>
      </c>
      <c r="H26" s="218">
        <v>-5.8865400000000001</v>
      </c>
      <c r="I26" s="218">
        <v>2.2459600000000002</v>
      </c>
    </row>
    <row r="27" spans="1:9" x14ac:dyDescent="0.2">
      <c r="A27" s="218">
        <v>26</v>
      </c>
      <c r="B27" s="218">
        <v>26</v>
      </c>
      <c r="C27" s="306" t="s">
        <v>74</v>
      </c>
      <c r="D27" s="218">
        <v>2.2119</v>
      </c>
      <c r="E27" s="218">
        <v>23.197700000000001</v>
      </c>
      <c r="F27" s="218">
        <v>-2.3965000000000001</v>
      </c>
      <c r="G27" s="218">
        <v>0.64</v>
      </c>
      <c r="H27" s="218">
        <v>-4.42957</v>
      </c>
      <c r="I27" s="218">
        <v>1.51128</v>
      </c>
    </row>
    <row r="28" spans="1:9" x14ac:dyDescent="0.2">
      <c r="A28" s="218">
        <v>27</v>
      </c>
      <c r="B28" s="218">
        <v>27</v>
      </c>
      <c r="C28" s="306" t="s">
        <v>230</v>
      </c>
      <c r="D28" s="218">
        <v>3.8955000000000002</v>
      </c>
      <c r="E28" s="218">
        <v>20.834969999999998</v>
      </c>
      <c r="F28" s="218">
        <v>-2.2814999999999999</v>
      </c>
      <c r="G28" s="218">
        <v>0.6</v>
      </c>
      <c r="H28" s="218">
        <v>-5.9222400000000004</v>
      </c>
      <c r="I28" s="218">
        <v>1.98553</v>
      </c>
    </row>
    <row r="29" spans="1:9" x14ac:dyDescent="0.2">
      <c r="A29" s="218">
        <v>28</v>
      </c>
      <c r="B29" s="218">
        <v>28</v>
      </c>
      <c r="C29" s="306" t="s">
        <v>218</v>
      </c>
      <c r="D29" s="218">
        <v>1.0766</v>
      </c>
      <c r="E29" s="218">
        <v>21.238109999999999</v>
      </c>
      <c r="F29" s="218">
        <v>-2.3965000000000001</v>
      </c>
      <c r="G29" s="218">
        <v>0.56000000000000005</v>
      </c>
      <c r="H29" s="218">
        <v>-3.4</v>
      </c>
      <c r="I29" s="218">
        <v>0.95</v>
      </c>
    </row>
    <row r="30" spans="1:9" x14ac:dyDescent="0.2">
      <c r="A30" s="218">
        <v>29</v>
      </c>
      <c r="B30" s="218">
        <v>29</v>
      </c>
      <c r="C30" s="306" t="s">
        <v>231</v>
      </c>
      <c r="D30" s="218">
        <v>3.8645</v>
      </c>
      <c r="E30" s="218">
        <v>18.160219999999999</v>
      </c>
      <c r="F30" s="218">
        <v>-2.2814999999999999</v>
      </c>
      <c r="G30" s="218">
        <v>0.52</v>
      </c>
      <c r="H30" s="218">
        <v>-5.9535400000000003</v>
      </c>
      <c r="I30" s="218">
        <v>1.72448</v>
      </c>
    </row>
    <row r="31" spans="1:9" x14ac:dyDescent="0.2">
      <c r="A31" s="218">
        <v>30</v>
      </c>
      <c r="B31" s="218">
        <v>30</v>
      </c>
      <c r="C31" s="306" t="s">
        <v>74</v>
      </c>
      <c r="D31" s="218">
        <v>2.1676000000000002</v>
      </c>
      <c r="E31" s="218">
        <v>17.863499999999998</v>
      </c>
      <c r="F31" s="218">
        <v>-2.3965000000000001</v>
      </c>
      <c r="G31" s="218">
        <v>0.48</v>
      </c>
      <c r="H31" s="218">
        <v>-4.4596200000000001</v>
      </c>
      <c r="I31" s="218">
        <v>1.1449199999999999</v>
      </c>
    </row>
    <row r="32" spans="1:9" x14ac:dyDescent="0.2">
      <c r="A32" s="218">
        <v>31</v>
      </c>
      <c r="B32" s="218">
        <v>31</v>
      </c>
      <c r="C32" s="306" t="s">
        <v>232</v>
      </c>
      <c r="D32" s="218">
        <v>3.8378000000000001</v>
      </c>
      <c r="E32" s="218">
        <v>15.457929999999999</v>
      </c>
      <c r="F32" s="218">
        <v>-2.2814999999999999</v>
      </c>
      <c r="G32" s="218">
        <v>0.44</v>
      </c>
      <c r="H32" s="218">
        <v>-5.9804300000000001</v>
      </c>
      <c r="I32" s="218">
        <v>1.46288</v>
      </c>
    </row>
    <row r="33" spans="1:9" x14ac:dyDescent="0.2">
      <c r="A33" s="218">
        <v>32</v>
      </c>
      <c r="B33" s="218">
        <v>32</v>
      </c>
      <c r="C33" s="306" t="s">
        <v>218</v>
      </c>
      <c r="D33" s="218">
        <v>1.0391999999999999</v>
      </c>
      <c r="E33" s="218">
        <v>15.05927</v>
      </c>
      <c r="F33" s="218">
        <v>-2.3965000000000001</v>
      </c>
      <c r="G33" s="218">
        <v>0.4</v>
      </c>
      <c r="H33" s="218">
        <v>-3.4</v>
      </c>
      <c r="I33" s="218">
        <v>0.67</v>
      </c>
    </row>
    <row r="34" spans="1:9" x14ac:dyDescent="0.2">
      <c r="A34" s="218">
        <v>33</v>
      </c>
      <c r="B34" s="218">
        <v>33</v>
      </c>
      <c r="C34" s="306" t="s">
        <v>233</v>
      </c>
      <c r="D34" s="218">
        <v>3.8151999999999999</v>
      </c>
      <c r="E34" s="218">
        <v>12.731350000000001</v>
      </c>
      <c r="F34" s="218">
        <v>-2.2814999999999999</v>
      </c>
      <c r="G34" s="218">
        <v>0.36</v>
      </c>
      <c r="H34" s="218">
        <v>-6.00291</v>
      </c>
      <c r="I34" s="218">
        <v>1.2008000000000001</v>
      </c>
    </row>
    <row r="35" spans="1:9" x14ac:dyDescent="0.2">
      <c r="A35" s="218">
        <v>34</v>
      </c>
      <c r="B35" s="218">
        <v>34</v>
      </c>
      <c r="C35" s="306" t="s">
        <v>74</v>
      </c>
      <c r="D35" s="218">
        <v>2.13</v>
      </c>
      <c r="E35" s="218">
        <v>11.63762</v>
      </c>
      <c r="F35" s="218">
        <v>-2.3965000000000001</v>
      </c>
      <c r="G35" s="218">
        <v>0.32</v>
      </c>
      <c r="H35" s="218">
        <v>-4.4827000000000004</v>
      </c>
      <c r="I35" s="218">
        <v>0.74965999999999999</v>
      </c>
    </row>
    <row r="36" spans="1:9" x14ac:dyDescent="0.2">
      <c r="A36" s="218">
        <v>35</v>
      </c>
      <c r="B36" s="218">
        <v>35</v>
      </c>
      <c r="C36" s="306" t="s">
        <v>234</v>
      </c>
      <c r="D36" s="218">
        <v>3.7970000000000002</v>
      </c>
      <c r="E36" s="218">
        <v>9.9840599999999995</v>
      </c>
      <c r="F36" s="218">
        <v>-2.2814999999999999</v>
      </c>
      <c r="G36" s="218">
        <v>0.28000000000000003</v>
      </c>
      <c r="H36" s="218">
        <v>-6.02095</v>
      </c>
      <c r="I36" s="218">
        <v>0.93828999999999996</v>
      </c>
    </row>
    <row r="37" spans="1:9" x14ac:dyDescent="0.2">
      <c r="A37" s="218">
        <v>36</v>
      </c>
      <c r="B37" s="218">
        <v>36</v>
      </c>
      <c r="C37" s="306" t="s">
        <v>218</v>
      </c>
      <c r="D37" s="218">
        <v>1.0162</v>
      </c>
      <c r="E37" s="218">
        <v>9.0591000000000008</v>
      </c>
      <c r="F37" s="218">
        <v>-2.3965000000000001</v>
      </c>
      <c r="G37" s="218">
        <v>0.24</v>
      </c>
      <c r="H37" s="218">
        <v>-3.4</v>
      </c>
      <c r="I37" s="218">
        <v>0.4</v>
      </c>
    </row>
    <row r="38" spans="1:9" x14ac:dyDescent="0.2">
      <c r="A38" s="218">
        <v>37</v>
      </c>
      <c r="B38" s="218">
        <v>37</v>
      </c>
      <c r="C38" s="306" t="s">
        <v>235</v>
      </c>
      <c r="D38" s="218">
        <v>3.7831000000000001</v>
      </c>
      <c r="E38" s="218">
        <v>7.2198900000000004</v>
      </c>
      <c r="F38" s="218">
        <v>-2.2814999999999999</v>
      </c>
      <c r="G38" s="218">
        <v>0.2</v>
      </c>
      <c r="H38" s="218">
        <v>-6.0345700000000004</v>
      </c>
      <c r="I38" s="218">
        <v>0.67544999999999999</v>
      </c>
    </row>
    <row r="39" spans="1:9" x14ac:dyDescent="0.2">
      <c r="A39" s="218">
        <v>38</v>
      </c>
      <c r="B39" s="218">
        <v>38</v>
      </c>
      <c r="C39" s="306" t="s">
        <v>219</v>
      </c>
      <c r="D39" s="218">
        <v>2.9140999999999999</v>
      </c>
      <c r="E39" s="218">
        <v>6.0938400000000001</v>
      </c>
      <c r="F39" s="218">
        <v>-2.3965000000000001</v>
      </c>
      <c r="G39" s="218">
        <v>0.16</v>
      </c>
      <c r="H39" s="218">
        <v>-5.2941099999999999</v>
      </c>
      <c r="I39" s="218">
        <v>0.46934999999999999</v>
      </c>
    </row>
    <row r="40" spans="1:9" x14ac:dyDescent="0.2">
      <c r="A40" s="218">
        <v>39</v>
      </c>
      <c r="B40" s="218">
        <v>39</v>
      </c>
      <c r="C40" s="306" t="s">
        <v>236</v>
      </c>
      <c r="D40" s="218">
        <v>3.7736000000000001</v>
      </c>
      <c r="E40" s="218">
        <v>4.44285</v>
      </c>
      <c r="F40" s="218">
        <v>-2.2814999999999999</v>
      </c>
      <c r="G40" s="218">
        <v>0.12</v>
      </c>
      <c r="H40" s="218">
        <v>-6.0437500000000002</v>
      </c>
      <c r="I40" s="218">
        <v>0.41232000000000002</v>
      </c>
    </row>
    <row r="41" spans="1:9" x14ac:dyDescent="0.2">
      <c r="A41" s="218">
        <v>40</v>
      </c>
      <c r="B41" s="218">
        <v>40</v>
      </c>
      <c r="C41" s="306" t="s">
        <v>218</v>
      </c>
      <c r="D41" s="218">
        <v>1.0046999999999999</v>
      </c>
      <c r="E41" s="218">
        <v>2.8524400000000001</v>
      </c>
      <c r="F41" s="218">
        <v>-2.3965000000000001</v>
      </c>
      <c r="G41" s="218">
        <v>0.08</v>
      </c>
      <c r="H41" s="218">
        <v>-3.4</v>
      </c>
      <c r="I41" s="218">
        <v>0.13</v>
      </c>
    </row>
    <row r="42" spans="1:9" x14ac:dyDescent="0.2">
      <c r="A42" s="218">
        <v>41</v>
      </c>
      <c r="B42" s="218">
        <v>41</v>
      </c>
      <c r="C42" s="306" t="s">
        <v>237</v>
      </c>
      <c r="D42" s="218">
        <v>3.7686000000000002</v>
      </c>
      <c r="E42" s="218">
        <v>1.6571400000000001</v>
      </c>
      <c r="F42" s="218">
        <v>-2.2814999999999999</v>
      </c>
      <c r="G42" s="218">
        <v>0.04</v>
      </c>
      <c r="H42" s="218">
        <v>-6.0484900000000001</v>
      </c>
      <c r="I42" s="218">
        <v>0.14898</v>
      </c>
    </row>
    <row r="43" spans="1:9" x14ac:dyDescent="0.2">
      <c r="A43" s="218">
        <v>42</v>
      </c>
      <c r="B43" s="218">
        <v>42</v>
      </c>
      <c r="C43" s="306" t="s">
        <v>74</v>
      </c>
      <c r="D43" s="218">
        <v>2.1034999999999999</v>
      </c>
      <c r="E43" s="218">
        <v>0</v>
      </c>
      <c r="F43" s="218">
        <v>-2.3965000000000001</v>
      </c>
      <c r="G43" s="218">
        <v>0</v>
      </c>
      <c r="H43" s="218">
        <v>-4.5</v>
      </c>
      <c r="I43" s="218">
        <v>0</v>
      </c>
    </row>
    <row r="44" spans="1:9" x14ac:dyDescent="0.2">
      <c r="A44" s="218">
        <v>43</v>
      </c>
      <c r="B44" s="218">
        <v>43</v>
      </c>
      <c r="C44" s="306" t="s">
        <v>238</v>
      </c>
      <c r="D44" s="218">
        <v>3.7679999999999998</v>
      </c>
      <c r="E44" s="218">
        <v>1.1329499999999999</v>
      </c>
      <c r="F44" s="218">
        <v>-2.2814999999999999</v>
      </c>
      <c r="G44" s="218">
        <v>-0.04</v>
      </c>
      <c r="H44" s="218">
        <v>-6.0487799999999998</v>
      </c>
      <c r="I44" s="218">
        <v>-0.1145</v>
      </c>
    </row>
    <row r="45" spans="1:9" x14ac:dyDescent="0.2">
      <c r="A45" s="218">
        <v>44</v>
      </c>
      <c r="B45" s="218">
        <v>44</v>
      </c>
      <c r="C45" s="306" t="s">
        <v>218</v>
      </c>
      <c r="D45" s="218">
        <v>1.0046999999999999</v>
      </c>
      <c r="E45" s="218">
        <v>2.8524400000000001</v>
      </c>
      <c r="F45" s="218">
        <v>-2.3965000000000001</v>
      </c>
      <c r="G45" s="218">
        <v>-0.08</v>
      </c>
      <c r="H45" s="218">
        <v>-3.4</v>
      </c>
      <c r="I45" s="218">
        <v>-0.13</v>
      </c>
    </row>
    <row r="46" spans="1:9" x14ac:dyDescent="0.2">
      <c r="A46" s="218">
        <v>45</v>
      </c>
      <c r="B46" s="218">
        <v>45</v>
      </c>
      <c r="C46" s="306" t="s">
        <v>239</v>
      </c>
      <c r="D46" s="218">
        <v>3.7719999999999998</v>
      </c>
      <c r="E46" s="218">
        <v>3.9230200000000002</v>
      </c>
      <c r="F46" s="218">
        <v>-2.2814999999999999</v>
      </c>
      <c r="G46" s="218">
        <v>-0.12</v>
      </c>
      <c r="H46" s="218">
        <v>-6.0446099999999996</v>
      </c>
      <c r="I46" s="218">
        <v>-0.37806000000000001</v>
      </c>
    </row>
    <row r="47" spans="1:9" x14ac:dyDescent="0.2">
      <c r="A47" s="218">
        <v>46</v>
      </c>
      <c r="B47" s="218">
        <v>46</v>
      </c>
      <c r="C47" s="306" t="s">
        <v>74</v>
      </c>
      <c r="D47" s="218">
        <v>2.1105</v>
      </c>
      <c r="E47" s="218">
        <v>5.9552300000000002</v>
      </c>
      <c r="F47" s="218">
        <v>-2.3965000000000001</v>
      </c>
      <c r="G47" s="218">
        <v>-0.16</v>
      </c>
      <c r="H47" s="218">
        <v>-4.4955800000000004</v>
      </c>
      <c r="I47" s="218">
        <v>-0.37896000000000002</v>
      </c>
    </row>
    <row r="48" spans="1:9" x14ac:dyDescent="0.2">
      <c r="A48" s="218">
        <v>47</v>
      </c>
      <c r="B48" s="218">
        <v>47</v>
      </c>
      <c r="C48" s="306" t="s">
        <v>240</v>
      </c>
      <c r="D48" s="218">
        <v>3.7804000000000002</v>
      </c>
      <c r="E48" s="218">
        <v>6.7087399999999997</v>
      </c>
      <c r="F48" s="218">
        <v>-2.2814999999999999</v>
      </c>
      <c r="G48" s="218">
        <v>-0.2</v>
      </c>
      <c r="H48" s="218">
        <v>-6.03599</v>
      </c>
      <c r="I48" s="218">
        <v>-0.64163000000000003</v>
      </c>
    </row>
    <row r="49" spans="1:9" x14ac:dyDescent="0.2">
      <c r="A49" s="218">
        <v>48</v>
      </c>
      <c r="B49" s="218">
        <v>48</v>
      </c>
      <c r="C49" s="306" t="s">
        <v>218</v>
      </c>
      <c r="D49" s="218">
        <v>1.0178</v>
      </c>
      <c r="E49" s="218">
        <v>9.6150199999999995</v>
      </c>
      <c r="F49" s="218">
        <v>-2.3965000000000001</v>
      </c>
      <c r="G49" s="218">
        <v>-0.24</v>
      </c>
      <c r="H49" s="218">
        <v>-3.4</v>
      </c>
      <c r="I49" s="218">
        <v>-0.41</v>
      </c>
    </row>
    <row r="50" spans="1:9" x14ac:dyDescent="0.2">
      <c r="A50" s="218">
        <v>49</v>
      </c>
      <c r="B50" s="218">
        <v>49</v>
      </c>
      <c r="C50" s="306" t="s">
        <v>241</v>
      </c>
      <c r="D50" s="218">
        <v>3.7932999999999999</v>
      </c>
      <c r="E50" s="218">
        <v>9.4857999999999993</v>
      </c>
      <c r="F50" s="218">
        <v>-2.2814999999999999</v>
      </c>
      <c r="G50" s="218">
        <v>-0.28000000000000003</v>
      </c>
      <c r="H50" s="218">
        <v>-6.0228999999999999</v>
      </c>
      <c r="I50" s="218">
        <v>-0.90513999999999994</v>
      </c>
    </row>
    <row r="51" spans="1:9" x14ac:dyDescent="0.2">
      <c r="A51" s="218">
        <v>50</v>
      </c>
      <c r="B51" s="218">
        <v>50</v>
      </c>
      <c r="C51" s="306" t="s">
        <v>74</v>
      </c>
      <c r="D51" s="218">
        <v>2.1286999999999998</v>
      </c>
      <c r="E51" s="218">
        <v>11.408519999999999</v>
      </c>
      <c r="F51" s="218">
        <v>-2.3965000000000001</v>
      </c>
      <c r="G51" s="218">
        <v>-0.32</v>
      </c>
      <c r="H51" s="218">
        <v>-4.4830899999999998</v>
      </c>
      <c r="I51" s="218">
        <v>-0.74104999999999999</v>
      </c>
    </row>
    <row r="52" spans="1:9" x14ac:dyDescent="0.2">
      <c r="A52" s="218">
        <v>51</v>
      </c>
      <c r="B52" s="218">
        <v>51</v>
      </c>
      <c r="C52" s="306" t="s">
        <v>242</v>
      </c>
      <c r="D52" s="218">
        <v>3.8106</v>
      </c>
      <c r="E52" s="218">
        <v>12.25</v>
      </c>
      <c r="F52" s="218">
        <v>-2.2814999999999999</v>
      </c>
      <c r="G52" s="218">
        <v>-0.36</v>
      </c>
      <c r="H52" s="218">
        <v>-6.00535</v>
      </c>
      <c r="I52" s="218">
        <v>-1.1685300000000001</v>
      </c>
    </row>
    <row r="53" spans="1:9" x14ac:dyDescent="0.2">
      <c r="A53" s="218">
        <v>52</v>
      </c>
      <c r="B53" s="218">
        <v>52</v>
      </c>
      <c r="C53" s="306" t="s">
        <v>218</v>
      </c>
      <c r="D53" s="218">
        <v>1.0391999999999999</v>
      </c>
      <c r="E53" s="218">
        <v>15.05927</v>
      </c>
      <c r="F53" s="218">
        <v>-2.3965000000000001</v>
      </c>
      <c r="G53" s="218">
        <v>-0.4</v>
      </c>
      <c r="H53" s="218">
        <v>-3.4</v>
      </c>
      <c r="I53" s="218">
        <v>-0.67</v>
      </c>
    </row>
    <row r="54" spans="1:9" x14ac:dyDescent="0.2">
      <c r="A54" s="218">
        <v>53</v>
      </c>
      <c r="B54" s="218">
        <v>53</v>
      </c>
      <c r="C54" s="306" t="s">
        <v>243</v>
      </c>
      <c r="D54" s="218">
        <v>3.8323999999999998</v>
      </c>
      <c r="E54" s="218">
        <v>14.99729</v>
      </c>
      <c r="F54" s="218">
        <v>-2.2814999999999999</v>
      </c>
      <c r="G54" s="218">
        <v>-0.44</v>
      </c>
      <c r="H54" s="218">
        <v>-5.98332</v>
      </c>
      <c r="I54" s="218">
        <v>-1.43171</v>
      </c>
    </row>
    <row r="55" spans="1:9" x14ac:dyDescent="0.2">
      <c r="A55" s="218">
        <v>54</v>
      </c>
      <c r="B55" s="218">
        <v>54</v>
      </c>
      <c r="C55" s="306" t="s">
        <v>74</v>
      </c>
      <c r="D55" s="218">
        <v>2.1640000000000001</v>
      </c>
      <c r="E55" s="218">
        <v>17.46866</v>
      </c>
      <c r="F55" s="218">
        <v>-2.3965000000000001</v>
      </c>
      <c r="G55" s="218">
        <v>-0.48</v>
      </c>
      <c r="H55" s="218">
        <v>-4.4606899999999996</v>
      </c>
      <c r="I55" s="218">
        <v>-1.1295999999999999</v>
      </c>
    </row>
    <row r="56" spans="1:9" s="223" customFormat="1" x14ac:dyDescent="0.2">
      <c r="A56" s="223">
        <v>55</v>
      </c>
      <c r="B56" s="223">
        <v>55</v>
      </c>
      <c r="C56" s="644" t="s">
        <v>250</v>
      </c>
      <c r="D56" s="223">
        <v>3.8584999999999998</v>
      </c>
      <c r="E56" s="223">
        <v>17.723890000000001</v>
      </c>
      <c r="F56" s="223">
        <v>-2.2814999999999999</v>
      </c>
      <c r="G56" s="223">
        <v>-0.52</v>
      </c>
      <c r="H56" s="223">
        <v>-5.9568199999999996</v>
      </c>
      <c r="I56" s="223">
        <v>-1.6946300000000001</v>
      </c>
    </row>
    <row r="57" spans="1:9" x14ac:dyDescent="0.2">
      <c r="A57" s="218">
        <v>56</v>
      </c>
      <c r="B57" s="218">
        <v>56</v>
      </c>
      <c r="C57" s="306" t="s">
        <v>218</v>
      </c>
      <c r="D57" s="218">
        <v>1.0766</v>
      </c>
      <c r="E57" s="218">
        <v>21.238109999999999</v>
      </c>
      <c r="F57" s="218">
        <v>-2.3965000000000001</v>
      </c>
      <c r="G57" s="218">
        <v>-0.56000000000000005</v>
      </c>
      <c r="H57" s="218">
        <v>-3.4</v>
      </c>
      <c r="I57" s="218">
        <v>-0.95</v>
      </c>
    </row>
    <row r="58" spans="1:9" x14ac:dyDescent="0.2">
      <c r="A58" s="218">
        <v>57</v>
      </c>
      <c r="B58" s="218">
        <v>57</v>
      </c>
      <c r="C58" s="306" t="s">
        <v>245</v>
      </c>
      <c r="D58" s="218">
        <v>3.8889</v>
      </c>
      <c r="E58" s="218">
        <v>20.426220000000001</v>
      </c>
      <c r="F58" s="218">
        <v>-2.2814999999999999</v>
      </c>
      <c r="G58" s="218">
        <v>-0.6</v>
      </c>
      <c r="H58" s="218">
        <v>-5.9258300000000004</v>
      </c>
      <c r="I58" s="218">
        <v>-1.9572099999999999</v>
      </c>
    </row>
    <row r="59" spans="1:9" x14ac:dyDescent="0.2">
      <c r="A59" s="218">
        <v>58</v>
      </c>
      <c r="B59" s="218">
        <v>58</v>
      </c>
      <c r="C59" s="306" t="s">
        <v>219</v>
      </c>
      <c r="D59" s="218">
        <v>3.0478000000000001</v>
      </c>
      <c r="E59" s="218">
        <v>22.481089999999998</v>
      </c>
      <c r="F59" s="218">
        <v>-2.3965000000000001</v>
      </c>
      <c r="G59" s="218">
        <v>-0.64</v>
      </c>
      <c r="H59" s="218">
        <v>-5.2126799999999998</v>
      </c>
      <c r="I59" s="218">
        <v>-1.80541</v>
      </c>
    </row>
    <row r="60" spans="1:9" x14ac:dyDescent="0.2">
      <c r="A60" s="218">
        <v>59</v>
      </c>
      <c r="B60" s="218">
        <v>59</v>
      </c>
      <c r="C60" s="306" t="s">
        <v>246</v>
      </c>
      <c r="D60" s="218">
        <v>3.9235000000000002</v>
      </c>
      <c r="E60" s="218">
        <v>23.100989999999999</v>
      </c>
      <c r="F60" s="218">
        <v>-2.2814999999999999</v>
      </c>
      <c r="G60" s="218">
        <v>-0.68</v>
      </c>
      <c r="H60" s="218">
        <v>-5.8903699999999999</v>
      </c>
      <c r="I60" s="218">
        <v>-2.2193900000000002</v>
      </c>
    </row>
    <row r="61" spans="1:9" x14ac:dyDescent="0.2">
      <c r="A61" s="218">
        <v>60</v>
      </c>
      <c r="B61" s="218">
        <v>60</v>
      </c>
      <c r="C61" s="306" t="s">
        <v>218</v>
      </c>
      <c r="D61" s="218">
        <v>1.0766</v>
      </c>
      <c r="E61" s="218">
        <v>21.238109999999999</v>
      </c>
      <c r="F61" s="218">
        <v>-2.3965000000000001</v>
      </c>
      <c r="G61" s="218">
        <v>-0.72</v>
      </c>
      <c r="H61" s="218">
        <v>-3.4</v>
      </c>
      <c r="I61" s="218">
        <v>-1.1100000000000001</v>
      </c>
    </row>
    <row r="62" spans="1:9" x14ac:dyDescent="0.2">
      <c r="A62" s="218">
        <v>61</v>
      </c>
      <c r="B62" s="218">
        <v>61</v>
      </c>
      <c r="C62" s="306" t="s">
        <v>247</v>
      </c>
      <c r="D62" s="218">
        <v>3.9622000000000002</v>
      </c>
      <c r="E62" s="218">
        <v>25.745249999999999</v>
      </c>
      <c r="F62" s="218">
        <v>-2.2814999999999999</v>
      </c>
      <c r="G62" s="218">
        <v>-0.76</v>
      </c>
      <c r="H62" s="218">
        <v>-5.8504199999999997</v>
      </c>
      <c r="I62" s="218">
        <v>-2.48108</v>
      </c>
    </row>
    <row r="63" spans="1:9" x14ac:dyDescent="0.2">
      <c r="A63" s="218">
        <v>62</v>
      </c>
      <c r="B63" s="218">
        <v>62</v>
      </c>
      <c r="C63" s="306" t="s">
        <v>74</v>
      </c>
      <c r="D63" s="218">
        <v>2.2002000000000002</v>
      </c>
      <c r="E63" s="218">
        <v>23.590779999999999</v>
      </c>
      <c r="F63" s="218">
        <v>-2.3965000000000001</v>
      </c>
      <c r="G63" s="218">
        <v>-0.8</v>
      </c>
      <c r="H63" s="218">
        <v>-4.4128699999999998</v>
      </c>
      <c r="I63" s="218">
        <v>-1.6805399999999999</v>
      </c>
    </row>
    <row r="64" spans="1:9" x14ac:dyDescent="0.2">
      <c r="A64" s="218">
        <v>63</v>
      </c>
      <c r="B64" s="218">
        <v>63</v>
      </c>
      <c r="C64" s="306" t="s">
        <v>248</v>
      </c>
      <c r="D64" s="218">
        <v>4.0049999999999999</v>
      </c>
      <c r="E64" s="218">
        <v>28.356339999999999</v>
      </c>
      <c r="F64" s="218">
        <v>-2.2814999999999999</v>
      </c>
      <c r="G64" s="218">
        <v>-0.84</v>
      </c>
      <c r="H64" s="218">
        <v>-5.8059799999999999</v>
      </c>
      <c r="I64" s="218">
        <v>-2.74221</v>
      </c>
    </row>
    <row r="65" spans="1:9" x14ac:dyDescent="0.2">
      <c r="A65" s="218">
        <v>64</v>
      </c>
      <c r="B65" s="218">
        <v>64</v>
      </c>
      <c r="C65" s="306" t="s">
        <v>218</v>
      </c>
      <c r="D65" s="218">
        <v>1.1167</v>
      </c>
      <c r="E65" s="218">
        <v>26.025839999999999</v>
      </c>
      <c r="F65" s="218">
        <v>-2.3965000000000001</v>
      </c>
      <c r="G65" s="218">
        <v>-0.88</v>
      </c>
      <c r="H65" s="218">
        <v>-3.4</v>
      </c>
      <c r="I65" s="218">
        <v>-1.37</v>
      </c>
    </row>
    <row r="66" spans="1:9" x14ac:dyDescent="0.2">
      <c r="A66" s="218">
        <v>65</v>
      </c>
      <c r="B66" s="218">
        <v>65</v>
      </c>
      <c r="C66" s="306" t="s">
        <v>249</v>
      </c>
      <c r="D66" s="218">
        <v>4.0518000000000001</v>
      </c>
      <c r="E66" s="218">
        <v>30.931950000000001</v>
      </c>
      <c r="F66" s="218">
        <v>-2.2814999999999999</v>
      </c>
      <c r="G66" s="218">
        <v>-0.92</v>
      </c>
      <c r="H66" s="218">
        <v>-5.7570699999999997</v>
      </c>
      <c r="I66" s="218">
        <v>-3.0027200000000001</v>
      </c>
    </row>
    <row r="67" spans="1:9" x14ac:dyDescent="0.2">
      <c r="A67" s="218">
        <v>66</v>
      </c>
      <c r="B67" s="218">
        <v>66</v>
      </c>
      <c r="C67" s="306" t="s">
        <v>74</v>
      </c>
      <c r="D67" s="218">
        <v>2.2605</v>
      </c>
      <c r="E67" s="218">
        <v>29.282699999999998</v>
      </c>
      <c r="F67" s="218">
        <v>-2.3965000000000001</v>
      </c>
      <c r="G67" s="218">
        <v>-0.96</v>
      </c>
      <c r="H67" s="218">
        <v>-4.3681700000000001</v>
      </c>
      <c r="I67" s="218">
        <v>-2.0656699999999999</v>
      </c>
    </row>
    <row r="68" spans="1:9" s="223" customFormat="1" x14ac:dyDescent="0.2">
      <c r="A68" s="223">
        <v>67</v>
      </c>
      <c r="B68" s="223">
        <v>67</v>
      </c>
      <c r="C68" s="644" t="s">
        <v>244</v>
      </c>
      <c r="D68" s="223">
        <v>4.1025</v>
      </c>
      <c r="E68" s="223">
        <v>33.470129999999997</v>
      </c>
      <c r="F68" s="223">
        <v>-2.2814999999999999</v>
      </c>
      <c r="G68" s="223">
        <v>-1</v>
      </c>
      <c r="H68" s="223">
        <v>-5.7036699999999998</v>
      </c>
      <c r="I68" s="223">
        <v>-3.2625199999999999</v>
      </c>
    </row>
    <row r="69" spans="1:9" x14ac:dyDescent="0.2">
      <c r="A69" s="218">
        <v>68</v>
      </c>
      <c r="B69" s="218">
        <v>68</v>
      </c>
      <c r="C69" s="306" t="s">
        <v>218</v>
      </c>
      <c r="D69" s="218">
        <v>1.1849000000000001</v>
      </c>
      <c r="E69" s="218">
        <v>32.120710000000003</v>
      </c>
      <c r="F69" s="218">
        <v>-2.3965000000000001</v>
      </c>
      <c r="G69" s="218">
        <v>-1.04</v>
      </c>
      <c r="H69" s="218">
        <v>-3.4</v>
      </c>
      <c r="I69" s="218">
        <v>-1.67</v>
      </c>
    </row>
    <row r="70" spans="1:9" x14ac:dyDescent="0.2">
      <c r="A70" s="218">
        <v>69</v>
      </c>
      <c r="B70" s="218">
        <v>69</v>
      </c>
      <c r="C70" s="306" t="s">
        <v>251</v>
      </c>
      <c r="D70" s="218">
        <v>4.1569000000000003</v>
      </c>
      <c r="E70" s="218">
        <v>35.969230000000003</v>
      </c>
      <c r="F70" s="218">
        <v>-2.2814999999999999</v>
      </c>
      <c r="G70" s="218">
        <v>-1.08</v>
      </c>
      <c r="H70" s="218">
        <v>-5.6457899999999999</v>
      </c>
      <c r="I70" s="218">
        <v>-3.5215399999999999</v>
      </c>
    </row>
    <row r="71" spans="1:9" x14ac:dyDescent="0.2">
      <c r="A71" s="218">
        <v>70</v>
      </c>
      <c r="B71" s="218">
        <v>70</v>
      </c>
      <c r="C71" s="306" t="s">
        <v>74</v>
      </c>
      <c r="D71" s="218">
        <v>2.3397999999999999</v>
      </c>
      <c r="E71" s="218">
        <v>35.041849999999997</v>
      </c>
      <c r="F71" s="218">
        <v>-2.3965000000000001</v>
      </c>
      <c r="G71" s="218">
        <v>-1.1200000000000001</v>
      </c>
      <c r="H71" s="218">
        <v>-4.3121900000000002</v>
      </c>
      <c r="I71" s="218">
        <v>-2.46346</v>
      </c>
    </row>
    <row r="72" spans="1:9" x14ac:dyDescent="0.2">
      <c r="A72" s="218">
        <v>71</v>
      </c>
      <c r="B72" s="218">
        <v>71</v>
      </c>
      <c r="C72" s="306" t="s">
        <v>252</v>
      </c>
      <c r="D72" s="218">
        <v>4.2149000000000001</v>
      </c>
      <c r="E72" s="218">
        <v>38.427909999999997</v>
      </c>
      <c r="F72" s="218">
        <v>-2.2814999999999999</v>
      </c>
      <c r="G72" s="218">
        <v>-1.1599999999999999</v>
      </c>
      <c r="H72" s="218">
        <v>-5.5834400000000004</v>
      </c>
      <c r="I72" s="218">
        <v>-3.7797100000000001</v>
      </c>
    </row>
    <row r="73" spans="1:9" x14ac:dyDescent="0.2">
      <c r="A73" s="218">
        <v>72</v>
      </c>
      <c r="B73" s="218">
        <v>72</v>
      </c>
      <c r="C73" s="306" t="s">
        <v>218</v>
      </c>
      <c r="D73" s="218">
        <v>1.2771999999999999</v>
      </c>
      <c r="E73" s="218">
        <v>38.211399999999998</v>
      </c>
      <c r="F73" s="218">
        <v>-2.3965000000000001</v>
      </c>
      <c r="G73" s="218">
        <v>-1.2</v>
      </c>
      <c r="H73" s="218">
        <v>-3.4</v>
      </c>
      <c r="I73" s="218">
        <v>-1.99</v>
      </c>
    </row>
    <row r="74" spans="1:9" x14ac:dyDescent="0.2">
      <c r="A74" s="218">
        <v>73</v>
      </c>
      <c r="B74" s="218">
        <v>73</v>
      </c>
      <c r="C74" s="306" t="s">
        <v>253</v>
      </c>
      <c r="D74" s="218">
        <v>4.2765000000000004</v>
      </c>
      <c r="E74" s="218">
        <v>40.845179999999999</v>
      </c>
      <c r="F74" s="218">
        <v>-2.2814999999999999</v>
      </c>
      <c r="G74" s="218">
        <v>-1.24</v>
      </c>
      <c r="H74" s="218">
        <v>-5.5166199999999996</v>
      </c>
      <c r="I74" s="218">
        <v>-4.0369400000000004</v>
      </c>
    </row>
    <row r="75" spans="1:9" x14ac:dyDescent="0.2">
      <c r="A75" s="218">
        <v>74</v>
      </c>
      <c r="B75" s="218">
        <v>74</v>
      </c>
      <c r="C75" s="306" t="s">
        <v>219</v>
      </c>
      <c r="D75" s="218">
        <v>3.3595000000000002</v>
      </c>
      <c r="E75" s="218">
        <v>39.619430000000001</v>
      </c>
      <c r="F75" s="218">
        <v>-2.3965000000000001</v>
      </c>
      <c r="G75" s="218">
        <v>-1.28</v>
      </c>
      <c r="H75" s="218">
        <v>-4.9843200000000003</v>
      </c>
      <c r="I75" s="218">
        <v>-3.42231</v>
      </c>
    </row>
    <row r="76" spans="1:9" x14ac:dyDescent="0.2">
      <c r="A76" s="218">
        <v>75</v>
      </c>
      <c r="B76" s="218">
        <v>75</v>
      </c>
      <c r="C76" s="306" t="s">
        <v>254</v>
      </c>
      <c r="D76" s="218">
        <v>4.3415999999999997</v>
      </c>
      <c r="E76" s="218">
        <v>43.220300000000002</v>
      </c>
      <c r="F76" s="218">
        <v>-2.2814999999999999</v>
      </c>
      <c r="G76" s="218">
        <v>-1.32</v>
      </c>
      <c r="H76" s="218">
        <v>-5.4453399999999998</v>
      </c>
      <c r="I76" s="218">
        <v>-4.2931499999999998</v>
      </c>
    </row>
    <row r="77" spans="1:9" x14ac:dyDescent="0.2">
      <c r="A77" s="218">
        <v>76</v>
      </c>
      <c r="B77" s="218">
        <v>76</v>
      </c>
      <c r="C77" s="306" t="s">
        <v>218</v>
      </c>
      <c r="D77" s="218">
        <v>1.3613999999999999</v>
      </c>
      <c r="E77" s="218">
        <v>42.514330000000001</v>
      </c>
      <c r="F77" s="218">
        <v>-2.3965000000000001</v>
      </c>
      <c r="G77" s="218">
        <v>-1.36</v>
      </c>
      <c r="H77" s="218">
        <v>-3.4</v>
      </c>
      <c r="I77" s="218">
        <v>-2.2799999999999998</v>
      </c>
    </row>
    <row r="78" spans="1:9" x14ac:dyDescent="0.2">
      <c r="A78" s="218">
        <v>77</v>
      </c>
      <c r="B78" s="218">
        <v>77</v>
      </c>
      <c r="C78" s="306" t="s">
        <v>255</v>
      </c>
      <c r="D78" s="218">
        <v>4.41</v>
      </c>
      <c r="E78" s="218">
        <v>45.552819999999997</v>
      </c>
      <c r="F78" s="218">
        <v>-2.2814999999999999</v>
      </c>
      <c r="G78" s="218">
        <v>-1.4</v>
      </c>
      <c r="H78" s="218">
        <v>-5.3696099999999998</v>
      </c>
      <c r="I78" s="218">
        <v>-4.5482800000000001</v>
      </c>
    </row>
    <row r="79" spans="1:9" x14ac:dyDescent="0.2">
      <c r="A79" s="218">
        <v>78</v>
      </c>
      <c r="B79" s="218">
        <v>78</v>
      </c>
      <c r="C79" s="306" t="s">
        <v>74</v>
      </c>
      <c r="D79" s="218">
        <v>2.4131999999999998</v>
      </c>
      <c r="E79" s="218">
        <v>41.069299999999998</v>
      </c>
      <c r="F79" s="218">
        <v>-2.3965000000000001</v>
      </c>
      <c r="G79" s="218">
        <v>-1.44</v>
      </c>
      <c r="H79" s="218">
        <v>-4.2158800000000003</v>
      </c>
      <c r="I79" s="218">
        <v>-3.0254300000000001</v>
      </c>
    </row>
    <row r="80" spans="1:9" x14ac:dyDescent="0.2">
      <c r="A80" s="218">
        <v>79</v>
      </c>
      <c r="B80" s="218">
        <v>79</v>
      </c>
      <c r="C80" s="306" t="s">
        <v>218</v>
      </c>
      <c r="D80" s="218">
        <v>1.375</v>
      </c>
      <c r="E80" s="218">
        <v>43.128639999999997</v>
      </c>
      <c r="F80" s="218">
        <v>-2.3965000000000001</v>
      </c>
      <c r="G80" s="218">
        <v>-1.52</v>
      </c>
      <c r="H80" s="218">
        <v>-3.4</v>
      </c>
      <c r="I80" s="218">
        <v>-2.46</v>
      </c>
    </row>
    <row r="81" spans="1:9" x14ac:dyDescent="0.2">
      <c r="A81" s="218">
        <v>80</v>
      </c>
      <c r="B81" s="218">
        <v>80</v>
      </c>
      <c r="C81" s="306" t="s">
        <v>74</v>
      </c>
      <c r="D81" s="218">
        <v>2.4939</v>
      </c>
      <c r="E81" s="218">
        <v>45.484870000000001</v>
      </c>
      <c r="F81" s="218">
        <v>-2.3965000000000001</v>
      </c>
      <c r="G81" s="218">
        <v>-1.6</v>
      </c>
      <c r="H81" s="218">
        <v>-4.1449499999999997</v>
      </c>
      <c r="I81" s="218">
        <v>-3.3782999999999999</v>
      </c>
    </row>
    <row r="82" spans="1:9" x14ac:dyDescent="0.2">
      <c r="A82" s="218">
        <v>81</v>
      </c>
      <c r="B82" s="218">
        <v>81</v>
      </c>
      <c r="C82" s="306" t="s">
        <v>218</v>
      </c>
      <c r="D82" s="218">
        <v>1.4379999999999999</v>
      </c>
      <c r="E82" s="218">
        <v>45.74662</v>
      </c>
      <c r="F82" s="218">
        <v>-2.3965000000000001</v>
      </c>
      <c r="G82" s="218">
        <v>-1.68</v>
      </c>
      <c r="H82" s="218">
        <v>-3.4</v>
      </c>
      <c r="I82" s="218">
        <v>-2.71</v>
      </c>
    </row>
    <row r="83" spans="1:9" x14ac:dyDescent="0.2">
      <c r="A83" s="218">
        <v>82</v>
      </c>
      <c r="B83" s="218">
        <v>82</v>
      </c>
      <c r="C83" s="306" t="s">
        <v>219</v>
      </c>
      <c r="D83" s="218">
        <v>3.3875000000000002</v>
      </c>
      <c r="E83" s="218">
        <v>44.039490000000001</v>
      </c>
      <c r="F83" s="218">
        <v>-2.3965000000000001</v>
      </c>
      <c r="G83" s="218">
        <v>-1.8049999999999999</v>
      </c>
      <c r="H83" s="218">
        <v>-4.8316600000000003</v>
      </c>
      <c r="I83" s="218">
        <v>-4.1598499999999996</v>
      </c>
    </row>
    <row r="84" spans="1:9" x14ac:dyDescent="0.2">
      <c r="A84" s="218">
        <v>83</v>
      </c>
      <c r="B84" s="218">
        <v>83</v>
      </c>
      <c r="C84" s="306" t="s">
        <v>218</v>
      </c>
      <c r="D84" s="218">
        <v>1.3818999999999999</v>
      </c>
      <c r="E84" s="218">
        <v>43.431249999999999</v>
      </c>
      <c r="F84" s="218">
        <v>-2.3965000000000001</v>
      </c>
      <c r="G84" s="218">
        <v>-1.93</v>
      </c>
      <c r="H84" s="218">
        <v>-3.4</v>
      </c>
      <c r="I84" s="218">
        <v>-2.88</v>
      </c>
    </row>
    <row r="85" spans="1:9" x14ac:dyDescent="0.2">
      <c r="A85" s="218">
        <v>84</v>
      </c>
      <c r="B85" s="218">
        <v>84</v>
      </c>
      <c r="C85" s="306" t="s">
        <v>218</v>
      </c>
      <c r="D85" s="218">
        <v>1.4964</v>
      </c>
      <c r="E85" s="218">
        <v>47.884709999999998</v>
      </c>
      <c r="F85" s="218">
        <v>-1.95</v>
      </c>
      <c r="G85" s="218">
        <v>-2.3965000000000001</v>
      </c>
      <c r="H85" s="218">
        <v>-3.06</v>
      </c>
      <c r="I85" s="218">
        <v>-3.4</v>
      </c>
    </row>
    <row r="86" spans="1:9" x14ac:dyDescent="0.2">
      <c r="A86" s="218">
        <v>85</v>
      </c>
      <c r="B86" s="218">
        <v>85</v>
      </c>
      <c r="C86" s="306" t="s">
        <v>219</v>
      </c>
      <c r="D86" s="218">
        <v>3.5331999999999999</v>
      </c>
      <c r="E86" s="218">
        <v>47.93909</v>
      </c>
      <c r="F86" s="218">
        <v>-1.825</v>
      </c>
      <c r="G86" s="218">
        <v>-2.3965000000000001</v>
      </c>
      <c r="H86" s="218">
        <v>-4.4481999999999999</v>
      </c>
      <c r="I86" s="218">
        <v>-4.76349</v>
      </c>
    </row>
    <row r="87" spans="1:9" x14ac:dyDescent="0.2">
      <c r="A87" s="218">
        <v>86</v>
      </c>
      <c r="B87" s="218">
        <v>86</v>
      </c>
      <c r="C87" s="306" t="s">
        <v>74</v>
      </c>
      <c r="D87" s="218">
        <v>2.5247000000000002</v>
      </c>
      <c r="E87" s="218">
        <v>47.392449999999997</v>
      </c>
      <c r="F87" s="218">
        <v>-1.7</v>
      </c>
      <c r="G87" s="218">
        <v>-2.3965000000000001</v>
      </c>
      <c r="H87" s="218">
        <v>-3.5581999999999998</v>
      </c>
      <c r="I87" s="218">
        <v>-4.1056499999999998</v>
      </c>
    </row>
    <row r="88" spans="1:9" x14ac:dyDescent="0.2">
      <c r="A88" s="218">
        <v>87</v>
      </c>
      <c r="B88" s="218">
        <v>87</v>
      </c>
      <c r="C88" s="306" t="s">
        <v>218</v>
      </c>
      <c r="D88" s="218">
        <v>1.4890000000000001</v>
      </c>
      <c r="E88" s="218">
        <v>47.626660000000001</v>
      </c>
      <c r="F88" s="218">
        <v>-1.62</v>
      </c>
      <c r="G88" s="218">
        <v>-2.3965000000000001</v>
      </c>
      <c r="H88" s="218">
        <v>-2.72</v>
      </c>
      <c r="I88" s="218">
        <v>-3.4</v>
      </c>
    </row>
    <row r="89" spans="1:9" x14ac:dyDescent="0.2">
      <c r="A89" s="218">
        <v>88</v>
      </c>
      <c r="B89" s="218">
        <v>88</v>
      </c>
      <c r="C89" s="306" t="s">
        <v>219</v>
      </c>
      <c r="D89" s="218">
        <v>3.5579000000000001</v>
      </c>
      <c r="E89" s="218">
        <v>46.643500000000003</v>
      </c>
      <c r="F89" s="218">
        <v>-1.54</v>
      </c>
      <c r="G89" s="218">
        <v>-2.3965000000000001</v>
      </c>
      <c r="H89" s="218">
        <v>-4.1269400000000003</v>
      </c>
      <c r="I89" s="218">
        <v>-4.8391299999999999</v>
      </c>
    </row>
    <row r="90" spans="1:9" x14ac:dyDescent="0.2">
      <c r="A90" s="218">
        <v>89</v>
      </c>
      <c r="B90" s="218">
        <v>89</v>
      </c>
      <c r="C90" s="306" t="s">
        <v>218</v>
      </c>
      <c r="D90" s="218">
        <v>1.3887</v>
      </c>
      <c r="E90" s="218">
        <v>43.73086</v>
      </c>
      <c r="F90" s="218">
        <v>-1.46</v>
      </c>
      <c r="G90" s="218">
        <v>-2.3965000000000001</v>
      </c>
      <c r="H90" s="218">
        <v>-2.42</v>
      </c>
      <c r="I90" s="218">
        <v>-3.4</v>
      </c>
    </row>
    <row r="91" spans="1:9" x14ac:dyDescent="0.2">
      <c r="A91" s="218">
        <v>90</v>
      </c>
      <c r="B91" s="218">
        <v>90</v>
      </c>
      <c r="C91" s="306" t="s">
        <v>256</v>
      </c>
      <c r="D91" s="218">
        <v>4.5316999999999998</v>
      </c>
      <c r="E91" s="218">
        <v>48.464359999999999</v>
      </c>
      <c r="F91" s="218">
        <v>-1.42</v>
      </c>
      <c r="G91" s="218">
        <v>-2.2814999999999999</v>
      </c>
      <c r="H91" s="218">
        <v>-4.8122100000000003</v>
      </c>
      <c r="I91" s="218">
        <v>-5.2864300000000002</v>
      </c>
    </row>
    <row r="92" spans="1:9" x14ac:dyDescent="0.2">
      <c r="A92" s="218">
        <v>91</v>
      </c>
      <c r="B92" s="218">
        <v>91</v>
      </c>
      <c r="C92" s="306" t="s">
        <v>74</v>
      </c>
      <c r="D92" s="218">
        <v>2.4426000000000001</v>
      </c>
      <c r="E92" s="218">
        <v>41.721510000000002</v>
      </c>
      <c r="F92" s="218">
        <v>-1.38</v>
      </c>
      <c r="G92" s="218">
        <v>-2.3965000000000001</v>
      </c>
      <c r="H92" s="218">
        <v>-3.0055800000000001</v>
      </c>
      <c r="I92" s="218">
        <v>-4.2196300000000004</v>
      </c>
    </row>
    <row r="93" spans="1:9" x14ac:dyDescent="0.2">
      <c r="A93" s="218">
        <v>92</v>
      </c>
      <c r="B93" s="218">
        <v>92</v>
      </c>
      <c r="C93" s="306" t="s">
        <v>257</v>
      </c>
      <c r="D93" s="218">
        <v>4.4579000000000004</v>
      </c>
      <c r="E93" s="218">
        <v>46.199370000000002</v>
      </c>
      <c r="F93" s="218">
        <v>-1.34</v>
      </c>
      <c r="G93" s="218">
        <v>-2.2814999999999999</v>
      </c>
      <c r="H93" s="218">
        <v>-4.5574899999999996</v>
      </c>
      <c r="I93" s="218">
        <v>-5.3670299999999997</v>
      </c>
    </row>
    <row r="94" spans="1:9" x14ac:dyDescent="0.2">
      <c r="A94" s="218">
        <v>93</v>
      </c>
      <c r="B94" s="218">
        <v>93</v>
      </c>
      <c r="C94" s="306" t="s">
        <v>218</v>
      </c>
      <c r="D94" s="218">
        <v>1.3682000000000001</v>
      </c>
      <c r="E94" s="218">
        <v>42.823009999999996</v>
      </c>
      <c r="F94" s="218">
        <v>-1.3</v>
      </c>
      <c r="G94" s="218">
        <v>-2.3965000000000001</v>
      </c>
      <c r="H94" s="218">
        <v>-2.23</v>
      </c>
      <c r="I94" s="218">
        <v>-3.4</v>
      </c>
    </row>
    <row r="95" spans="1:9" x14ac:dyDescent="0.2">
      <c r="A95" s="218">
        <v>94</v>
      </c>
      <c r="B95" s="218">
        <v>94</v>
      </c>
      <c r="C95" s="306" t="s">
        <v>258</v>
      </c>
      <c r="D95" s="218">
        <v>4.3871000000000002</v>
      </c>
      <c r="E95" s="218">
        <v>43.88897</v>
      </c>
      <c r="F95" s="218">
        <v>-1.26</v>
      </c>
      <c r="G95" s="218">
        <v>-2.2814999999999999</v>
      </c>
      <c r="H95" s="218">
        <v>-4.3014099999999997</v>
      </c>
      <c r="I95" s="218">
        <v>-5.4432099999999997</v>
      </c>
    </row>
    <row r="96" spans="1:9" x14ac:dyDescent="0.2">
      <c r="A96" s="218">
        <v>95</v>
      </c>
      <c r="B96" s="218">
        <v>95</v>
      </c>
      <c r="C96" s="306" t="s">
        <v>219</v>
      </c>
      <c r="D96" s="218">
        <v>3.4098999999999999</v>
      </c>
      <c r="E96" s="218">
        <v>40.744399999999999</v>
      </c>
      <c r="F96" s="218">
        <v>-1.22</v>
      </c>
      <c r="G96" s="218">
        <v>-2.3965000000000001</v>
      </c>
      <c r="H96" s="218">
        <v>-3.4456099999999998</v>
      </c>
      <c r="I96" s="218">
        <v>-4.9799600000000002</v>
      </c>
    </row>
    <row r="97" spans="1:9" x14ac:dyDescent="0.2">
      <c r="A97" s="218">
        <v>96</v>
      </c>
      <c r="B97" s="218">
        <v>96</v>
      </c>
      <c r="C97" s="306" t="s">
        <v>259</v>
      </c>
      <c r="D97" s="218">
        <v>4.3194999999999997</v>
      </c>
      <c r="E97" s="218">
        <v>41.53304</v>
      </c>
      <c r="F97" s="218">
        <v>-1.18</v>
      </c>
      <c r="G97" s="218">
        <v>-2.2814999999999999</v>
      </c>
      <c r="H97" s="218">
        <v>-4.0440500000000004</v>
      </c>
      <c r="I97" s="218">
        <v>-5.5149600000000003</v>
      </c>
    </row>
    <row r="98" spans="1:9" x14ac:dyDescent="0.2">
      <c r="A98" s="218">
        <v>97</v>
      </c>
      <c r="B98" s="218">
        <v>97</v>
      </c>
      <c r="C98" s="306" t="s">
        <v>218</v>
      </c>
      <c r="D98" s="218">
        <v>1.2709999999999999</v>
      </c>
      <c r="E98" s="218">
        <v>37.857190000000003</v>
      </c>
      <c r="F98" s="218">
        <v>-1.1399999999999999</v>
      </c>
      <c r="G98" s="218">
        <v>-2.3965000000000001</v>
      </c>
      <c r="H98" s="218">
        <v>-1.92</v>
      </c>
      <c r="I98" s="218">
        <v>-3.4</v>
      </c>
    </row>
    <row r="99" spans="1:9" x14ac:dyDescent="0.2">
      <c r="A99" s="218">
        <v>98</v>
      </c>
      <c r="B99" s="218">
        <v>98</v>
      </c>
      <c r="C99" s="306" t="s">
        <v>260</v>
      </c>
      <c r="D99" s="218">
        <v>4.2552000000000003</v>
      </c>
      <c r="E99" s="218">
        <v>39.13165</v>
      </c>
      <c r="F99" s="218">
        <v>-1.1000000000000001</v>
      </c>
      <c r="G99" s="218">
        <v>-2.2814999999999999</v>
      </c>
      <c r="H99" s="218">
        <v>-3.7854700000000001</v>
      </c>
      <c r="I99" s="218">
        <v>-5.5822399999999996</v>
      </c>
    </row>
    <row r="100" spans="1:9" x14ac:dyDescent="0.2">
      <c r="A100" s="218">
        <v>99</v>
      </c>
      <c r="B100" s="218">
        <v>99</v>
      </c>
      <c r="C100" s="306" t="s">
        <v>74</v>
      </c>
      <c r="D100" s="218">
        <v>2.3618000000000001</v>
      </c>
      <c r="E100" s="218">
        <v>35.619300000000003</v>
      </c>
      <c r="F100" s="218">
        <v>-1.06</v>
      </c>
      <c r="G100" s="218">
        <v>-2.3965000000000001</v>
      </c>
      <c r="H100" s="218">
        <v>-2.43553</v>
      </c>
      <c r="I100" s="218">
        <v>-4.3164499999999997</v>
      </c>
    </row>
    <row r="101" spans="1:9" x14ac:dyDescent="0.2">
      <c r="A101" s="218">
        <v>100</v>
      </c>
      <c r="B101" s="218">
        <v>100</v>
      </c>
      <c r="C101" s="306" t="s">
        <v>261</v>
      </c>
      <c r="D101" s="218">
        <v>4.1943000000000001</v>
      </c>
      <c r="E101" s="218">
        <v>36.685180000000003</v>
      </c>
      <c r="F101" s="218">
        <v>-1.02</v>
      </c>
      <c r="G101" s="218">
        <v>-2.2814999999999999</v>
      </c>
      <c r="H101" s="218">
        <v>-3.52576</v>
      </c>
      <c r="I101" s="218">
        <v>-5.6450500000000003</v>
      </c>
    </row>
    <row r="102" spans="1:9" x14ac:dyDescent="0.2">
      <c r="A102" s="218">
        <v>101</v>
      </c>
      <c r="B102" s="218">
        <v>101</v>
      </c>
      <c r="C102" s="306" t="s">
        <v>218</v>
      </c>
      <c r="D102" s="218">
        <v>1.1901999999999999</v>
      </c>
      <c r="E102" s="218">
        <v>32.528419999999997</v>
      </c>
      <c r="F102" s="218">
        <v>-0.98</v>
      </c>
      <c r="G102" s="218">
        <v>-2.3965000000000001</v>
      </c>
      <c r="H102" s="218">
        <v>-1.62</v>
      </c>
      <c r="I102" s="218">
        <v>-3.4</v>
      </c>
    </row>
    <row r="103" spans="1:9" x14ac:dyDescent="0.2">
      <c r="A103" s="218">
        <v>102</v>
      </c>
      <c r="B103" s="218">
        <v>102</v>
      </c>
      <c r="C103" s="306" t="s">
        <v>262</v>
      </c>
      <c r="D103" s="218">
        <v>4.1369999999999996</v>
      </c>
      <c r="E103" s="218">
        <v>34.194249999999997</v>
      </c>
      <c r="F103" s="218">
        <v>-0.94</v>
      </c>
      <c r="G103" s="218">
        <v>-2.2814999999999999</v>
      </c>
      <c r="H103" s="218">
        <v>-3.2650000000000001</v>
      </c>
      <c r="I103" s="218">
        <v>-5.7033699999999996</v>
      </c>
    </row>
    <row r="104" spans="1:9" x14ac:dyDescent="0.2">
      <c r="A104" s="218">
        <v>103</v>
      </c>
      <c r="B104" s="218">
        <v>103</v>
      </c>
      <c r="C104" s="306" t="s">
        <v>219</v>
      </c>
      <c r="D104" s="218">
        <v>3.1656</v>
      </c>
      <c r="E104" s="218">
        <v>30.160920000000001</v>
      </c>
      <c r="F104" s="218">
        <v>-0.9</v>
      </c>
      <c r="G104" s="218">
        <v>-2.3965000000000001</v>
      </c>
      <c r="H104" s="218">
        <v>-2.4904700000000002</v>
      </c>
      <c r="I104" s="218">
        <v>-5.1334900000000001</v>
      </c>
    </row>
    <row r="105" spans="1:9" x14ac:dyDescent="0.2">
      <c r="A105" s="218">
        <v>104</v>
      </c>
      <c r="B105" s="218">
        <v>104</v>
      </c>
      <c r="C105" s="306" t="s">
        <v>263</v>
      </c>
      <c r="D105" s="218">
        <v>4.0834000000000001</v>
      </c>
      <c r="E105" s="218">
        <v>31.659790000000001</v>
      </c>
      <c r="F105" s="218">
        <v>-0.86</v>
      </c>
      <c r="G105" s="218">
        <v>-2.2814999999999999</v>
      </c>
      <c r="H105" s="218">
        <v>-3.00326</v>
      </c>
      <c r="I105" s="218">
        <v>-5.7571899999999996</v>
      </c>
    </row>
    <row r="106" spans="1:9" x14ac:dyDescent="0.2">
      <c r="A106" s="218">
        <v>105</v>
      </c>
      <c r="B106" s="218">
        <v>105</v>
      </c>
      <c r="C106" s="306" t="s">
        <v>218</v>
      </c>
      <c r="D106" s="218">
        <v>1.1212</v>
      </c>
      <c r="E106" s="218">
        <v>26.485060000000001</v>
      </c>
      <c r="F106" s="218">
        <v>-0.82</v>
      </c>
      <c r="G106" s="218">
        <v>-2.3965000000000001</v>
      </c>
      <c r="H106" s="218">
        <v>-1.32</v>
      </c>
      <c r="I106" s="218">
        <v>-3.4</v>
      </c>
    </row>
    <row r="107" spans="1:9" x14ac:dyDescent="0.2">
      <c r="A107" s="218">
        <v>106</v>
      </c>
      <c r="B107" s="218">
        <v>106</v>
      </c>
      <c r="C107" s="306" t="s">
        <v>264</v>
      </c>
      <c r="D107" s="218">
        <v>4.0335000000000001</v>
      </c>
      <c r="E107" s="218">
        <v>29.083130000000001</v>
      </c>
      <c r="F107" s="218">
        <v>-0.78</v>
      </c>
      <c r="G107" s="218">
        <v>-2.2814999999999999</v>
      </c>
      <c r="H107" s="218">
        <v>-2.7406199999999998</v>
      </c>
      <c r="I107" s="218">
        <v>-5.8064799999999996</v>
      </c>
    </row>
    <row r="108" spans="1:9" x14ac:dyDescent="0.2">
      <c r="A108" s="218">
        <v>107</v>
      </c>
      <c r="B108" s="218">
        <v>107</v>
      </c>
      <c r="C108" s="306" t="s">
        <v>74</v>
      </c>
      <c r="D108" s="218">
        <v>2.2147000000000001</v>
      </c>
      <c r="E108" s="218">
        <v>24.226520000000001</v>
      </c>
      <c r="F108" s="218">
        <v>-0.74</v>
      </c>
      <c r="G108" s="218">
        <v>-2.3965000000000001</v>
      </c>
      <c r="H108" s="218">
        <v>-1.64879</v>
      </c>
      <c r="I108" s="218">
        <v>-4.4161400000000004</v>
      </c>
    </row>
    <row r="109" spans="1:9" x14ac:dyDescent="0.2">
      <c r="A109" s="218">
        <v>108</v>
      </c>
      <c r="B109" s="218">
        <v>108</v>
      </c>
      <c r="C109" s="306" t="s">
        <v>265</v>
      </c>
      <c r="D109" s="218">
        <v>3.9876999999999998</v>
      </c>
      <c r="E109" s="218">
        <v>26.465879999999999</v>
      </c>
      <c r="F109" s="218">
        <v>-0.7</v>
      </c>
      <c r="G109" s="218">
        <v>-2.2814999999999999</v>
      </c>
      <c r="H109" s="218">
        <v>-2.47716</v>
      </c>
      <c r="I109" s="218">
        <v>-5.8512500000000003</v>
      </c>
    </row>
    <row r="110" spans="1:9" x14ac:dyDescent="0.2">
      <c r="A110" s="218">
        <v>109</v>
      </c>
      <c r="B110" s="218">
        <v>109</v>
      </c>
      <c r="C110" s="306" t="s">
        <v>218</v>
      </c>
      <c r="D110" s="218">
        <v>1.0840000000000001</v>
      </c>
      <c r="E110" s="218">
        <v>22.22345</v>
      </c>
      <c r="F110" s="218">
        <v>-0.66</v>
      </c>
      <c r="G110" s="218">
        <v>-2.3965000000000001</v>
      </c>
      <c r="H110" s="218">
        <v>-1.07</v>
      </c>
      <c r="I110" s="218">
        <v>-3.4</v>
      </c>
    </row>
    <row r="111" spans="1:9" x14ac:dyDescent="0.2">
      <c r="A111" s="218">
        <v>110</v>
      </c>
      <c r="B111" s="218">
        <v>110</v>
      </c>
      <c r="C111" s="306" t="s">
        <v>266</v>
      </c>
      <c r="D111" s="218">
        <v>3.9432</v>
      </c>
      <c r="E111" s="218">
        <v>23.673220000000001</v>
      </c>
      <c r="F111" s="218">
        <v>-0.62</v>
      </c>
      <c r="G111" s="218">
        <v>-2.2814999999999999</v>
      </c>
      <c r="H111" s="218">
        <v>-2.2032600000000002</v>
      </c>
      <c r="I111" s="218">
        <v>-5.8928500000000001</v>
      </c>
    </row>
    <row r="112" spans="1:9" x14ac:dyDescent="0.2">
      <c r="A112" s="218">
        <v>111</v>
      </c>
      <c r="B112" s="218">
        <v>111</v>
      </c>
      <c r="C112" s="306" t="s">
        <v>219</v>
      </c>
      <c r="D112" s="218">
        <v>3.0030999999999999</v>
      </c>
      <c r="E112" s="218">
        <v>19.07124</v>
      </c>
      <c r="F112" s="218">
        <v>-0.57999999999999996</v>
      </c>
      <c r="G112" s="218">
        <v>-2.3965000000000001</v>
      </c>
      <c r="H112" s="218">
        <v>-1.5612299999999999</v>
      </c>
      <c r="I112" s="218">
        <v>-5.2347400000000004</v>
      </c>
    </row>
    <row r="113" spans="1:9" x14ac:dyDescent="0.2">
      <c r="A113" s="218">
        <v>112</v>
      </c>
      <c r="B113" s="218">
        <v>112</v>
      </c>
      <c r="C113" s="306" t="s">
        <v>267</v>
      </c>
      <c r="D113" s="218">
        <v>3.9056999999999999</v>
      </c>
      <c r="E113" s="218">
        <v>20.97306</v>
      </c>
      <c r="F113" s="218">
        <v>-0.54</v>
      </c>
      <c r="G113" s="218">
        <v>-2.2814999999999999</v>
      </c>
      <c r="H113" s="218">
        <v>-1.9379500000000001</v>
      </c>
      <c r="I113" s="218">
        <v>-5.9284100000000004</v>
      </c>
    </row>
    <row r="114" spans="1:9" x14ac:dyDescent="0.2">
      <c r="A114" s="218">
        <v>113</v>
      </c>
      <c r="B114" s="218">
        <v>113</v>
      </c>
      <c r="C114" s="306" t="s">
        <v>218</v>
      </c>
      <c r="D114" s="218">
        <v>1.0418000000000001</v>
      </c>
      <c r="E114" s="218">
        <v>15.590350000000001</v>
      </c>
      <c r="F114" s="218">
        <v>-0.5</v>
      </c>
      <c r="G114" s="218">
        <v>-2.3965000000000001</v>
      </c>
      <c r="H114" s="218">
        <v>-0.78</v>
      </c>
      <c r="I114" s="218">
        <v>-3.4</v>
      </c>
    </row>
    <row r="115" spans="1:9" x14ac:dyDescent="0.2">
      <c r="A115" s="218">
        <v>114</v>
      </c>
      <c r="B115" s="218">
        <v>114</v>
      </c>
      <c r="C115" s="306" t="s">
        <v>268</v>
      </c>
      <c r="D115" s="218">
        <v>3.8725000000000001</v>
      </c>
      <c r="E115" s="218">
        <v>18.240539999999999</v>
      </c>
      <c r="F115" s="218">
        <v>-0.46</v>
      </c>
      <c r="G115" s="218">
        <v>-2.2814999999999999</v>
      </c>
      <c r="H115" s="218">
        <v>-1.6721200000000001</v>
      </c>
      <c r="I115" s="218">
        <v>-5.9593999999999996</v>
      </c>
    </row>
    <row r="116" spans="1:9" x14ac:dyDescent="0.2">
      <c r="A116" s="218">
        <v>115</v>
      </c>
      <c r="B116" s="218">
        <v>115</v>
      </c>
      <c r="C116" s="306" t="s">
        <v>74</v>
      </c>
      <c r="D116" s="218">
        <v>2.1711</v>
      </c>
      <c r="E116" s="218">
        <v>17.779119999999999</v>
      </c>
      <c r="F116" s="218">
        <v>-0.42</v>
      </c>
      <c r="G116" s="218">
        <v>-2.3965000000000001</v>
      </c>
      <c r="H116" s="218">
        <v>-1.0829299999999999</v>
      </c>
      <c r="I116" s="218">
        <v>-4.4638799999999996</v>
      </c>
    </row>
    <row r="117" spans="1:9" x14ac:dyDescent="0.2">
      <c r="A117" s="218">
        <v>116</v>
      </c>
      <c r="B117" s="218">
        <v>116</v>
      </c>
      <c r="C117" s="306" t="s">
        <v>269</v>
      </c>
      <c r="D117" s="218">
        <v>3.8437000000000001</v>
      </c>
      <c r="E117" s="218">
        <v>15.478949999999999</v>
      </c>
      <c r="F117" s="218">
        <v>-0.38</v>
      </c>
      <c r="G117" s="218">
        <v>-2.2814999999999999</v>
      </c>
      <c r="H117" s="218">
        <v>-1.4058299999999999</v>
      </c>
      <c r="I117" s="218">
        <v>-5.9858000000000002</v>
      </c>
    </row>
    <row r="118" spans="1:9" x14ac:dyDescent="0.2">
      <c r="A118" s="218">
        <v>117</v>
      </c>
      <c r="B118" s="218">
        <v>117</v>
      </c>
      <c r="C118" s="306" t="s">
        <v>218</v>
      </c>
      <c r="D118" s="218">
        <v>1.0418000000000001</v>
      </c>
      <c r="E118" s="218">
        <v>15.590350000000001</v>
      </c>
      <c r="F118" s="218">
        <v>-0.34</v>
      </c>
      <c r="G118" s="218">
        <v>-2.3965000000000001</v>
      </c>
      <c r="H118" s="218">
        <v>-0.62</v>
      </c>
      <c r="I118" s="218">
        <v>-3.4</v>
      </c>
    </row>
    <row r="119" spans="1:9" x14ac:dyDescent="0.2">
      <c r="A119" s="218">
        <v>118</v>
      </c>
      <c r="B119" s="218">
        <v>118</v>
      </c>
      <c r="C119" s="306" t="s">
        <v>270</v>
      </c>
      <c r="D119" s="218">
        <v>3.8193999999999999</v>
      </c>
      <c r="E119" s="218">
        <v>12.691839999999999</v>
      </c>
      <c r="F119" s="218">
        <v>-0.3</v>
      </c>
      <c r="G119" s="218">
        <v>-2.2814999999999999</v>
      </c>
      <c r="H119" s="218">
        <v>-1.13916</v>
      </c>
      <c r="I119" s="218">
        <v>-6.0076200000000002</v>
      </c>
    </row>
    <row r="120" spans="1:9" x14ac:dyDescent="0.2">
      <c r="A120" s="218">
        <v>119</v>
      </c>
      <c r="B120" s="218">
        <v>119</v>
      </c>
      <c r="C120" s="306" t="s">
        <v>74</v>
      </c>
      <c r="D120" s="218">
        <v>2.1417000000000002</v>
      </c>
      <c r="E120" s="218">
        <v>13.030620000000001</v>
      </c>
      <c r="F120" s="218">
        <v>-0.26</v>
      </c>
      <c r="G120" s="218">
        <v>-2.3965000000000001</v>
      </c>
      <c r="H120" s="218">
        <v>-0.74287999999999998</v>
      </c>
      <c r="I120" s="218">
        <v>-4.4830100000000002</v>
      </c>
    </row>
    <row r="121" spans="1:9" x14ac:dyDescent="0.2">
      <c r="A121" s="218">
        <v>120</v>
      </c>
      <c r="B121" s="218">
        <v>120</v>
      </c>
      <c r="C121" s="306" t="s">
        <v>271</v>
      </c>
      <c r="D121" s="218">
        <v>3.7997000000000001</v>
      </c>
      <c r="E121" s="218">
        <v>9.8831799999999994</v>
      </c>
      <c r="F121" s="218">
        <v>-0.22</v>
      </c>
      <c r="G121" s="218">
        <v>-2.2814999999999999</v>
      </c>
      <c r="H121" s="218">
        <v>-0.87219000000000002</v>
      </c>
      <c r="I121" s="218">
        <v>-6.0248600000000003</v>
      </c>
    </row>
    <row r="122" spans="1:9" x14ac:dyDescent="0.2">
      <c r="A122" s="218">
        <v>121</v>
      </c>
      <c r="B122" s="218">
        <v>121</v>
      </c>
      <c r="C122" s="306" t="s">
        <v>218</v>
      </c>
      <c r="D122" s="218">
        <v>1.0145999999999999</v>
      </c>
      <c r="E122" s="218">
        <v>8.5014500000000002</v>
      </c>
      <c r="F122" s="218">
        <v>-0.18</v>
      </c>
      <c r="G122" s="218">
        <v>-2.3965000000000001</v>
      </c>
      <c r="H122" s="218">
        <v>-0.33</v>
      </c>
      <c r="I122" s="218">
        <v>-3.4</v>
      </c>
    </row>
    <row r="123" spans="1:9" x14ac:dyDescent="0.2">
      <c r="A123" s="218">
        <v>122</v>
      </c>
      <c r="B123" s="218">
        <v>122</v>
      </c>
      <c r="C123" s="307" t="s">
        <v>272</v>
      </c>
      <c r="D123" s="218">
        <v>2.2423000000000002</v>
      </c>
      <c r="E123" s="218">
        <v>9.5785</v>
      </c>
      <c r="F123" s="218">
        <v>-0.12</v>
      </c>
      <c r="G123" s="218">
        <v>-2.2814999999999999</v>
      </c>
      <c r="H123" s="218">
        <v>-0.49310999999999999</v>
      </c>
      <c r="I123" s="218">
        <v>-4.4925199999999998</v>
      </c>
    </row>
    <row r="124" spans="1:9" x14ac:dyDescent="0.2">
      <c r="A124" s="218">
        <v>123</v>
      </c>
      <c r="B124" s="218">
        <v>123</v>
      </c>
      <c r="C124" s="306" t="s">
        <v>219</v>
      </c>
      <c r="D124" s="218">
        <v>2.9285000000000001</v>
      </c>
      <c r="E124" s="218">
        <v>8.4722100000000005</v>
      </c>
      <c r="F124" s="218">
        <v>-0.08</v>
      </c>
      <c r="G124" s="218">
        <v>-2.3965000000000001</v>
      </c>
      <c r="H124" s="218">
        <v>-0.51144999999999996</v>
      </c>
      <c r="I124" s="218">
        <v>-5.2930099999999998</v>
      </c>
    </row>
    <row r="125" spans="1:9" x14ac:dyDescent="0.2">
      <c r="A125" s="218">
        <v>124</v>
      </c>
      <c r="B125" s="218">
        <v>124</v>
      </c>
      <c r="C125" s="307" t="s">
        <v>273</v>
      </c>
      <c r="D125" s="218">
        <v>2.2263999999999999</v>
      </c>
      <c r="E125" s="218">
        <v>5.37601</v>
      </c>
      <c r="F125" s="218">
        <v>-0.04</v>
      </c>
      <c r="G125" s="218">
        <v>-2.2814999999999999</v>
      </c>
      <c r="H125" s="218">
        <v>-0.24859000000000001</v>
      </c>
      <c r="I125" s="218">
        <v>-4.4981</v>
      </c>
    </row>
    <row r="126" spans="1:9" x14ac:dyDescent="0.2">
      <c r="A126" s="218">
        <v>125</v>
      </c>
      <c r="B126" s="218">
        <v>125</v>
      </c>
      <c r="C126" s="306" t="s">
        <v>218</v>
      </c>
      <c r="D126" s="218">
        <v>1.0075000000000001</v>
      </c>
      <c r="E126" s="218">
        <v>5.1249200000000004</v>
      </c>
      <c r="F126" s="218">
        <v>0</v>
      </c>
      <c r="G126" s="218">
        <v>-2.3965000000000001</v>
      </c>
      <c r="H126" s="218">
        <v>-0.09</v>
      </c>
      <c r="I126" s="218">
        <v>-3.4</v>
      </c>
    </row>
    <row r="127" spans="1:9" x14ac:dyDescent="0.2">
      <c r="A127" s="218">
        <v>126</v>
      </c>
      <c r="B127" s="218">
        <v>126</v>
      </c>
      <c r="C127" s="307" t="s">
        <v>274</v>
      </c>
      <c r="D127" s="218">
        <v>3.7746</v>
      </c>
      <c r="E127" s="218">
        <v>3.7797800000000001</v>
      </c>
      <c r="F127" s="218">
        <v>0.04</v>
      </c>
      <c r="G127" s="218">
        <v>-2.2814999999999999</v>
      </c>
      <c r="H127" s="218">
        <v>-0.20882999999999999</v>
      </c>
      <c r="I127" s="218">
        <v>-6.04786</v>
      </c>
    </row>
    <row r="128" spans="1:9" x14ac:dyDescent="0.2">
      <c r="A128" s="218">
        <v>127</v>
      </c>
      <c r="B128" s="218">
        <v>127</v>
      </c>
      <c r="C128" s="306" t="s">
        <v>74</v>
      </c>
      <c r="D128" s="218">
        <v>2.1046999999999998</v>
      </c>
      <c r="E128" s="218">
        <v>1.9046400000000001</v>
      </c>
      <c r="F128" s="218">
        <v>0.08</v>
      </c>
      <c r="G128" s="218">
        <v>-2.3965000000000001</v>
      </c>
      <c r="H128" s="218">
        <v>1.005E-2</v>
      </c>
      <c r="I128" s="218">
        <v>-4.5</v>
      </c>
    </row>
    <row r="129" spans="1:9" x14ac:dyDescent="0.2">
      <c r="A129" s="218">
        <v>128</v>
      </c>
      <c r="B129" s="218">
        <v>128</v>
      </c>
      <c r="C129" s="307" t="s">
        <v>275</v>
      </c>
      <c r="D129" s="218">
        <v>2.2204000000000002</v>
      </c>
      <c r="E129" s="218">
        <v>3.38761</v>
      </c>
      <c r="F129" s="218">
        <v>0.12</v>
      </c>
      <c r="G129" s="218">
        <v>-2.2814999999999999</v>
      </c>
      <c r="H129" s="218">
        <v>0.25120999999999999</v>
      </c>
      <c r="I129" s="218">
        <v>-4.4980599999999997</v>
      </c>
    </row>
    <row r="130" spans="1:9" x14ac:dyDescent="0.2">
      <c r="A130" s="218">
        <v>129</v>
      </c>
      <c r="B130" s="218">
        <v>129</v>
      </c>
      <c r="C130" s="306" t="s">
        <v>218</v>
      </c>
      <c r="D130" s="218">
        <v>1.0061</v>
      </c>
      <c r="E130" s="218">
        <v>4.1046300000000002</v>
      </c>
      <c r="F130" s="218">
        <v>0.16</v>
      </c>
      <c r="G130" s="218">
        <v>-2.3965000000000001</v>
      </c>
      <c r="H130" s="218">
        <v>0.23200999999999999</v>
      </c>
      <c r="I130" s="218">
        <v>-3.4</v>
      </c>
    </row>
    <row r="131" spans="1:9" x14ac:dyDescent="0.2">
      <c r="A131" s="218">
        <v>130</v>
      </c>
      <c r="B131" s="218">
        <v>130</v>
      </c>
      <c r="C131" s="307" t="s">
        <v>276</v>
      </c>
      <c r="D131" s="218">
        <v>2.2292999999999998</v>
      </c>
      <c r="E131" s="218">
        <v>7.2867699999999997</v>
      </c>
      <c r="F131" s="218">
        <v>0.2</v>
      </c>
      <c r="G131" s="218">
        <v>-2.2814999999999999</v>
      </c>
      <c r="H131" s="218">
        <v>0.48276000000000002</v>
      </c>
      <c r="I131" s="218">
        <v>-4.4928299999999997</v>
      </c>
    </row>
    <row r="132" spans="1:9" x14ac:dyDescent="0.2">
      <c r="A132" s="218">
        <v>131</v>
      </c>
      <c r="B132" s="218">
        <v>131</v>
      </c>
      <c r="C132" s="306" t="s">
        <v>74</v>
      </c>
      <c r="D132" s="218">
        <v>2.1383000000000001</v>
      </c>
      <c r="E132" s="218">
        <v>12.52562</v>
      </c>
      <c r="F132" s="218">
        <v>0.26</v>
      </c>
      <c r="G132" s="218">
        <v>-2.3965000000000001</v>
      </c>
      <c r="H132" s="218">
        <v>0.72374000000000005</v>
      </c>
      <c r="I132" s="218">
        <v>-4.4838800000000001</v>
      </c>
    </row>
    <row r="133" spans="1:9" x14ac:dyDescent="0.2">
      <c r="A133" s="218">
        <v>132</v>
      </c>
      <c r="B133" s="218">
        <v>132</v>
      </c>
      <c r="C133" s="306" t="s">
        <v>277</v>
      </c>
      <c r="D133" s="218">
        <v>3.8226</v>
      </c>
      <c r="E133" s="218">
        <v>12.998570000000001</v>
      </c>
      <c r="F133" s="218">
        <v>0.3</v>
      </c>
      <c r="G133" s="218">
        <v>-2.2814999999999999</v>
      </c>
      <c r="H133" s="218">
        <v>1.1597999999999999</v>
      </c>
      <c r="I133" s="218">
        <v>-6.0061099999999996</v>
      </c>
    </row>
    <row r="134" spans="1:9" x14ac:dyDescent="0.2">
      <c r="A134" s="218">
        <v>133</v>
      </c>
      <c r="B134" s="218">
        <v>133</v>
      </c>
      <c r="C134" s="306" t="s">
        <v>218</v>
      </c>
      <c r="D134" s="218">
        <v>1.0446</v>
      </c>
      <c r="E134" s="218">
        <v>16.118690000000001</v>
      </c>
      <c r="F134" s="218">
        <v>0.34</v>
      </c>
      <c r="G134" s="218">
        <v>-2.3965000000000001</v>
      </c>
      <c r="H134" s="218">
        <v>0.63</v>
      </c>
      <c r="I134" s="218">
        <v>-3.4</v>
      </c>
    </row>
    <row r="135" spans="1:9" x14ac:dyDescent="0.2">
      <c r="A135" s="218">
        <v>134</v>
      </c>
      <c r="B135" s="218">
        <v>134</v>
      </c>
      <c r="C135" s="306" t="s">
        <v>278</v>
      </c>
      <c r="D135" s="218">
        <v>3.8475000000000001</v>
      </c>
      <c r="E135" s="218">
        <v>15.782170000000001</v>
      </c>
      <c r="F135" s="218">
        <v>0.38</v>
      </c>
      <c r="G135" s="218">
        <v>-2.2814999999999999</v>
      </c>
      <c r="H135" s="218">
        <v>1.4264399999999999</v>
      </c>
      <c r="I135" s="218">
        <v>-5.9839399999999996</v>
      </c>
    </row>
    <row r="136" spans="1:9" x14ac:dyDescent="0.2">
      <c r="A136" s="218">
        <v>135</v>
      </c>
      <c r="B136" s="218">
        <v>135</v>
      </c>
      <c r="C136" s="306" t="s">
        <v>219</v>
      </c>
      <c r="D136" s="218">
        <v>2.9983</v>
      </c>
      <c r="E136" s="218">
        <v>17.728809999999999</v>
      </c>
      <c r="F136" s="218">
        <v>0.42</v>
      </c>
      <c r="G136" s="218">
        <v>-2.3965000000000001</v>
      </c>
      <c r="H136" s="218">
        <v>1.3330299999999999</v>
      </c>
      <c r="I136" s="218">
        <v>-5.2524499999999996</v>
      </c>
    </row>
    <row r="137" spans="1:9" x14ac:dyDescent="0.2">
      <c r="A137" s="218">
        <v>136</v>
      </c>
      <c r="B137" s="218">
        <v>136</v>
      </c>
      <c r="C137" s="306" t="s">
        <v>279</v>
      </c>
      <c r="D137" s="218">
        <v>3.8769</v>
      </c>
      <c r="E137" s="218">
        <v>18.53969</v>
      </c>
      <c r="F137" s="218">
        <v>0.46</v>
      </c>
      <c r="G137" s="218">
        <v>-2.2814999999999999</v>
      </c>
      <c r="H137" s="218">
        <v>1.6927000000000001</v>
      </c>
      <c r="I137" s="218">
        <v>-5.9571800000000001</v>
      </c>
    </row>
    <row r="138" spans="1:9" x14ac:dyDescent="0.2">
      <c r="A138" s="218">
        <v>137</v>
      </c>
      <c r="B138" s="218">
        <v>137</v>
      </c>
      <c r="C138" s="306" t="s">
        <v>218</v>
      </c>
      <c r="D138" s="218">
        <v>1.073</v>
      </c>
      <c r="E138" s="218">
        <v>20.740410000000001</v>
      </c>
      <c r="F138" s="218">
        <v>0.5</v>
      </c>
      <c r="G138" s="218">
        <v>-2.3965000000000001</v>
      </c>
      <c r="H138" s="218">
        <v>0.88</v>
      </c>
      <c r="I138" s="218">
        <v>-3.4</v>
      </c>
    </row>
    <row r="139" spans="1:9" x14ac:dyDescent="0.2">
      <c r="A139" s="218">
        <v>138</v>
      </c>
      <c r="B139" s="218">
        <v>138</v>
      </c>
      <c r="C139" s="306" t="s">
        <v>280</v>
      </c>
      <c r="D139" s="218">
        <v>3.9106999999999998</v>
      </c>
      <c r="E139" s="218">
        <v>21.267620000000001</v>
      </c>
      <c r="F139" s="218">
        <v>0.54</v>
      </c>
      <c r="G139" s="218">
        <v>-2.2814999999999999</v>
      </c>
      <c r="H139" s="218">
        <v>1.9584999999999999</v>
      </c>
      <c r="I139" s="218">
        <v>-5.92584</v>
      </c>
    </row>
    <row r="140" spans="1:9" x14ac:dyDescent="0.2">
      <c r="A140" s="218">
        <v>139</v>
      </c>
      <c r="B140" s="218">
        <v>139</v>
      </c>
      <c r="C140" s="306" t="s">
        <v>74</v>
      </c>
      <c r="D140" s="218">
        <v>2.1707999999999998</v>
      </c>
      <c r="E140" s="218">
        <v>19.008790000000001</v>
      </c>
      <c r="F140" s="218">
        <v>0.57999999999999996</v>
      </c>
      <c r="G140" s="218">
        <v>-2.3965000000000001</v>
      </c>
      <c r="H140" s="218">
        <v>1.2870699999999999</v>
      </c>
      <c r="I140" s="218">
        <v>-4.44895</v>
      </c>
    </row>
    <row r="141" spans="1:9" x14ac:dyDescent="0.2">
      <c r="A141" s="218">
        <v>140</v>
      </c>
      <c r="B141" s="218">
        <v>140</v>
      </c>
      <c r="C141" s="306" t="s">
        <v>281</v>
      </c>
      <c r="D141" s="218">
        <v>3.9487999999999999</v>
      </c>
      <c r="E141" s="218">
        <v>23.96274</v>
      </c>
      <c r="F141" s="218">
        <v>0.62</v>
      </c>
      <c r="G141" s="218">
        <v>-2.2814999999999999</v>
      </c>
      <c r="H141" s="218">
        <v>2.22376</v>
      </c>
      <c r="I141" s="218">
        <v>-5.8899299999999997</v>
      </c>
    </row>
    <row r="142" spans="1:9" x14ac:dyDescent="0.2">
      <c r="A142" s="218">
        <v>141</v>
      </c>
      <c r="B142" s="218">
        <v>141</v>
      </c>
      <c r="C142" s="306" t="s">
        <v>218</v>
      </c>
      <c r="D142" s="218">
        <v>1.0803</v>
      </c>
      <c r="E142" s="218">
        <v>21.732469999999999</v>
      </c>
      <c r="F142" s="218">
        <v>0.66</v>
      </c>
      <c r="G142" s="218">
        <v>-2.3965000000000001</v>
      </c>
      <c r="H142" s="218">
        <v>1.06</v>
      </c>
      <c r="I142" s="218">
        <v>-3.4</v>
      </c>
    </row>
    <row r="143" spans="1:9" x14ac:dyDescent="0.2">
      <c r="A143" s="218">
        <v>142</v>
      </c>
      <c r="B143" s="218">
        <v>142</v>
      </c>
      <c r="C143" s="306" t="s">
        <v>282</v>
      </c>
      <c r="D143" s="218">
        <v>3.9910999999999999</v>
      </c>
      <c r="E143" s="218">
        <v>26.622219999999999</v>
      </c>
      <c r="F143" s="218">
        <v>0.7</v>
      </c>
      <c r="G143" s="218">
        <v>-2.2814999999999999</v>
      </c>
      <c r="H143" s="218">
        <v>2.4884200000000001</v>
      </c>
      <c r="I143" s="218">
        <v>-5.8494400000000004</v>
      </c>
    </row>
    <row r="144" spans="1:9" x14ac:dyDescent="0.2">
      <c r="A144" s="218">
        <v>143</v>
      </c>
      <c r="B144" s="218">
        <v>143</v>
      </c>
      <c r="C144" s="306" t="s">
        <v>219</v>
      </c>
      <c r="D144" s="218">
        <v>3.0813999999999999</v>
      </c>
      <c r="E144" s="218">
        <v>25.059360000000002</v>
      </c>
      <c r="F144" s="218">
        <v>0.74</v>
      </c>
      <c r="G144" s="218">
        <v>-2.3965000000000001</v>
      </c>
      <c r="H144" s="218">
        <v>2.0451600000000001</v>
      </c>
      <c r="I144" s="218">
        <v>-5.1878799999999998</v>
      </c>
    </row>
    <row r="145" spans="1:9" x14ac:dyDescent="0.2">
      <c r="A145" s="218">
        <v>144</v>
      </c>
      <c r="B145" s="218">
        <v>144</v>
      </c>
      <c r="C145" s="306" t="s">
        <v>283</v>
      </c>
      <c r="D145" s="218">
        <v>4.0374999999999996</v>
      </c>
      <c r="E145" s="218">
        <v>29.243590000000001</v>
      </c>
      <c r="F145" s="218">
        <v>0.78</v>
      </c>
      <c r="G145" s="218">
        <v>-2.2814999999999999</v>
      </c>
      <c r="H145" s="218">
        <v>2.7523900000000001</v>
      </c>
      <c r="I145" s="218">
        <v>-5.8043800000000001</v>
      </c>
    </row>
    <row r="146" spans="1:9" x14ac:dyDescent="0.2">
      <c r="A146" s="218">
        <v>145</v>
      </c>
      <c r="B146" s="218">
        <v>145</v>
      </c>
      <c r="C146" s="306" t="s">
        <v>218</v>
      </c>
      <c r="D146" s="218">
        <v>1.1256999999999999</v>
      </c>
      <c r="E146" s="218">
        <v>26.940639999999998</v>
      </c>
      <c r="F146" s="218">
        <v>0.82</v>
      </c>
      <c r="G146" s="218">
        <v>-2.3965000000000001</v>
      </c>
      <c r="H146" s="218">
        <v>1.33</v>
      </c>
      <c r="I146" s="218">
        <v>-3.4</v>
      </c>
    </row>
    <row r="147" spans="1:9" x14ac:dyDescent="0.2">
      <c r="A147" s="218">
        <v>146</v>
      </c>
      <c r="B147" s="218">
        <v>146</v>
      </c>
      <c r="C147" s="306" t="s">
        <v>284</v>
      </c>
      <c r="D147" s="218">
        <v>4.0877999999999997</v>
      </c>
      <c r="E147" s="218">
        <v>31.824809999999999</v>
      </c>
      <c r="F147" s="218">
        <v>0.86</v>
      </c>
      <c r="G147" s="218">
        <v>-2.2814999999999999</v>
      </c>
      <c r="H147" s="218">
        <v>3.0156000000000001</v>
      </c>
      <c r="I147" s="218">
        <v>-5.7547699999999997</v>
      </c>
    </row>
    <row r="148" spans="1:9" x14ac:dyDescent="0.2">
      <c r="A148" s="218">
        <v>147</v>
      </c>
      <c r="B148" s="218">
        <v>147</v>
      </c>
      <c r="C148" s="306" t="s">
        <v>74</v>
      </c>
      <c r="D148" s="218">
        <v>2.2888000000000002</v>
      </c>
      <c r="E148" s="218">
        <v>30.49173</v>
      </c>
      <c r="F148" s="218">
        <v>0.9</v>
      </c>
      <c r="G148" s="218">
        <v>-2.3965000000000001</v>
      </c>
      <c r="H148" s="218">
        <v>2.06135</v>
      </c>
      <c r="I148" s="218">
        <v>-4.3687300000000002</v>
      </c>
    </row>
    <row r="149" spans="1:9" x14ac:dyDescent="0.2">
      <c r="A149" s="218">
        <v>148</v>
      </c>
      <c r="B149" s="218">
        <v>148</v>
      </c>
      <c r="C149" s="306" t="s">
        <v>285</v>
      </c>
      <c r="D149" s="218">
        <v>4.1420000000000003</v>
      </c>
      <c r="E149" s="218">
        <v>34.364170000000001</v>
      </c>
      <c r="F149" s="218">
        <v>0.94</v>
      </c>
      <c r="G149" s="218">
        <v>-2.2814999999999999</v>
      </c>
      <c r="H149" s="218">
        <v>3.2779699999999998</v>
      </c>
      <c r="I149" s="218">
        <v>-5.7005999999999997</v>
      </c>
    </row>
    <row r="150" spans="1:9" x14ac:dyDescent="0.2">
      <c r="A150" s="218">
        <v>149</v>
      </c>
      <c r="B150" s="218">
        <v>149</v>
      </c>
      <c r="C150" s="306" t="s">
        <v>218</v>
      </c>
      <c r="D150" s="218">
        <v>1.1901999999999999</v>
      </c>
      <c r="E150" s="218">
        <v>32.528419999999997</v>
      </c>
      <c r="F150" s="218">
        <v>0.98</v>
      </c>
      <c r="G150" s="218">
        <v>-2.3965000000000001</v>
      </c>
      <c r="H150" s="218">
        <v>1.62</v>
      </c>
      <c r="I150" s="218">
        <v>-3.4</v>
      </c>
    </row>
    <row r="151" spans="1:9" x14ac:dyDescent="0.2">
      <c r="A151" s="218">
        <v>150</v>
      </c>
      <c r="B151" s="218">
        <v>150</v>
      </c>
      <c r="C151" s="306" t="s">
        <v>286</v>
      </c>
      <c r="D151" s="218">
        <v>4.2</v>
      </c>
      <c r="E151" s="218">
        <v>36.860329999999998</v>
      </c>
      <c r="F151" s="218">
        <v>1.02</v>
      </c>
      <c r="G151" s="218">
        <v>-2.2814999999999999</v>
      </c>
      <c r="H151" s="218">
        <v>3.5394100000000002</v>
      </c>
      <c r="I151" s="218">
        <v>-5.6418900000000001</v>
      </c>
    </row>
    <row r="152" spans="1:9" x14ac:dyDescent="0.2">
      <c r="A152" s="218">
        <v>151</v>
      </c>
      <c r="B152" s="218">
        <v>151</v>
      </c>
      <c r="C152" s="306" t="s">
        <v>219</v>
      </c>
      <c r="D152" s="218">
        <v>3.2774999999999999</v>
      </c>
      <c r="E152" s="218">
        <v>35.537410000000001</v>
      </c>
      <c r="F152" s="218">
        <v>1.06</v>
      </c>
      <c r="G152" s="218">
        <v>-2.3965000000000001</v>
      </c>
      <c r="H152" s="218">
        <v>2.96502</v>
      </c>
      <c r="I152" s="218">
        <v>-5.0635500000000002</v>
      </c>
    </row>
    <row r="153" spans="1:9" x14ac:dyDescent="0.2">
      <c r="A153" s="218">
        <v>152</v>
      </c>
      <c r="B153" s="218">
        <v>152</v>
      </c>
      <c r="C153" s="306" t="s">
        <v>287</v>
      </c>
      <c r="D153" s="218">
        <v>4.2614999999999998</v>
      </c>
      <c r="E153" s="218">
        <v>39.312289999999997</v>
      </c>
      <c r="F153" s="218">
        <v>1.1000000000000001</v>
      </c>
      <c r="G153" s="218">
        <v>-2.2814999999999999</v>
      </c>
      <c r="H153" s="218">
        <v>3.7998599999999998</v>
      </c>
      <c r="I153" s="218">
        <v>-5.57864</v>
      </c>
    </row>
    <row r="154" spans="1:9" x14ac:dyDescent="0.2">
      <c r="A154" s="218">
        <v>153</v>
      </c>
      <c r="B154" s="218">
        <v>153</v>
      </c>
      <c r="C154" s="306" t="s">
        <v>218</v>
      </c>
      <c r="D154" s="218">
        <v>1.2771999999999999</v>
      </c>
      <c r="E154" s="218">
        <v>38.211399999999998</v>
      </c>
      <c r="F154" s="218">
        <v>1.1399999999999999</v>
      </c>
      <c r="G154" s="218">
        <v>-2.3965000000000001</v>
      </c>
      <c r="H154" s="218">
        <v>1.93</v>
      </c>
      <c r="I154" s="218">
        <v>-3.4</v>
      </c>
    </row>
    <row r="155" spans="1:9" x14ac:dyDescent="0.2">
      <c r="A155" s="218">
        <v>154</v>
      </c>
      <c r="B155" s="218">
        <v>154</v>
      </c>
      <c r="C155" s="306" t="s">
        <v>288</v>
      </c>
      <c r="D155" s="218">
        <v>4.3265000000000002</v>
      </c>
      <c r="E155" s="218">
        <v>41.719380000000001</v>
      </c>
      <c r="F155" s="218">
        <v>1.18</v>
      </c>
      <c r="G155" s="218">
        <v>-2.2814999999999999</v>
      </c>
      <c r="H155" s="218">
        <v>4.0592300000000003</v>
      </c>
      <c r="I155" s="218">
        <v>-5.5108800000000002</v>
      </c>
    </row>
    <row r="156" spans="1:9" x14ac:dyDescent="0.2">
      <c r="A156" s="218">
        <v>155</v>
      </c>
      <c r="B156" s="218">
        <v>155</v>
      </c>
      <c r="C156" s="306" t="s">
        <v>74</v>
      </c>
      <c r="D156" s="218">
        <v>2.4628000000000001</v>
      </c>
      <c r="E156" s="218">
        <v>41.203110000000002</v>
      </c>
      <c r="F156" s="218">
        <v>1.22</v>
      </c>
      <c r="G156" s="218">
        <v>-2.3965000000000001</v>
      </c>
      <c r="H156" s="218">
        <v>2.8423400000000001</v>
      </c>
      <c r="I156" s="218">
        <v>-4.2494899999999998</v>
      </c>
    </row>
    <row r="157" spans="1:9" x14ac:dyDescent="0.2">
      <c r="A157" s="218">
        <v>156</v>
      </c>
      <c r="B157" s="218">
        <v>156</v>
      </c>
      <c r="C157" s="306" t="s">
        <v>289</v>
      </c>
      <c r="D157" s="218">
        <v>4.3948999999999998</v>
      </c>
      <c r="E157" s="218">
        <v>44.08117</v>
      </c>
      <c r="F157" s="218">
        <v>1.26</v>
      </c>
      <c r="G157" s="218">
        <v>-2.2814999999999999</v>
      </c>
      <c r="H157" s="218">
        <v>4.3174400000000004</v>
      </c>
      <c r="I157" s="218">
        <v>-5.4386099999999997</v>
      </c>
    </row>
    <row r="158" spans="1:9" x14ac:dyDescent="0.2">
      <c r="A158" s="218">
        <v>157</v>
      </c>
      <c r="B158" s="218">
        <v>157</v>
      </c>
      <c r="C158" s="306" t="s">
        <v>218</v>
      </c>
      <c r="D158" s="218">
        <v>1.3818999999999999</v>
      </c>
      <c r="E158" s="218">
        <v>43.431249999999999</v>
      </c>
      <c r="F158" s="218">
        <v>1.3</v>
      </c>
      <c r="G158" s="218">
        <v>-2.3965000000000001</v>
      </c>
      <c r="H158" s="218">
        <v>2.25</v>
      </c>
      <c r="I158" s="218">
        <v>-3.4</v>
      </c>
    </row>
    <row r="159" spans="1:9" x14ac:dyDescent="0.2">
      <c r="A159" s="218">
        <v>158</v>
      </c>
      <c r="B159" s="218">
        <v>158</v>
      </c>
      <c r="C159" s="306" t="s">
        <v>290</v>
      </c>
      <c r="D159" s="218">
        <v>4.4664999999999999</v>
      </c>
      <c r="E159" s="218">
        <v>46.397559999999999</v>
      </c>
      <c r="F159" s="218">
        <v>1.34</v>
      </c>
      <c r="G159" s="218">
        <v>-2.2814999999999999</v>
      </c>
      <c r="H159" s="218">
        <v>4.5744100000000003</v>
      </c>
      <c r="I159" s="218">
        <v>-5.3618499999999996</v>
      </c>
    </row>
    <row r="160" spans="1:9" x14ac:dyDescent="0.2">
      <c r="A160" s="218">
        <v>159</v>
      </c>
      <c r="B160" s="218">
        <v>159</v>
      </c>
      <c r="C160" s="306" t="s">
        <v>219</v>
      </c>
      <c r="D160" s="218">
        <v>3.5905999999999998</v>
      </c>
      <c r="E160" s="218">
        <v>46.425690000000003</v>
      </c>
      <c r="F160" s="218">
        <v>1.38</v>
      </c>
      <c r="G160" s="218">
        <v>-2.3965000000000001</v>
      </c>
      <c r="H160" s="218">
        <v>3.9813000000000001</v>
      </c>
      <c r="I160" s="218">
        <v>-4.8714599999999999</v>
      </c>
    </row>
    <row r="161" spans="1:9" x14ac:dyDescent="0.2">
      <c r="A161" s="218">
        <v>160</v>
      </c>
      <c r="B161" s="218">
        <v>160</v>
      </c>
      <c r="C161" s="306" t="s">
        <v>291</v>
      </c>
      <c r="D161" s="218">
        <v>4.5412999999999997</v>
      </c>
      <c r="E161" s="218">
        <v>48.668669999999999</v>
      </c>
      <c r="F161" s="218">
        <v>1.42</v>
      </c>
      <c r="G161" s="218">
        <v>-2.2814999999999999</v>
      </c>
      <c r="H161" s="218">
        <v>4.8300700000000001</v>
      </c>
      <c r="I161" s="218">
        <v>-5.2806199999999999</v>
      </c>
    </row>
    <row r="162" spans="1:9" x14ac:dyDescent="0.2">
      <c r="A162" s="218">
        <v>161</v>
      </c>
      <c r="B162" s="218">
        <v>161</v>
      </c>
      <c r="C162" s="306" t="s">
        <v>218</v>
      </c>
      <c r="D162" s="218">
        <v>1.4523999999999999</v>
      </c>
      <c r="E162" s="218">
        <v>46.297199999999997</v>
      </c>
      <c r="F162" s="218">
        <v>1.46</v>
      </c>
      <c r="G162" s="218">
        <v>-2.3965000000000001</v>
      </c>
      <c r="H162" s="218">
        <v>2.5099999999999998</v>
      </c>
      <c r="I162" s="218">
        <v>-3.4</v>
      </c>
    </row>
    <row r="163" spans="1:9" x14ac:dyDescent="0.2">
      <c r="A163" s="218">
        <v>162</v>
      </c>
      <c r="B163" s="218">
        <v>162</v>
      </c>
      <c r="C163" s="306" t="s">
        <v>74</v>
      </c>
      <c r="D163" s="218">
        <v>2.5377000000000001</v>
      </c>
      <c r="E163" s="218">
        <v>46.457839999999997</v>
      </c>
      <c r="F163" s="218">
        <v>1.54</v>
      </c>
      <c r="G163" s="218">
        <v>-2.3965000000000001</v>
      </c>
      <c r="H163" s="218">
        <v>3.3795000000000002</v>
      </c>
      <c r="I163" s="218">
        <v>-4.1447000000000003</v>
      </c>
    </row>
    <row r="164" spans="1:9" x14ac:dyDescent="0.2">
      <c r="A164" s="218">
        <v>163</v>
      </c>
      <c r="B164" s="218">
        <v>163</v>
      </c>
      <c r="C164" s="306" t="s">
        <v>218</v>
      </c>
      <c r="D164" s="218">
        <v>1.5263</v>
      </c>
      <c r="E164" s="218">
        <v>48.891770000000001</v>
      </c>
      <c r="F164" s="218">
        <v>1.62</v>
      </c>
      <c r="G164" s="218">
        <v>-2.3965000000000001</v>
      </c>
      <c r="H164" s="218">
        <v>2.77</v>
      </c>
      <c r="I164" s="218">
        <v>-3.4</v>
      </c>
    </row>
    <row r="165" spans="1:9" x14ac:dyDescent="0.2">
      <c r="A165" s="218">
        <v>164</v>
      </c>
      <c r="B165" s="218">
        <v>164</v>
      </c>
      <c r="C165" s="306" t="s">
        <v>219</v>
      </c>
      <c r="D165" s="218">
        <v>3.6013999999999999</v>
      </c>
      <c r="E165" s="218">
        <v>48.689239999999998</v>
      </c>
      <c r="F165" s="218">
        <v>1.7</v>
      </c>
      <c r="G165" s="218">
        <v>-2.3965000000000001</v>
      </c>
      <c r="H165" s="218">
        <v>4.4051900000000002</v>
      </c>
      <c r="I165" s="218">
        <v>-4.7739700000000003</v>
      </c>
    </row>
    <row r="166" spans="1:9" x14ac:dyDescent="0.2">
      <c r="A166" s="218">
        <v>165</v>
      </c>
      <c r="B166" s="218">
        <v>165</v>
      </c>
      <c r="C166" s="306" t="s">
        <v>218</v>
      </c>
      <c r="D166" s="218">
        <v>1.5149999999999999</v>
      </c>
      <c r="E166" s="218">
        <v>48.51878</v>
      </c>
      <c r="F166" s="218">
        <v>1.825</v>
      </c>
      <c r="G166" s="218">
        <v>-2.3965000000000001</v>
      </c>
      <c r="H166" s="218">
        <v>2.96</v>
      </c>
      <c r="I166" s="218">
        <v>-3.4</v>
      </c>
    </row>
    <row r="167" spans="1:9" x14ac:dyDescent="0.2">
      <c r="A167" s="218">
        <v>166</v>
      </c>
      <c r="B167" s="218">
        <v>166</v>
      </c>
      <c r="C167" s="306" t="s">
        <v>74</v>
      </c>
      <c r="D167" s="218">
        <v>2.464</v>
      </c>
      <c r="E167" s="218">
        <v>47.651229999999998</v>
      </c>
      <c r="F167" s="218">
        <v>1.95</v>
      </c>
      <c r="G167" s="218">
        <v>-2.3965000000000001</v>
      </c>
      <c r="H167" s="218">
        <v>3.7710599999999999</v>
      </c>
      <c r="I167" s="218">
        <v>-4.0563799999999999</v>
      </c>
    </row>
    <row r="168" spans="1:9" x14ac:dyDescent="0.2">
      <c r="A168" s="218">
        <v>167</v>
      </c>
      <c r="B168" s="218">
        <v>167</v>
      </c>
      <c r="C168" s="306" t="s">
        <v>218</v>
      </c>
      <c r="D168" s="218">
        <v>1.4167000000000001</v>
      </c>
      <c r="E168" s="218">
        <v>44.899909999999998</v>
      </c>
      <c r="F168" s="218">
        <v>2.3965000000000001</v>
      </c>
      <c r="G168" s="218">
        <v>-1.93</v>
      </c>
      <c r="H168" s="218">
        <v>3.4</v>
      </c>
      <c r="I168" s="218">
        <v>-2.93</v>
      </c>
    </row>
    <row r="169" spans="1:9" x14ac:dyDescent="0.2">
      <c r="A169" s="218">
        <v>168</v>
      </c>
      <c r="B169" s="218">
        <v>168</v>
      </c>
      <c r="C169" s="306" t="s">
        <v>219</v>
      </c>
      <c r="D169" s="218">
        <v>3.4567999999999999</v>
      </c>
      <c r="E169" s="218">
        <v>45.902290000000001</v>
      </c>
      <c r="F169" s="218">
        <v>2.3965000000000001</v>
      </c>
      <c r="G169" s="218">
        <v>-1.8049999999999999</v>
      </c>
      <c r="H169" s="218">
        <v>4.8020699999999996</v>
      </c>
      <c r="I169" s="218">
        <v>-4.2875500000000004</v>
      </c>
    </row>
    <row r="170" spans="1:9" x14ac:dyDescent="0.2">
      <c r="A170" s="218">
        <v>169</v>
      </c>
      <c r="B170" s="218">
        <v>169</v>
      </c>
      <c r="C170" s="306" t="s">
        <v>218</v>
      </c>
      <c r="D170" s="218">
        <v>1.4742</v>
      </c>
      <c r="E170" s="218">
        <v>47.102789999999999</v>
      </c>
      <c r="F170" s="218">
        <v>2.3965000000000001</v>
      </c>
      <c r="G170" s="218">
        <v>-1.68</v>
      </c>
      <c r="H170" s="218">
        <v>3.4</v>
      </c>
      <c r="I170" s="218">
        <v>-2.76</v>
      </c>
    </row>
    <row r="171" spans="1:9" x14ac:dyDescent="0.2">
      <c r="A171" s="218">
        <v>170</v>
      </c>
      <c r="B171" s="218">
        <v>170</v>
      </c>
      <c r="C171" s="306" t="s">
        <v>74</v>
      </c>
      <c r="D171" s="218">
        <v>2.5657999999999999</v>
      </c>
      <c r="E171" s="218">
        <v>47.859229999999997</v>
      </c>
      <c r="F171" s="218">
        <v>2.3965000000000001</v>
      </c>
      <c r="G171" s="218">
        <v>-1.6</v>
      </c>
      <c r="H171" s="218">
        <v>4.1180399999999997</v>
      </c>
      <c r="I171" s="218">
        <v>-3.5025400000000002</v>
      </c>
    </row>
    <row r="172" spans="1:9" x14ac:dyDescent="0.2">
      <c r="A172" s="218">
        <v>171</v>
      </c>
      <c r="B172" s="218">
        <v>171</v>
      </c>
      <c r="C172" s="306" t="s">
        <v>218</v>
      </c>
      <c r="D172" s="218">
        <v>1.4238</v>
      </c>
      <c r="E172" s="218">
        <v>45.184959999999997</v>
      </c>
      <c r="F172" s="218">
        <v>2.3965000000000001</v>
      </c>
      <c r="G172" s="218">
        <v>-1.52</v>
      </c>
      <c r="H172" s="218">
        <v>3.4</v>
      </c>
      <c r="I172" s="218">
        <v>-2.5299999999999998</v>
      </c>
    </row>
    <row r="173" spans="1:9" x14ac:dyDescent="0.2">
      <c r="A173" s="218">
        <v>172</v>
      </c>
      <c r="B173" s="218">
        <v>172</v>
      </c>
      <c r="C173" s="306" t="s">
        <v>74</v>
      </c>
      <c r="D173" s="218">
        <v>2.4752999999999998</v>
      </c>
      <c r="E173" s="218">
        <v>43.459299999999999</v>
      </c>
      <c r="F173" s="218">
        <v>2.3965000000000001</v>
      </c>
      <c r="G173" s="218">
        <v>-1.44</v>
      </c>
      <c r="H173" s="218">
        <v>4.1932299999999998</v>
      </c>
      <c r="I173" s="218">
        <v>-3.1426099999999999</v>
      </c>
    </row>
    <row r="174" spans="1:9" x14ac:dyDescent="0.2">
      <c r="A174" s="218">
        <v>173</v>
      </c>
      <c r="B174" s="218">
        <v>173</v>
      </c>
      <c r="C174" s="306" t="s">
        <v>292</v>
      </c>
      <c r="D174" s="218">
        <v>4.5124000000000004</v>
      </c>
      <c r="E174" s="218">
        <v>47.889710000000001</v>
      </c>
      <c r="F174" s="218">
        <v>2.2814999999999999</v>
      </c>
      <c r="G174" s="218">
        <v>-1.4</v>
      </c>
      <c r="H174" s="218">
        <v>5.3073499999999996</v>
      </c>
      <c r="I174" s="218">
        <v>-4.74756</v>
      </c>
    </row>
    <row r="175" spans="1:9" x14ac:dyDescent="0.2">
      <c r="A175" s="218">
        <v>174</v>
      </c>
      <c r="B175" s="218">
        <v>174</v>
      </c>
      <c r="C175" s="306" t="s">
        <v>218</v>
      </c>
      <c r="D175" s="218">
        <v>1.4026000000000001</v>
      </c>
      <c r="E175" s="218">
        <v>44.321210000000001</v>
      </c>
      <c r="F175" s="218">
        <v>2.3965000000000001</v>
      </c>
      <c r="G175" s="218">
        <v>-1.36</v>
      </c>
      <c r="H175" s="218">
        <v>3.4</v>
      </c>
      <c r="I175" s="218">
        <v>-2.34</v>
      </c>
    </row>
    <row r="176" spans="1:9" x14ac:dyDescent="0.2">
      <c r="A176" s="218">
        <v>175</v>
      </c>
      <c r="B176" s="218">
        <v>175</v>
      </c>
      <c r="C176" s="306" t="s">
        <v>293</v>
      </c>
      <c r="D176" s="218">
        <v>4.4345999999999997</v>
      </c>
      <c r="E176" s="218">
        <v>45.500889999999998</v>
      </c>
      <c r="F176" s="218">
        <v>2.2814999999999999</v>
      </c>
      <c r="G176" s="218">
        <v>-1.32</v>
      </c>
      <c r="H176" s="218">
        <v>5.3896800000000002</v>
      </c>
      <c r="I176" s="218">
        <v>-4.4829999999999997</v>
      </c>
    </row>
    <row r="177" spans="1:9" x14ac:dyDescent="0.2">
      <c r="A177" s="218">
        <v>176</v>
      </c>
      <c r="B177" s="218">
        <v>176</v>
      </c>
      <c r="C177" s="306" t="s">
        <v>219</v>
      </c>
      <c r="D177" s="218">
        <v>3.4584000000000001</v>
      </c>
      <c r="E177" s="218">
        <v>42.47522</v>
      </c>
      <c r="F177" s="218">
        <v>2.3965000000000001</v>
      </c>
      <c r="G177" s="218">
        <v>-1.28</v>
      </c>
      <c r="H177" s="218">
        <v>4.9473399999999996</v>
      </c>
      <c r="I177" s="218">
        <v>-3.61538</v>
      </c>
    </row>
    <row r="178" spans="1:9" x14ac:dyDescent="0.2">
      <c r="A178" s="218">
        <v>177</v>
      </c>
      <c r="B178" s="218">
        <v>177</v>
      </c>
      <c r="C178" s="306" t="s">
        <v>294</v>
      </c>
      <c r="D178" s="218">
        <v>4.3602999999999996</v>
      </c>
      <c r="E178" s="218">
        <v>43.061880000000002</v>
      </c>
      <c r="F178" s="218">
        <v>2.2814999999999999</v>
      </c>
      <c r="G178" s="218">
        <v>-1.24</v>
      </c>
      <c r="H178" s="218">
        <v>5.4672000000000001</v>
      </c>
      <c r="I178" s="218">
        <v>-4.2171599999999998</v>
      </c>
    </row>
    <row r="179" spans="1:9" x14ac:dyDescent="0.2">
      <c r="A179" s="218">
        <v>178</v>
      </c>
      <c r="B179" s="218">
        <v>178</v>
      </c>
      <c r="C179" s="306" t="s">
        <v>218</v>
      </c>
      <c r="D179" s="218">
        <v>1.3023</v>
      </c>
      <c r="E179" s="218">
        <v>39.594329999999999</v>
      </c>
      <c r="F179" s="218">
        <v>2.3965000000000001</v>
      </c>
      <c r="G179" s="218">
        <v>-1.2</v>
      </c>
      <c r="H179" s="218">
        <v>3.4</v>
      </c>
      <c r="I179" s="218">
        <v>-2.0299999999999998</v>
      </c>
    </row>
    <row r="180" spans="1:9" x14ac:dyDescent="0.2">
      <c r="A180" s="218">
        <v>179</v>
      </c>
      <c r="B180" s="218">
        <v>179</v>
      </c>
      <c r="C180" s="306" t="s">
        <v>295</v>
      </c>
      <c r="D180" s="218">
        <v>4.2897999999999996</v>
      </c>
      <c r="E180" s="218">
        <v>40.572769999999998</v>
      </c>
      <c r="F180" s="218">
        <v>2.2814999999999999</v>
      </c>
      <c r="G180" s="218">
        <v>-1.1599999999999999</v>
      </c>
      <c r="H180" s="218">
        <v>5.5399099999999999</v>
      </c>
      <c r="I180" s="218">
        <v>-3.95011</v>
      </c>
    </row>
    <row r="181" spans="1:9" x14ac:dyDescent="0.2">
      <c r="A181" s="218">
        <v>180</v>
      </c>
      <c r="B181" s="218">
        <v>180</v>
      </c>
      <c r="C181" s="306" t="s">
        <v>74</v>
      </c>
      <c r="D181" s="218">
        <v>2.3801999999999999</v>
      </c>
      <c r="E181" s="218">
        <v>36.954009999999997</v>
      </c>
      <c r="F181" s="218">
        <v>2.3965000000000001</v>
      </c>
      <c r="G181" s="218">
        <v>-1.1200000000000001</v>
      </c>
      <c r="H181" s="218">
        <v>4.2985300000000004</v>
      </c>
      <c r="I181" s="218">
        <v>-2.5508899999999999</v>
      </c>
    </row>
    <row r="182" spans="1:9" x14ac:dyDescent="0.2">
      <c r="A182" s="218">
        <v>181</v>
      </c>
      <c r="B182" s="218">
        <v>181</v>
      </c>
      <c r="C182" s="306" t="s">
        <v>296</v>
      </c>
      <c r="D182" s="218">
        <v>4.2230999999999996</v>
      </c>
      <c r="E182" s="218">
        <v>38.033940000000001</v>
      </c>
      <c r="F182" s="218">
        <v>2.2814999999999999</v>
      </c>
      <c r="G182" s="218">
        <v>-1.08</v>
      </c>
      <c r="H182" s="218">
        <v>5.6078000000000001</v>
      </c>
      <c r="I182" s="218">
        <v>-3.6819600000000001</v>
      </c>
    </row>
    <row r="183" spans="1:9" x14ac:dyDescent="0.2">
      <c r="A183" s="218">
        <v>182</v>
      </c>
      <c r="B183" s="218">
        <v>182</v>
      </c>
      <c r="C183" s="306" t="s">
        <v>218</v>
      </c>
      <c r="D183" s="218">
        <v>1.2121999999999999</v>
      </c>
      <c r="E183" s="218">
        <v>34.122680000000003</v>
      </c>
      <c r="F183" s="218">
        <v>2.3965000000000001</v>
      </c>
      <c r="G183" s="218">
        <v>-1.04</v>
      </c>
      <c r="H183" s="218">
        <v>3.4</v>
      </c>
      <c r="I183" s="218">
        <v>-1.72</v>
      </c>
    </row>
    <row r="184" spans="1:9" s="223" customFormat="1" x14ac:dyDescent="0.2">
      <c r="A184" s="223">
        <v>183</v>
      </c>
      <c r="B184" s="223">
        <v>183</v>
      </c>
      <c r="C184" s="644" t="s">
        <v>303</v>
      </c>
      <c r="D184" s="223">
        <v>4.1604000000000001</v>
      </c>
      <c r="E184" s="223">
        <v>35.446170000000002</v>
      </c>
      <c r="F184" s="223">
        <v>2.2814999999999999</v>
      </c>
      <c r="G184" s="223">
        <v>-1</v>
      </c>
      <c r="H184" s="223">
        <v>5.6708400000000001</v>
      </c>
      <c r="I184" s="223">
        <v>-3.4127900000000002</v>
      </c>
    </row>
    <row r="185" spans="1:9" x14ac:dyDescent="0.2">
      <c r="A185" s="218">
        <v>184</v>
      </c>
      <c r="B185" s="218">
        <v>184</v>
      </c>
      <c r="C185" s="306" t="s">
        <v>74</v>
      </c>
      <c r="D185" s="218">
        <v>2.2917999999999998</v>
      </c>
      <c r="E185" s="218">
        <v>31.15607</v>
      </c>
      <c r="F185" s="218">
        <v>2.3965000000000001</v>
      </c>
      <c r="G185" s="218">
        <v>-0.96</v>
      </c>
      <c r="H185" s="218">
        <v>4.35771</v>
      </c>
      <c r="I185" s="218">
        <v>-2.1457000000000002</v>
      </c>
    </row>
    <row r="186" spans="1:9" x14ac:dyDescent="0.2">
      <c r="A186" s="218">
        <v>185</v>
      </c>
      <c r="B186" s="218">
        <v>185</v>
      </c>
      <c r="C186" s="306" t="s">
        <v>298</v>
      </c>
      <c r="D186" s="218">
        <v>4.1018999999999997</v>
      </c>
      <c r="E186" s="218">
        <v>32.810569999999998</v>
      </c>
      <c r="F186" s="218">
        <v>2.2814999999999999</v>
      </c>
      <c r="G186" s="218">
        <v>-0.92</v>
      </c>
      <c r="H186" s="218">
        <v>5.7290400000000004</v>
      </c>
      <c r="I186" s="218">
        <v>-3.14269</v>
      </c>
    </row>
    <row r="187" spans="1:9" x14ac:dyDescent="0.2">
      <c r="A187" s="218">
        <v>186</v>
      </c>
      <c r="B187" s="218">
        <v>186</v>
      </c>
      <c r="C187" s="306" t="s">
        <v>218</v>
      </c>
      <c r="D187" s="218">
        <v>1.1395999999999999</v>
      </c>
      <c r="E187" s="218">
        <v>28.285430000000002</v>
      </c>
      <c r="F187" s="218">
        <v>2.3965000000000001</v>
      </c>
      <c r="G187" s="218">
        <v>-0.88</v>
      </c>
      <c r="H187" s="218">
        <v>3.4</v>
      </c>
      <c r="I187" s="218">
        <v>-1.42</v>
      </c>
    </row>
    <row r="188" spans="1:9" x14ac:dyDescent="0.2">
      <c r="A188" s="218">
        <v>187</v>
      </c>
      <c r="B188" s="218">
        <v>187</v>
      </c>
      <c r="C188" s="306" t="s">
        <v>299</v>
      </c>
      <c r="D188" s="218">
        <v>4.0476999999999999</v>
      </c>
      <c r="E188" s="218">
        <v>30.128720000000001</v>
      </c>
      <c r="F188" s="218">
        <v>2.2814999999999999</v>
      </c>
      <c r="G188" s="218">
        <v>-0.84</v>
      </c>
      <c r="H188" s="218">
        <v>5.7823799999999999</v>
      </c>
      <c r="I188" s="218">
        <v>-2.87174</v>
      </c>
    </row>
    <row r="189" spans="1:9" x14ac:dyDescent="0.2">
      <c r="A189" s="218">
        <v>188</v>
      </c>
      <c r="B189" s="218">
        <v>188</v>
      </c>
      <c r="C189" s="306" t="s">
        <v>74</v>
      </c>
      <c r="D189" s="218">
        <v>2.2250000000000001</v>
      </c>
      <c r="E189" s="218">
        <v>25.506959999999999</v>
      </c>
      <c r="F189" s="218">
        <v>2.3965000000000001</v>
      </c>
      <c r="G189" s="218">
        <v>-0.8</v>
      </c>
      <c r="H189" s="218">
        <v>4.4046099999999999</v>
      </c>
      <c r="I189" s="218">
        <v>-1.7581199999999999</v>
      </c>
    </row>
    <row r="190" spans="1:9" x14ac:dyDescent="0.2">
      <c r="A190" s="218">
        <v>189</v>
      </c>
      <c r="B190" s="218">
        <v>189</v>
      </c>
      <c r="C190" s="306" t="s">
        <v>300</v>
      </c>
      <c r="D190" s="218">
        <v>3.9980000000000002</v>
      </c>
      <c r="E190" s="218">
        <v>27.402609999999999</v>
      </c>
      <c r="F190" s="218">
        <v>2.2814999999999999</v>
      </c>
      <c r="G190" s="218">
        <v>-0.76</v>
      </c>
      <c r="H190" s="218">
        <v>5.83087</v>
      </c>
      <c r="I190" s="218">
        <v>-2.6000200000000002</v>
      </c>
    </row>
    <row r="191" spans="1:9" x14ac:dyDescent="0.2">
      <c r="A191" s="218">
        <v>190</v>
      </c>
      <c r="B191" s="218">
        <v>190</v>
      </c>
      <c r="C191" s="306" t="s">
        <v>218</v>
      </c>
      <c r="D191" s="218">
        <v>1.0878000000000001</v>
      </c>
      <c r="E191" s="218">
        <v>22.711020000000001</v>
      </c>
      <c r="F191" s="218">
        <v>2.3965000000000001</v>
      </c>
      <c r="G191" s="218">
        <v>-0.72</v>
      </c>
      <c r="H191" s="218">
        <v>3.4</v>
      </c>
      <c r="I191" s="218">
        <v>-1.1399999999999999</v>
      </c>
    </row>
    <row r="192" spans="1:9" x14ac:dyDescent="0.2">
      <c r="A192" s="218">
        <v>191</v>
      </c>
      <c r="B192" s="218">
        <v>191</v>
      </c>
      <c r="C192" s="306" t="s">
        <v>301</v>
      </c>
      <c r="D192" s="218">
        <v>3.9527999999999999</v>
      </c>
      <c r="E192" s="218">
        <v>24.634720000000002</v>
      </c>
      <c r="F192" s="218">
        <v>2.2814999999999999</v>
      </c>
      <c r="G192" s="218">
        <v>-0.68</v>
      </c>
      <c r="H192" s="218">
        <v>5.8745000000000003</v>
      </c>
      <c r="I192" s="218">
        <v>-2.3276400000000002</v>
      </c>
    </row>
    <row r="193" spans="1:9" x14ac:dyDescent="0.2">
      <c r="A193" s="218">
        <v>192</v>
      </c>
      <c r="B193" s="218">
        <v>192</v>
      </c>
      <c r="C193" s="306" t="s">
        <v>219</v>
      </c>
      <c r="D193" s="218">
        <v>3.0722999999999998</v>
      </c>
      <c r="E193" s="218">
        <v>23.934380000000001</v>
      </c>
      <c r="F193" s="218">
        <v>2.3965000000000001</v>
      </c>
      <c r="G193" s="218">
        <v>-0.64</v>
      </c>
      <c r="H193" s="218">
        <v>5.20465</v>
      </c>
      <c r="I193" s="218">
        <v>-1.88642</v>
      </c>
    </row>
    <row r="194" spans="1:9" x14ac:dyDescent="0.2">
      <c r="A194" s="218">
        <v>193</v>
      </c>
      <c r="B194" s="218">
        <v>193</v>
      </c>
      <c r="C194" s="306" t="s">
        <v>302</v>
      </c>
      <c r="D194" s="218">
        <v>3.9123000000000001</v>
      </c>
      <c r="E194" s="218">
        <v>21.827940000000002</v>
      </c>
      <c r="F194" s="218">
        <v>2.2814999999999999</v>
      </c>
      <c r="G194" s="218">
        <v>-0.6</v>
      </c>
      <c r="H194" s="218">
        <v>5.9132699999999998</v>
      </c>
      <c r="I194" s="218">
        <v>-2.0546600000000002</v>
      </c>
    </row>
    <row r="195" spans="1:9" x14ac:dyDescent="0.2">
      <c r="A195" s="218">
        <v>194</v>
      </c>
      <c r="B195" s="218">
        <v>194</v>
      </c>
      <c r="C195" s="306" t="s">
        <v>218</v>
      </c>
      <c r="D195" s="218">
        <v>1.0878000000000001</v>
      </c>
      <c r="E195" s="218">
        <v>22.711020000000001</v>
      </c>
      <c r="F195" s="218">
        <v>2.3965000000000001</v>
      </c>
      <c r="G195" s="218">
        <v>-0.56000000000000005</v>
      </c>
      <c r="H195" s="218">
        <v>3.4</v>
      </c>
      <c r="I195" s="218">
        <v>-0.98</v>
      </c>
    </row>
    <row r="196" spans="1:9" s="223" customFormat="1" x14ac:dyDescent="0.2">
      <c r="A196" s="223">
        <v>195</v>
      </c>
      <c r="B196" s="223">
        <v>195</v>
      </c>
      <c r="C196" s="644" t="s">
        <v>297</v>
      </c>
      <c r="D196" s="223">
        <v>3.8765999999999998</v>
      </c>
      <c r="E196" s="223">
        <v>18.985690000000002</v>
      </c>
      <c r="F196" s="223">
        <v>2.2814999999999999</v>
      </c>
      <c r="G196" s="223">
        <v>-0.52</v>
      </c>
      <c r="H196" s="223">
        <v>5.9471699999999998</v>
      </c>
      <c r="I196" s="223">
        <v>-1.7811699999999999</v>
      </c>
    </row>
    <row r="197" spans="1:9" x14ac:dyDescent="0.2">
      <c r="A197" s="218">
        <v>196</v>
      </c>
      <c r="B197" s="218">
        <v>196</v>
      </c>
      <c r="C197" s="306" t="s">
        <v>74</v>
      </c>
      <c r="D197" s="218">
        <v>2.1753</v>
      </c>
      <c r="E197" s="218">
        <v>18.66948</v>
      </c>
      <c r="F197" s="218">
        <v>2.3965000000000001</v>
      </c>
      <c r="G197" s="218">
        <v>-0.48</v>
      </c>
      <c r="H197" s="218">
        <v>4.4573700000000001</v>
      </c>
      <c r="I197" s="218">
        <v>-1.1763399999999999</v>
      </c>
    </row>
    <row r="198" spans="1:9" x14ac:dyDescent="0.2">
      <c r="A198" s="218">
        <v>197</v>
      </c>
      <c r="B198" s="218">
        <v>197</v>
      </c>
      <c r="C198" s="306" t="s">
        <v>304</v>
      </c>
      <c r="D198" s="218">
        <v>3.8458000000000001</v>
      </c>
      <c r="E198" s="218">
        <v>16.111830000000001</v>
      </c>
      <c r="F198" s="218">
        <v>2.2814999999999999</v>
      </c>
      <c r="G198" s="218">
        <v>-0.44</v>
      </c>
      <c r="H198" s="218">
        <v>5.9762199999999996</v>
      </c>
      <c r="I198" s="218">
        <v>-1.50725</v>
      </c>
    </row>
    <row r="199" spans="1:9" x14ac:dyDescent="0.2">
      <c r="A199" s="218">
        <v>198</v>
      </c>
      <c r="B199" s="218">
        <v>198</v>
      </c>
      <c r="C199" s="306" t="s">
        <v>218</v>
      </c>
      <c r="D199" s="218">
        <v>1.0446</v>
      </c>
      <c r="E199" s="218">
        <v>16.118690000000001</v>
      </c>
      <c r="F199" s="218">
        <v>2.3965000000000001</v>
      </c>
      <c r="G199" s="218">
        <v>-0.4</v>
      </c>
      <c r="H199" s="218">
        <v>3.4</v>
      </c>
      <c r="I199" s="218">
        <v>-0.69</v>
      </c>
    </row>
    <row r="200" spans="1:9" x14ac:dyDescent="0.2">
      <c r="A200" s="218">
        <v>199</v>
      </c>
      <c r="B200" s="218">
        <v>199</v>
      </c>
      <c r="C200" s="306" t="s">
        <v>305</v>
      </c>
      <c r="D200" s="218">
        <v>3.82</v>
      </c>
      <c r="E200" s="218">
        <v>13.21058</v>
      </c>
      <c r="F200" s="218">
        <v>2.2814999999999999</v>
      </c>
      <c r="G200" s="218">
        <v>-0.36</v>
      </c>
      <c r="H200" s="218">
        <v>6.0004</v>
      </c>
      <c r="I200" s="218">
        <v>-1.23299</v>
      </c>
    </row>
    <row r="201" spans="1:9" x14ac:dyDescent="0.2">
      <c r="A201" s="218">
        <v>200</v>
      </c>
      <c r="B201" s="218">
        <v>200</v>
      </c>
      <c r="C201" s="306" t="s">
        <v>74</v>
      </c>
      <c r="D201" s="218">
        <v>2.1345999999999998</v>
      </c>
      <c r="E201" s="218">
        <v>12.393750000000001</v>
      </c>
      <c r="F201" s="218">
        <v>2.3965000000000001</v>
      </c>
      <c r="G201" s="218">
        <v>-0.32</v>
      </c>
      <c r="H201" s="218">
        <v>4.4813599999999996</v>
      </c>
      <c r="I201" s="218">
        <v>-0.77815000000000001</v>
      </c>
    </row>
    <row r="202" spans="1:9" x14ac:dyDescent="0.2">
      <c r="A202" s="218">
        <v>201</v>
      </c>
      <c r="B202" s="218">
        <v>201</v>
      </c>
      <c r="C202" s="306" t="s">
        <v>306</v>
      </c>
      <c r="D202" s="218">
        <v>3.7993000000000001</v>
      </c>
      <c r="E202" s="218">
        <v>10.28665</v>
      </c>
      <c r="F202" s="218">
        <v>2.2814999999999999</v>
      </c>
      <c r="G202" s="218">
        <v>-0.28000000000000003</v>
      </c>
      <c r="H202" s="218">
        <v>6.0197399999999996</v>
      </c>
      <c r="I202" s="218">
        <v>-0.95845000000000002</v>
      </c>
    </row>
    <row r="203" spans="1:9" x14ac:dyDescent="0.2">
      <c r="A203" s="218">
        <v>202</v>
      </c>
      <c r="B203" s="218">
        <v>202</v>
      </c>
      <c r="C203" s="306" t="s">
        <v>218</v>
      </c>
      <c r="D203" s="218">
        <v>1.0145999999999999</v>
      </c>
      <c r="E203" s="218">
        <v>8.5014500000000002</v>
      </c>
      <c r="F203" s="218">
        <v>2.3965000000000001</v>
      </c>
      <c r="G203" s="218">
        <v>-0.24</v>
      </c>
      <c r="H203" s="218">
        <v>3.4</v>
      </c>
      <c r="I203" s="218">
        <v>-0.39</v>
      </c>
    </row>
    <row r="204" spans="1:9" x14ac:dyDescent="0.2">
      <c r="A204" s="218">
        <v>203</v>
      </c>
      <c r="B204" s="218">
        <v>203</v>
      </c>
      <c r="C204" s="306" t="s">
        <v>307</v>
      </c>
      <c r="D204" s="218">
        <v>3.7837999999999998</v>
      </c>
      <c r="E204" s="218">
        <v>7.3449999999999998</v>
      </c>
      <c r="F204" s="218">
        <v>2.2814999999999999</v>
      </c>
      <c r="G204" s="218">
        <v>-0.2</v>
      </c>
      <c r="H204" s="218">
        <v>6.0342099999999999</v>
      </c>
      <c r="I204" s="218">
        <v>-0.68372999999999995</v>
      </c>
    </row>
    <row r="205" spans="1:9" x14ac:dyDescent="0.2">
      <c r="A205" s="218">
        <v>204</v>
      </c>
      <c r="B205" s="218">
        <v>204</v>
      </c>
      <c r="C205" s="306" t="s">
        <v>74</v>
      </c>
      <c r="D205" s="218">
        <v>2.1113</v>
      </c>
      <c r="E205" s="218">
        <v>6.2378400000000003</v>
      </c>
      <c r="F205" s="218">
        <v>2.3965000000000001</v>
      </c>
      <c r="G205" s="218">
        <v>-0.16</v>
      </c>
      <c r="H205" s="218">
        <v>4.49533</v>
      </c>
      <c r="I205" s="218">
        <v>-0.38940999999999998</v>
      </c>
    </row>
    <row r="206" spans="1:9" x14ac:dyDescent="0.2">
      <c r="A206" s="218">
        <v>205</v>
      </c>
      <c r="B206" s="218">
        <v>205</v>
      </c>
      <c r="C206" s="306" t="s">
        <v>308</v>
      </c>
      <c r="D206" s="218">
        <v>3.7734000000000001</v>
      </c>
      <c r="E206" s="218">
        <v>4.3908800000000001</v>
      </c>
      <c r="F206" s="218">
        <v>2.2814999999999999</v>
      </c>
      <c r="G206" s="218">
        <v>-0.12</v>
      </c>
      <c r="H206" s="218">
        <v>6.0438400000000003</v>
      </c>
      <c r="I206" s="218">
        <v>-0.40888999999999998</v>
      </c>
    </row>
    <row r="207" spans="1:9" x14ac:dyDescent="0.2">
      <c r="A207" s="218">
        <v>206</v>
      </c>
      <c r="B207" s="218">
        <v>206</v>
      </c>
      <c r="C207" s="306" t="s">
        <v>218</v>
      </c>
      <c r="D207" s="218">
        <v>1.0053000000000001</v>
      </c>
      <c r="E207" s="218">
        <v>3.4216799999999998</v>
      </c>
      <c r="F207" s="218">
        <v>2.3965000000000001</v>
      </c>
      <c r="G207" s="218">
        <v>-0.08</v>
      </c>
      <c r="H207" s="218">
        <v>3.4</v>
      </c>
      <c r="I207" s="218">
        <v>-0.14000000000000001</v>
      </c>
    </row>
    <row r="208" spans="1:9" x14ac:dyDescent="0.2">
      <c r="A208" s="218">
        <v>207</v>
      </c>
      <c r="B208" s="218">
        <v>207</v>
      </c>
      <c r="C208" s="306" t="s">
        <v>309</v>
      </c>
      <c r="D208" s="218">
        <v>3.7683</v>
      </c>
      <c r="E208" s="218">
        <v>1.42974</v>
      </c>
      <c r="F208" s="218">
        <v>2.2814999999999999</v>
      </c>
      <c r="G208" s="218">
        <v>-0.04</v>
      </c>
      <c r="H208" s="218">
        <v>6.0486199999999997</v>
      </c>
      <c r="I208" s="218">
        <v>-0.13402</v>
      </c>
    </row>
    <row r="209" spans="1:9" x14ac:dyDescent="0.2">
      <c r="A209" s="218">
        <v>208</v>
      </c>
      <c r="B209" s="218">
        <v>208</v>
      </c>
      <c r="C209" s="306" t="s">
        <v>74</v>
      </c>
      <c r="D209" s="218">
        <v>2.1034999999999999</v>
      </c>
      <c r="E209" s="218">
        <v>0</v>
      </c>
      <c r="F209" s="218">
        <v>2.3965000000000001</v>
      </c>
      <c r="G209" s="218">
        <v>0</v>
      </c>
      <c r="H209" s="218">
        <v>4.5</v>
      </c>
      <c r="I209" s="218">
        <v>0</v>
      </c>
    </row>
    <row r="210" spans="1:9" x14ac:dyDescent="0.2">
      <c r="A210" s="218">
        <v>209</v>
      </c>
      <c r="B210" s="218">
        <v>209</v>
      </c>
      <c r="C210" s="306" t="s">
        <v>310</v>
      </c>
      <c r="D210" s="218">
        <v>3.7684000000000002</v>
      </c>
      <c r="E210" s="218">
        <v>1.5328599999999999</v>
      </c>
      <c r="F210" s="218">
        <v>2.2814999999999999</v>
      </c>
      <c r="G210" s="218">
        <v>0.04</v>
      </c>
      <c r="H210" s="218">
        <v>6.0485600000000002</v>
      </c>
      <c r="I210" s="218">
        <v>0.14080999999999999</v>
      </c>
    </row>
    <row r="211" spans="1:9" x14ac:dyDescent="0.2">
      <c r="A211" s="218">
        <v>210</v>
      </c>
      <c r="B211" s="218">
        <v>210</v>
      </c>
      <c r="C211" s="306" t="s">
        <v>218</v>
      </c>
      <c r="D211" s="218">
        <v>1.0046999999999999</v>
      </c>
      <c r="E211" s="218">
        <v>2.8524400000000001</v>
      </c>
      <c r="F211" s="218">
        <v>2.3965000000000001</v>
      </c>
      <c r="G211" s="218">
        <v>0.08</v>
      </c>
      <c r="H211" s="218">
        <v>3.4</v>
      </c>
      <c r="I211" s="218">
        <v>0.13</v>
      </c>
    </row>
    <row r="212" spans="1:9" x14ac:dyDescent="0.2">
      <c r="A212" s="218">
        <v>211</v>
      </c>
      <c r="B212" s="218">
        <v>211</v>
      </c>
      <c r="C212" s="306" t="s">
        <v>311</v>
      </c>
      <c r="D212" s="218">
        <v>3.7738</v>
      </c>
      <c r="E212" s="218">
        <v>4.4913499999999997</v>
      </c>
      <c r="F212" s="218">
        <v>2.2814999999999999</v>
      </c>
      <c r="G212" s="218">
        <v>0.12</v>
      </c>
      <c r="H212" s="218">
        <v>6.0436699999999997</v>
      </c>
      <c r="I212" s="218">
        <v>0.41552</v>
      </c>
    </row>
    <row r="213" spans="1:9" x14ac:dyDescent="0.2">
      <c r="A213" s="218">
        <v>212</v>
      </c>
      <c r="B213" s="218">
        <v>212</v>
      </c>
      <c r="C213" s="306" t="s">
        <v>219</v>
      </c>
      <c r="D213" s="218">
        <v>2.9150999999999998</v>
      </c>
      <c r="E213" s="218">
        <v>6.3296799999999998</v>
      </c>
      <c r="F213" s="218">
        <v>2.3965000000000001</v>
      </c>
      <c r="G213" s="218">
        <v>0.16</v>
      </c>
      <c r="H213" s="218">
        <v>5.2938099999999997</v>
      </c>
      <c r="I213" s="218">
        <v>0.48137999999999997</v>
      </c>
    </row>
    <row r="214" spans="1:9" x14ac:dyDescent="0.2">
      <c r="A214" s="218">
        <v>213</v>
      </c>
      <c r="B214" s="218">
        <v>213</v>
      </c>
      <c r="C214" s="306" t="s">
        <v>312</v>
      </c>
      <c r="D214" s="218">
        <v>3.7843</v>
      </c>
      <c r="E214" s="218">
        <v>7.4402100000000004</v>
      </c>
      <c r="F214" s="218">
        <v>2.2814999999999999</v>
      </c>
      <c r="G214" s="218">
        <v>0.2</v>
      </c>
      <c r="H214" s="218">
        <v>6.0339400000000003</v>
      </c>
      <c r="I214" s="218">
        <v>0.69003000000000003</v>
      </c>
    </row>
    <row r="215" spans="1:9" x14ac:dyDescent="0.2">
      <c r="A215" s="218">
        <v>214</v>
      </c>
      <c r="B215" s="218">
        <v>214</v>
      </c>
      <c r="C215" s="306" t="s">
        <v>218</v>
      </c>
      <c r="D215" s="218">
        <v>1.0195000000000001</v>
      </c>
      <c r="E215" s="218">
        <v>10.169129999999999</v>
      </c>
      <c r="F215" s="218">
        <v>2.3965000000000001</v>
      </c>
      <c r="G215" s="218">
        <v>0.24</v>
      </c>
      <c r="H215" s="218">
        <v>3.4</v>
      </c>
      <c r="I215" s="218">
        <v>0.42</v>
      </c>
    </row>
    <row r="216" spans="1:9" x14ac:dyDescent="0.2">
      <c r="A216" s="218">
        <v>215</v>
      </c>
      <c r="B216" s="218">
        <v>215</v>
      </c>
      <c r="C216" s="306" t="s">
        <v>313</v>
      </c>
      <c r="D216" s="218">
        <v>3.8</v>
      </c>
      <c r="E216" s="218">
        <v>10.37406</v>
      </c>
      <c r="F216" s="218">
        <v>2.2814999999999999</v>
      </c>
      <c r="G216" s="218">
        <v>0.28000000000000003</v>
      </c>
      <c r="H216" s="218">
        <v>6.01938</v>
      </c>
      <c r="I216" s="218">
        <v>0.96428000000000003</v>
      </c>
    </row>
    <row r="217" spans="1:9" x14ac:dyDescent="0.2">
      <c r="A217" s="218">
        <v>216</v>
      </c>
      <c r="B217" s="218">
        <v>216</v>
      </c>
      <c r="C217" s="306" t="s">
        <v>74</v>
      </c>
      <c r="D217" s="218">
        <v>2.1377999999999999</v>
      </c>
      <c r="E217" s="218">
        <v>12.88161</v>
      </c>
      <c r="F217" s="218">
        <v>2.3965000000000001</v>
      </c>
      <c r="G217" s="218">
        <v>0.32</v>
      </c>
      <c r="H217" s="218">
        <v>4.4804599999999999</v>
      </c>
      <c r="I217" s="218">
        <v>0.79659000000000002</v>
      </c>
    </row>
    <row r="218" spans="1:9" x14ac:dyDescent="0.2">
      <c r="A218" s="218">
        <v>217</v>
      </c>
      <c r="B218" s="218">
        <v>217</v>
      </c>
      <c r="C218" s="306" t="s">
        <v>314</v>
      </c>
      <c r="D218" s="218">
        <v>3.8208000000000002</v>
      </c>
      <c r="E218" s="218">
        <v>13.28778</v>
      </c>
      <c r="F218" s="218">
        <v>2.2814999999999999</v>
      </c>
      <c r="G218" s="218">
        <v>0.36</v>
      </c>
      <c r="H218" s="218">
        <v>6</v>
      </c>
      <c r="I218" s="218">
        <v>1.2381800000000001</v>
      </c>
    </row>
    <row r="219" spans="1:9" x14ac:dyDescent="0.2">
      <c r="A219" s="218">
        <v>218</v>
      </c>
      <c r="B219" s="218">
        <v>218</v>
      </c>
      <c r="C219" s="306" t="s">
        <v>218</v>
      </c>
      <c r="D219" s="218">
        <v>1.0446</v>
      </c>
      <c r="E219" s="218">
        <v>16.118690000000001</v>
      </c>
      <c r="F219" s="218">
        <v>2.3965000000000001</v>
      </c>
      <c r="G219" s="218">
        <v>0.4</v>
      </c>
      <c r="H219" s="218">
        <v>3.4</v>
      </c>
      <c r="I219" s="218">
        <v>0.69</v>
      </c>
    </row>
    <row r="220" spans="1:9" x14ac:dyDescent="0.2">
      <c r="A220" s="218">
        <v>219</v>
      </c>
      <c r="B220" s="218">
        <v>219</v>
      </c>
      <c r="C220" s="306" t="s">
        <v>315</v>
      </c>
      <c r="D220" s="218">
        <v>3.8466</v>
      </c>
      <c r="E220" s="218">
        <v>16.176549999999999</v>
      </c>
      <c r="F220" s="218">
        <v>2.2814999999999999</v>
      </c>
      <c r="G220" s="218">
        <v>0.44</v>
      </c>
      <c r="H220" s="218">
        <v>5.9757899999999999</v>
      </c>
      <c r="I220" s="218">
        <v>1.5116499999999999</v>
      </c>
    </row>
    <row r="221" spans="1:9" x14ac:dyDescent="0.2">
      <c r="A221" s="218">
        <v>220</v>
      </c>
      <c r="B221" s="218">
        <v>220</v>
      </c>
      <c r="C221" s="306" t="s">
        <v>74</v>
      </c>
      <c r="D221" s="218">
        <v>2.1678000000000002</v>
      </c>
      <c r="E221" s="218">
        <v>17.88166</v>
      </c>
      <c r="F221" s="218">
        <v>2.3965000000000001</v>
      </c>
      <c r="G221" s="218">
        <v>0.48</v>
      </c>
      <c r="H221" s="218">
        <v>4.4595700000000003</v>
      </c>
      <c r="I221" s="218">
        <v>1.1456200000000001</v>
      </c>
    </row>
    <row r="222" spans="1:9" x14ac:dyDescent="0.2">
      <c r="A222" s="218">
        <v>221</v>
      </c>
      <c r="B222" s="218">
        <v>221</v>
      </c>
      <c r="C222" s="306" t="s">
        <v>316</v>
      </c>
      <c r="D222" s="218">
        <v>3.8773</v>
      </c>
      <c r="E222" s="218">
        <v>19.03585</v>
      </c>
      <c r="F222" s="218">
        <v>2.2814999999999999</v>
      </c>
      <c r="G222" s="218">
        <v>0.52</v>
      </c>
      <c r="H222" s="218">
        <v>5.9467800000000004</v>
      </c>
      <c r="I222" s="218">
        <v>1.7846200000000001</v>
      </c>
    </row>
    <row r="223" spans="1:9" x14ac:dyDescent="0.2">
      <c r="A223" s="218">
        <v>222</v>
      </c>
      <c r="B223" s="218">
        <v>222</v>
      </c>
      <c r="C223" s="306" t="s">
        <v>218</v>
      </c>
      <c r="D223" s="218">
        <v>1.0474000000000001</v>
      </c>
      <c r="E223" s="218">
        <v>16.64423</v>
      </c>
      <c r="F223" s="218">
        <v>2.3965000000000001</v>
      </c>
      <c r="G223" s="218">
        <v>0.56000000000000005</v>
      </c>
      <c r="H223" s="218">
        <v>3.4</v>
      </c>
      <c r="I223" s="218">
        <v>0.86</v>
      </c>
    </row>
    <row r="224" spans="1:9" x14ac:dyDescent="0.2">
      <c r="A224" s="218">
        <v>223</v>
      </c>
      <c r="B224" s="218">
        <v>223</v>
      </c>
      <c r="C224" s="306" t="s">
        <v>317</v>
      </c>
      <c r="D224" s="218">
        <v>3.9127999999999998</v>
      </c>
      <c r="E224" s="218">
        <v>21.861619999999998</v>
      </c>
      <c r="F224" s="218">
        <v>2.2814999999999999</v>
      </c>
      <c r="G224" s="218">
        <v>0.6</v>
      </c>
      <c r="H224" s="218">
        <v>5.91296</v>
      </c>
      <c r="I224" s="218">
        <v>2.05701</v>
      </c>
    </row>
    <row r="225" spans="1:9" x14ac:dyDescent="0.2">
      <c r="A225" s="218">
        <v>224</v>
      </c>
      <c r="B225" s="218">
        <v>224</v>
      </c>
      <c r="C225" s="306" t="s">
        <v>74</v>
      </c>
      <c r="D225" s="218">
        <v>2.1783000000000001</v>
      </c>
      <c r="E225" s="218">
        <v>20.254909999999999</v>
      </c>
      <c r="F225" s="218">
        <v>2.3965000000000001</v>
      </c>
      <c r="G225" s="218">
        <v>0.64</v>
      </c>
      <c r="H225" s="218">
        <v>4.4400899999999996</v>
      </c>
      <c r="I225" s="218">
        <v>1.39412</v>
      </c>
    </row>
    <row r="226" spans="1:9" x14ac:dyDescent="0.2">
      <c r="A226" s="218">
        <v>225</v>
      </c>
      <c r="B226" s="218">
        <v>225</v>
      </c>
      <c r="C226" s="306" t="s">
        <v>318</v>
      </c>
      <c r="D226" s="218">
        <v>3.9531000000000001</v>
      </c>
      <c r="E226" s="218">
        <v>24.65024</v>
      </c>
      <c r="F226" s="218">
        <v>2.2814999999999999</v>
      </c>
      <c r="G226" s="218">
        <v>0.68</v>
      </c>
      <c r="H226" s="218">
        <v>5.8743299999999996</v>
      </c>
      <c r="I226" s="218">
        <v>2.3287399999999998</v>
      </c>
    </row>
    <row r="227" spans="1:9" x14ac:dyDescent="0.2">
      <c r="A227" s="218">
        <v>226</v>
      </c>
      <c r="B227" s="218">
        <v>226</v>
      </c>
      <c r="C227" s="306" t="s">
        <v>218</v>
      </c>
      <c r="D227" s="218">
        <v>1.0803</v>
      </c>
      <c r="E227" s="218">
        <v>21.732469999999999</v>
      </c>
      <c r="F227" s="218">
        <v>2.3965000000000001</v>
      </c>
      <c r="G227" s="218">
        <v>0.72</v>
      </c>
      <c r="H227" s="218">
        <v>3.4</v>
      </c>
      <c r="I227" s="218">
        <v>1.1200000000000001</v>
      </c>
    </row>
    <row r="228" spans="1:9" x14ac:dyDescent="0.2">
      <c r="A228" s="218">
        <v>227</v>
      </c>
      <c r="B228" s="218">
        <v>227</v>
      </c>
      <c r="C228" s="306" t="s">
        <v>319</v>
      </c>
      <c r="D228" s="218">
        <v>3.9979</v>
      </c>
      <c r="E228" s="218">
        <v>27.398499999999999</v>
      </c>
      <c r="F228" s="218">
        <v>2.2814999999999999</v>
      </c>
      <c r="G228" s="218">
        <v>0.76</v>
      </c>
      <c r="H228" s="218">
        <v>5.8309199999999999</v>
      </c>
      <c r="I228" s="218">
        <v>2.5997300000000001</v>
      </c>
    </row>
    <row r="229" spans="1:9" x14ac:dyDescent="0.2">
      <c r="A229" s="218">
        <v>228</v>
      </c>
      <c r="B229" s="218">
        <v>228</v>
      </c>
      <c r="C229" s="306" t="s">
        <v>219</v>
      </c>
      <c r="D229" s="218">
        <v>3.0785999999999998</v>
      </c>
      <c r="E229" s="218">
        <v>25.29054</v>
      </c>
      <c r="F229" s="218">
        <v>2.3965000000000001</v>
      </c>
      <c r="G229" s="218">
        <v>0.8</v>
      </c>
      <c r="H229" s="218">
        <v>5.18004</v>
      </c>
      <c r="I229" s="218">
        <v>2.1152099999999998</v>
      </c>
    </row>
    <row r="230" spans="1:9" x14ac:dyDescent="0.2">
      <c r="A230" s="218">
        <v>229</v>
      </c>
      <c r="B230" s="218">
        <v>229</v>
      </c>
      <c r="C230" s="306" t="s">
        <v>320</v>
      </c>
      <c r="D230" s="218">
        <v>4.0471000000000004</v>
      </c>
      <c r="E230" s="218">
        <v>30.103680000000001</v>
      </c>
      <c r="F230" s="218">
        <v>2.2814999999999999</v>
      </c>
      <c r="G230" s="218">
        <v>0.84</v>
      </c>
      <c r="H230" s="218">
        <v>5.7827299999999999</v>
      </c>
      <c r="I230" s="218">
        <v>2.8698899999999998</v>
      </c>
    </row>
    <row r="231" spans="1:9" x14ac:dyDescent="0.2">
      <c r="A231" s="218">
        <v>230</v>
      </c>
      <c r="B231" s="218">
        <v>230</v>
      </c>
      <c r="C231" s="306" t="s">
        <v>218</v>
      </c>
      <c r="D231" s="218">
        <v>1.1349</v>
      </c>
      <c r="E231" s="218">
        <v>27.84084</v>
      </c>
      <c r="F231" s="218">
        <v>2.3965000000000001</v>
      </c>
      <c r="G231" s="218">
        <v>0.88</v>
      </c>
      <c r="H231" s="218">
        <v>3.4</v>
      </c>
      <c r="I231" s="218">
        <v>1.41</v>
      </c>
    </row>
    <row r="232" spans="1:9" x14ac:dyDescent="0.2">
      <c r="A232" s="218">
        <v>231</v>
      </c>
      <c r="B232" s="218">
        <v>231</v>
      </c>
      <c r="C232" s="306" t="s">
        <v>321</v>
      </c>
      <c r="D232" s="218">
        <v>4.1006</v>
      </c>
      <c r="E232" s="218">
        <v>32.763590000000001</v>
      </c>
      <c r="F232" s="218">
        <v>2.2814999999999999</v>
      </c>
      <c r="G232" s="218">
        <v>0.92</v>
      </c>
      <c r="H232" s="218">
        <v>5.7297599999999997</v>
      </c>
      <c r="I232" s="218">
        <v>3.1391499999999999</v>
      </c>
    </row>
    <row r="233" spans="1:9" x14ac:dyDescent="0.2">
      <c r="A233" s="218">
        <v>232</v>
      </c>
      <c r="B233" s="218">
        <v>232</v>
      </c>
      <c r="C233" s="306" t="s">
        <v>74</v>
      </c>
      <c r="D233" s="218">
        <v>2.2816000000000001</v>
      </c>
      <c r="E233" s="218">
        <v>30.562919999999998</v>
      </c>
      <c r="F233" s="218">
        <v>2.3965000000000001</v>
      </c>
      <c r="G233" s="218">
        <v>0.96</v>
      </c>
      <c r="H233" s="218">
        <v>4.3611000000000004</v>
      </c>
      <c r="I233" s="218">
        <v>2.1201400000000001</v>
      </c>
    </row>
    <row r="234" spans="1:9" x14ac:dyDescent="0.2">
      <c r="A234" s="218">
        <v>233</v>
      </c>
      <c r="B234" s="218">
        <v>233</v>
      </c>
      <c r="C234" s="306" t="s">
        <v>322</v>
      </c>
      <c r="D234" s="218">
        <v>4.1582999999999997</v>
      </c>
      <c r="E234" s="218">
        <v>35.376420000000003</v>
      </c>
      <c r="F234" s="218">
        <v>2.2814999999999999</v>
      </c>
      <c r="G234" s="218">
        <v>1</v>
      </c>
      <c r="H234" s="218">
        <v>5.67204</v>
      </c>
      <c r="I234" s="218">
        <v>3.4074300000000002</v>
      </c>
    </row>
    <row r="235" spans="1:9" x14ac:dyDescent="0.2">
      <c r="A235" s="218">
        <v>234</v>
      </c>
      <c r="B235" s="218">
        <v>234</v>
      </c>
      <c r="C235" s="306" t="s">
        <v>218</v>
      </c>
      <c r="D235" s="218">
        <v>1.2065999999999999</v>
      </c>
      <c r="E235" s="218">
        <v>33.729579999999999</v>
      </c>
      <c r="F235" s="218">
        <v>2.3965000000000001</v>
      </c>
      <c r="G235" s="218">
        <v>1.04</v>
      </c>
      <c r="H235" s="218">
        <v>3.4</v>
      </c>
      <c r="I235" s="218">
        <v>1.71</v>
      </c>
    </row>
    <row r="236" spans="1:9" x14ac:dyDescent="0.2">
      <c r="A236" s="218">
        <v>235</v>
      </c>
      <c r="B236" s="218">
        <v>235</v>
      </c>
      <c r="C236" s="306" t="s">
        <v>323</v>
      </c>
      <c r="D236" s="218">
        <v>4.22</v>
      </c>
      <c r="E236" s="218">
        <v>37.940750000000001</v>
      </c>
      <c r="F236" s="218">
        <v>2.2814999999999999</v>
      </c>
      <c r="G236" s="218">
        <v>1.08</v>
      </c>
      <c r="H236" s="218">
        <v>5.6095699999999997</v>
      </c>
      <c r="I236" s="218">
        <v>3.6746400000000001</v>
      </c>
    </row>
    <row r="237" spans="1:9" x14ac:dyDescent="0.2">
      <c r="A237" s="218">
        <v>236</v>
      </c>
      <c r="B237" s="218">
        <v>236</v>
      </c>
      <c r="C237" s="306" t="s">
        <v>74</v>
      </c>
      <c r="D237" s="218">
        <v>2.3776999999999999</v>
      </c>
      <c r="E237" s="218">
        <v>36.843330000000002</v>
      </c>
      <c r="F237" s="218">
        <v>2.3965000000000001</v>
      </c>
      <c r="G237" s="218">
        <v>1.1200000000000001</v>
      </c>
      <c r="H237" s="218">
        <v>4.2993499999999996</v>
      </c>
      <c r="I237" s="218">
        <v>2.54576</v>
      </c>
    </row>
    <row r="238" spans="1:9" x14ac:dyDescent="0.2">
      <c r="A238" s="218">
        <v>237</v>
      </c>
      <c r="B238" s="218">
        <v>237</v>
      </c>
      <c r="C238" s="306" t="s">
        <v>324</v>
      </c>
      <c r="D238" s="218">
        <v>4.2824</v>
      </c>
      <c r="E238" s="218">
        <v>40.369619999999998</v>
      </c>
      <c r="F238" s="218">
        <v>2.2814999999999999</v>
      </c>
      <c r="G238" s="218">
        <v>1.1599999999999999</v>
      </c>
      <c r="H238" s="218">
        <v>5.5441799999999999</v>
      </c>
      <c r="I238" s="218">
        <v>3.93377</v>
      </c>
    </row>
    <row r="239" spans="1:9" x14ac:dyDescent="0.2">
      <c r="A239" s="218">
        <v>238</v>
      </c>
      <c r="B239" s="218">
        <v>238</v>
      </c>
      <c r="C239" s="306" t="s">
        <v>218</v>
      </c>
      <c r="D239" s="218">
        <v>1.2959000000000001</v>
      </c>
      <c r="E239" s="218">
        <v>39.253630000000001</v>
      </c>
      <c r="F239" s="218">
        <v>2.3965000000000001</v>
      </c>
      <c r="G239" s="218">
        <v>1.2</v>
      </c>
      <c r="H239" s="218">
        <v>3.4</v>
      </c>
      <c r="I239" s="218">
        <v>2.02</v>
      </c>
    </row>
    <row r="240" spans="1:9" x14ac:dyDescent="0.2">
      <c r="A240" s="218">
        <v>239</v>
      </c>
      <c r="B240" s="218">
        <v>239</v>
      </c>
      <c r="C240" s="306" t="s">
        <v>325</v>
      </c>
      <c r="D240" s="218">
        <v>4.3512000000000004</v>
      </c>
      <c r="E240" s="218">
        <v>42.831249999999997</v>
      </c>
      <c r="F240" s="218">
        <v>2.2814999999999999</v>
      </c>
      <c r="G240" s="218">
        <v>1.24</v>
      </c>
      <c r="H240" s="218">
        <v>5.4725200000000003</v>
      </c>
      <c r="I240" s="218">
        <v>4.1981599999999997</v>
      </c>
    </row>
    <row r="241" spans="1:9" x14ac:dyDescent="0.2">
      <c r="A241" s="218">
        <v>240</v>
      </c>
      <c r="B241" s="218">
        <v>240</v>
      </c>
      <c r="C241" s="306" t="s">
        <v>74</v>
      </c>
      <c r="D241" s="218">
        <v>2.4636999999999998</v>
      </c>
      <c r="E241" s="218">
        <v>41.711939999999998</v>
      </c>
      <c r="F241" s="218">
        <v>2.3965000000000001</v>
      </c>
      <c r="G241" s="218">
        <v>1.28</v>
      </c>
      <c r="H241" s="218">
        <v>4.2356299999999996</v>
      </c>
      <c r="I241" s="218">
        <v>2.9192900000000002</v>
      </c>
    </row>
    <row r="242" spans="1:9" x14ac:dyDescent="0.2">
      <c r="A242" s="218">
        <v>241</v>
      </c>
      <c r="B242" s="218">
        <v>241</v>
      </c>
      <c r="C242" s="306" t="s">
        <v>326</v>
      </c>
      <c r="D242" s="218">
        <v>4.4275000000000002</v>
      </c>
      <c r="E242" s="218">
        <v>45.335360000000001</v>
      </c>
      <c r="F242" s="218">
        <v>2.2814999999999999</v>
      </c>
      <c r="G242" s="218">
        <v>1.32</v>
      </c>
      <c r="H242" s="218">
        <v>5.3938699999999997</v>
      </c>
      <c r="I242" s="218">
        <v>4.4690200000000004</v>
      </c>
    </row>
    <row r="243" spans="1:9" x14ac:dyDescent="0.2">
      <c r="A243" s="218">
        <v>242</v>
      </c>
      <c r="B243" s="218">
        <v>242</v>
      </c>
      <c r="C243" s="306" t="s">
        <v>218</v>
      </c>
      <c r="D243" s="218">
        <v>1.375</v>
      </c>
      <c r="E243" s="218">
        <v>43.128639999999997</v>
      </c>
      <c r="F243" s="218">
        <v>2.3965000000000001</v>
      </c>
      <c r="G243" s="218">
        <v>1.36</v>
      </c>
      <c r="H243" s="218">
        <v>3.4</v>
      </c>
      <c r="I243" s="218">
        <v>2.2999999999999998</v>
      </c>
    </row>
    <row r="244" spans="1:9" x14ac:dyDescent="0.2">
      <c r="A244" s="218">
        <v>243</v>
      </c>
      <c r="B244" s="218">
        <v>243</v>
      </c>
      <c r="C244" s="306" t="s">
        <v>327</v>
      </c>
      <c r="D244" s="218">
        <v>4.5038</v>
      </c>
      <c r="E244" s="218">
        <v>47.699860000000001</v>
      </c>
      <c r="F244" s="218">
        <v>2.2814999999999999</v>
      </c>
      <c r="G244" s="218">
        <v>1.4</v>
      </c>
      <c r="H244" s="218">
        <v>5.3125999999999998</v>
      </c>
      <c r="I244" s="218">
        <v>4.7311199999999998</v>
      </c>
    </row>
    <row r="245" spans="1:9" x14ac:dyDescent="0.2">
      <c r="A245" s="218">
        <v>244</v>
      </c>
      <c r="B245" s="218">
        <v>244</v>
      </c>
      <c r="C245" s="306" t="s">
        <v>219</v>
      </c>
      <c r="D245" s="218">
        <v>3.4266999999999999</v>
      </c>
      <c r="E245" s="218">
        <v>42.616050000000001</v>
      </c>
      <c r="F245" s="218">
        <v>2.3965000000000001</v>
      </c>
      <c r="G245" s="218">
        <v>1.44</v>
      </c>
      <c r="H245" s="218">
        <v>4.9182300000000003</v>
      </c>
      <c r="I245" s="218">
        <v>3.7601499999999999</v>
      </c>
    </row>
    <row r="246" spans="1:9" x14ac:dyDescent="0.2">
      <c r="A246" s="218">
        <v>245</v>
      </c>
      <c r="B246" s="218">
        <v>245</v>
      </c>
      <c r="C246" s="306" t="s">
        <v>218</v>
      </c>
      <c r="D246" s="218">
        <v>1.4309000000000001</v>
      </c>
      <c r="E246" s="218">
        <v>45.467190000000002</v>
      </c>
      <c r="F246" s="218">
        <v>2.3965000000000001</v>
      </c>
      <c r="G246" s="218">
        <v>1.52</v>
      </c>
      <c r="H246" s="218">
        <v>3.4</v>
      </c>
      <c r="I246" s="218">
        <v>2.54</v>
      </c>
    </row>
    <row r="247" spans="1:9" x14ac:dyDescent="0.2">
      <c r="A247" s="218">
        <v>246</v>
      </c>
      <c r="B247" s="218">
        <v>246</v>
      </c>
      <c r="C247" s="306" t="s">
        <v>74</v>
      </c>
      <c r="D247" s="218">
        <v>2.5514999999999999</v>
      </c>
      <c r="E247" s="218">
        <v>47.404640000000001</v>
      </c>
      <c r="F247" s="218">
        <v>2.3965000000000001</v>
      </c>
      <c r="G247" s="218">
        <v>1.6</v>
      </c>
      <c r="H247" s="218">
        <v>4.12338</v>
      </c>
      <c r="I247" s="218">
        <v>3.4782700000000002</v>
      </c>
    </row>
    <row r="248" spans="1:9" x14ac:dyDescent="0.2">
      <c r="A248" s="218">
        <v>247</v>
      </c>
      <c r="B248" s="218">
        <v>247</v>
      </c>
      <c r="C248" s="306" t="s">
        <v>218</v>
      </c>
      <c r="D248" s="218">
        <v>1.4742</v>
      </c>
      <c r="E248" s="218">
        <v>47.102789999999999</v>
      </c>
      <c r="F248" s="218">
        <v>2.3965000000000001</v>
      </c>
      <c r="G248" s="218">
        <v>1.68</v>
      </c>
      <c r="H248" s="218">
        <v>3.4</v>
      </c>
      <c r="I248" s="218">
        <v>2.76</v>
      </c>
    </row>
    <row r="249" spans="1:9" x14ac:dyDescent="0.2">
      <c r="A249" s="218">
        <v>248</v>
      </c>
      <c r="B249" s="218">
        <v>248</v>
      </c>
      <c r="C249" s="306" t="s">
        <v>219</v>
      </c>
      <c r="D249" s="218">
        <v>3.4485000000000001</v>
      </c>
      <c r="E249" s="218">
        <v>45.685070000000003</v>
      </c>
      <c r="F249" s="218">
        <v>2.3965000000000001</v>
      </c>
      <c r="G249" s="218">
        <v>1.8049999999999999</v>
      </c>
      <c r="H249" s="218">
        <v>4.8056200000000002</v>
      </c>
      <c r="I249" s="218">
        <v>4.2724299999999999</v>
      </c>
    </row>
    <row r="250" spans="1:9" x14ac:dyDescent="0.2">
      <c r="A250" s="218">
        <v>249</v>
      </c>
      <c r="B250" s="218">
        <v>249</v>
      </c>
      <c r="C250" s="306" t="s">
        <v>218</v>
      </c>
      <c r="D250" s="218">
        <v>1.4167000000000001</v>
      </c>
      <c r="E250" s="218">
        <v>44.899909999999998</v>
      </c>
      <c r="F250" s="218">
        <v>2.3965000000000001</v>
      </c>
      <c r="G250" s="218">
        <v>1.93</v>
      </c>
      <c r="H250" s="218">
        <v>3.4</v>
      </c>
      <c r="I250" s="218">
        <v>2.93</v>
      </c>
    </row>
    <row r="251" spans="1:9" x14ac:dyDescent="0.2">
      <c r="A251" s="218">
        <v>250</v>
      </c>
      <c r="B251" s="218">
        <v>250</v>
      </c>
      <c r="C251" s="306" t="s">
        <v>74</v>
      </c>
      <c r="D251" s="218">
        <v>2.4037000000000002</v>
      </c>
      <c r="E251" s="218">
        <v>45.491210000000002</v>
      </c>
      <c r="F251" s="218">
        <v>1.95</v>
      </c>
      <c r="G251" s="218">
        <v>2.3965000000000001</v>
      </c>
      <c r="H251" s="218">
        <v>3.6641499999999998</v>
      </c>
      <c r="I251" s="218">
        <v>4.0815000000000001</v>
      </c>
    </row>
    <row r="252" spans="1:9" x14ac:dyDescent="0.2">
      <c r="A252" s="218">
        <v>251</v>
      </c>
      <c r="B252" s="218">
        <v>251</v>
      </c>
      <c r="C252" s="306" t="s">
        <v>218</v>
      </c>
      <c r="D252" s="218">
        <v>1.4416</v>
      </c>
      <c r="E252" s="218">
        <v>45.885300000000001</v>
      </c>
      <c r="F252" s="218">
        <v>1.825</v>
      </c>
      <c r="G252" s="218">
        <v>2.3965000000000001</v>
      </c>
      <c r="H252" s="218">
        <v>2.86</v>
      </c>
      <c r="I252" s="218">
        <v>3.4</v>
      </c>
    </row>
    <row r="253" spans="1:9" x14ac:dyDescent="0.2">
      <c r="A253" s="218">
        <v>252</v>
      </c>
      <c r="B253" s="218">
        <v>252</v>
      </c>
      <c r="C253" s="306" t="s">
        <v>219</v>
      </c>
      <c r="D253" s="218">
        <v>3.5087000000000002</v>
      </c>
      <c r="E253" s="218">
        <v>46.493009999999998</v>
      </c>
      <c r="F253" s="218">
        <v>1.7</v>
      </c>
      <c r="G253" s="218">
        <v>2.3965000000000001</v>
      </c>
      <c r="H253" s="218">
        <v>4.2448499999999996</v>
      </c>
      <c r="I253" s="218">
        <v>4.8120700000000003</v>
      </c>
    </row>
    <row r="254" spans="1:9" x14ac:dyDescent="0.2">
      <c r="A254" s="218">
        <v>253</v>
      </c>
      <c r="B254" s="218">
        <v>253</v>
      </c>
      <c r="C254" s="306" t="s">
        <v>218</v>
      </c>
      <c r="D254" s="218">
        <v>1.4669000000000001</v>
      </c>
      <c r="E254" s="218">
        <v>46.836930000000002</v>
      </c>
      <c r="F254" s="218">
        <v>1.62</v>
      </c>
      <c r="G254" s="218">
        <v>2.3965000000000001</v>
      </c>
      <c r="H254" s="218">
        <v>2.69</v>
      </c>
      <c r="I254" s="218">
        <v>3.4</v>
      </c>
    </row>
    <row r="255" spans="1:9" x14ac:dyDescent="0.2">
      <c r="A255" s="218">
        <v>254</v>
      </c>
      <c r="B255" s="218">
        <v>254</v>
      </c>
      <c r="C255" s="306" t="s">
        <v>74</v>
      </c>
      <c r="D255" s="218">
        <v>2.4912999999999998</v>
      </c>
      <c r="E255" s="218">
        <v>44.879989999999999</v>
      </c>
      <c r="F255" s="218">
        <v>1.54</v>
      </c>
      <c r="G255" s="218">
        <v>2.3965000000000001</v>
      </c>
      <c r="H255" s="218">
        <v>3.2979400000000001</v>
      </c>
      <c r="I255" s="218">
        <v>4.1618199999999996</v>
      </c>
    </row>
    <row r="256" spans="1:9" x14ac:dyDescent="0.2">
      <c r="A256" s="218">
        <v>255</v>
      </c>
      <c r="B256" s="218">
        <v>255</v>
      </c>
      <c r="C256" s="306" t="s">
        <v>218</v>
      </c>
      <c r="D256" s="218">
        <v>1.3480000000000001</v>
      </c>
      <c r="E256" s="218">
        <v>41.887689999999999</v>
      </c>
      <c r="F256" s="218">
        <v>1.46</v>
      </c>
      <c r="G256" s="218">
        <v>2.3965000000000001</v>
      </c>
      <c r="H256" s="218">
        <v>2.36</v>
      </c>
      <c r="I256" s="218">
        <v>3.4</v>
      </c>
    </row>
    <row r="257" spans="1:9" x14ac:dyDescent="0.2">
      <c r="A257" s="218">
        <v>256</v>
      </c>
      <c r="B257" s="218">
        <v>256</v>
      </c>
      <c r="C257" s="306" t="s">
        <v>328</v>
      </c>
      <c r="D257" s="218">
        <v>4.4526000000000003</v>
      </c>
      <c r="E257" s="218">
        <v>46.708089999999999</v>
      </c>
      <c r="F257" s="218">
        <v>1.42</v>
      </c>
      <c r="G257" s="218">
        <v>2.2814999999999999</v>
      </c>
      <c r="H257" s="218">
        <v>4.6608999999999998</v>
      </c>
      <c r="I257" s="218">
        <v>5.3347100000000003</v>
      </c>
    </row>
    <row r="258" spans="1:9" x14ac:dyDescent="0.2">
      <c r="A258" s="218">
        <v>257</v>
      </c>
      <c r="B258" s="218">
        <v>257</v>
      </c>
      <c r="C258" s="306" t="s">
        <v>219</v>
      </c>
      <c r="D258" s="218">
        <v>3.4653999999999998</v>
      </c>
      <c r="E258" s="218">
        <v>43.285469999999997</v>
      </c>
      <c r="F258" s="218">
        <v>1.38</v>
      </c>
      <c r="G258" s="218">
        <v>2.3965000000000001</v>
      </c>
      <c r="H258" s="218">
        <v>3.75596</v>
      </c>
      <c r="I258" s="218">
        <v>4.9190899999999997</v>
      </c>
    </row>
    <row r="259" spans="1:9" x14ac:dyDescent="0.2">
      <c r="A259" s="218">
        <v>258</v>
      </c>
      <c r="B259" s="218">
        <v>258</v>
      </c>
      <c r="C259" s="306" t="s">
        <v>329</v>
      </c>
      <c r="D259" s="218">
        <v>4.3795999999999999</v>
      </c>
      <c r="E259" s="218">
        <v>44.33558</v>
      </c>
      <c r="F259" s="218">
        <v>1.34</v>
      </c>
      <c r="G259" s="218">
        <v>2.2814999999999999</v>
      </c>
      <c r="H259" s="218">
        <v>4.4007199999999997</v>
      </c>
      <c r="I259" s="218">
        <v>5.4140499999999996</v>
      </c>
    </row>
    <row r="260" spans="1:9" x14ac:dyDescent="0.2">
      <c r="A260" s="218">
        <v>259</v>
      </c>
      <c r="B260" s="218">
        <v>259</v>
      </c>
      <c r="C260" s="306" t="s">
        <v>218</v>
      </c>
      <c r="D260" s="218">
        <v>1.3281000000000001</v>
      </c>
      <c r="E260" s="218">
        <v>40.924160000000001</v>
      </c>
      <c r="F260" s="218">
        <v>1.3</v>
      </c>
      <c r="G260" s="218">
        <v>2.3965000000000001</v>
      </c>
      <c r="H260" s="218">
        <v>2.17</v>
      </c>
      <c r="I260" s="218">
        <v>3.4</v>
      </c>
    </row>
    <row r="261" spans="1:9" x14ac:dyDescent="0.2">
      <c r="A261" s="218">
        <v>260</v>
      </c>
      <c r="B261" s="218">
        <v>260</v>
      </c>
      <c r="C261" s="306" t="s">
        <v>330</v>
      </c>
      <c r="D261" s="218">
        <v>4.3101000000000003</v>
      </c>
      <c r="E261" s="218">
        <v>41.916699999999999</v>
      </c>
      <c r="F261" s="218">
        <v>1.26</v>
      </c>
      <c r="G261" s="218">
        <v>2.2814999999999999</v>
      </c>
      <c r="H261" s="218">
        <v>4.1393800000000001</v>
      </c>
      <c r="I261" s="218">
        <v>5.48874</v>
      </c>
    </row>
    <row r="262" spans="1:9" x14ac:dyDescent="0.2">
      <c r="A262" s="218">
        <v>261</v>
      </c>
      <c r="B262" s="218">
        <v>261</v>
      </c>
      <c r="C262" s="306" t="s">
        <v>74</v>
      </c>
      <c r="D262" s="218">
        <v>2.4060999999999999</v>
      </c>
      <c r="E262" s="218">
        <v>38.909289999999999</v>
      </c>
      <c r="F262" s="218">
        <v>1.22</v>
      </c>
      <c r="G262" s="218">
        <v>2.3965000000000001</v>
      </c>
      <c r="H262" s="218">
        <v>2.7312699999999999</v>
      </c>
      <c r="I262" s="218">
        <v>4.2688199999999998</v>
      </c>
    </row>
    <row r="263" spans="1:9" x14ac:dyDescent="0.2">
      <c r="A263" s="218">
        <v>262</v>
      </c>
      <c r="B263" s="218">
        <v>262</v>
      </c>
      <c r="C263" s="306" t="s">
        <v>331</v>
      </c>
      <c r="D263" s="218">
        <v>4.2443</v>
      </c>
      <c r="E263" s="218">
        <v>39.451779999999999</v>
      </c>
      <c r="F263" s="218">
        <v>1.18</v>
      </c>
      <c r="G263" s="218">
        <v>2.2814999999999999</v>
      </c>
      <c r="H263" s="218">
        <v>3.8769499999999999</v>
      </c>
      <c r="I263" s="218">
        <v>5.5587799999999996</v>
      </c>
    </row>
    <row r="264" spans="1:9" x14ac:dyDescent="0.2">
      <c r="A264" s="218">
        <v>263</v>
      </c>
      <c r="B264" s="218">
        <v>263</v>
      </c>
      <c r="C264" s="306" t="s">
        <v>218</v>
      </c>
      <c r="D264" s="218">
        <v>1.2408999999999999</v>
      </c>
      <c r="E264" s="218">
        <v>36.03416</v>
      </c>
      <c r="F264" s="218">
        <v>1.1399999999999999</v>
      </c>
      <c r="G264" s="218">
        <v>2.3965000000000001</v>
      </c>
      <c r="H264" s="218">
        <v>1.87</v>
      </c>
      <c r="I264" s="218">
        <v>3.4</v>
      </c>
    </row>
    <row r="265" spans="1:9" x14ac:dyDescent="0.2">
      <c r="A265" s="218">
        <v>264</v>
      </c>
      <c r="B265" s="218">
        <v>264</v>
      </c>
      <c r="C265" s="306" t="s">
        <v>332</v>
      </c>
      <c r="D265" s="218">
        <v>4.1821999999999999</v>
      </c>
      <c r="E265" s="218">
        <v>36.941450000000003</v>
      </c>
      <c r="F265" s="218">
        <v>1.1000000000000001</v>
      </c>
      <c r="G265" s="218">
        <v>2.2814999999999999</v>
      </c>
      <c r="H265" s="218">
        <v>3.6135199999999998</v>
      </c>
      <c r="I265" s="218">
        <v>5.6241500000000002</v>
      </c>
    </row>
    <row r="266" spans="1:9" x14ac:dyDescent="0.2">
      <c r="A266" s="218">
        <v>265</v>
      </c>
      <c r="B266" s="218">
        <v>265</v>
      </c>
      <c r="C266" s="306" t="s">
        <v>219</v>
      </c>
      <c r="D266" s="218">
        <v>3.2101000000000002</v>
      </c>
      <c r="E266" s="218">
        <v>33.028559999999999</v>
      </c>
      <c r="F266" s="218">
        <v>1.06</v>
      </c>
      <c r="G266" s="218">
        <v>2.3965000000000001</v>
      </c>
      <c r="H266" s="218">
        <v>2.8096700000000001</v>
      </c>
      <c r="I266" s="218">
        <v>5.0878100000000002</v>
      </c>
    </row>
    <row r="267" spans="1:9" x14ac:dyDescent="0.2">
      <c r="A267" s="218">
        <v>266</v>
      </c>
      <c r="B267" s="218">
        <v>266</v>
      </c>
      <c r="C267" s="306" t="s">
        <v>333</v>
      </c>
      <c r="D267" s="218">
        <v>4.1241000000000003</v>
      </c>
      <c r="E267" s="218">
        <v>34.386650000000003</v>
      </c>
      <c r="F267" s="218">
        <v>1.02</v>
      </c>
      <c r="G267" s="218">
        <v>2.2814999999999999</v>
      </c>
      <c r="H267" s="218">
        <v>3.3491599999999999</v>
      </c>
      <c r="I267" s="218">
        <v>5.68485</v>
      </c>
    </row>
    <row r="268" spans="1:9" x14ac:dyDescent="0.2">
      <c r="A268" s="218">
        <v>267</v>
      </c>
      <c r="B268" s="218">
        <v>267</v>
      </c>
      <c r="C268" s="306" t="s">
        <v>218</v>
      </c>
      <c r="D268" s="218">
        <v>1.1540999999999999</v>
      </c>
      <c r="E268" s="218">
        <v>29.597090000000001</v>
      </c>
      <c r="F268" s="218">
        <v>0.98</v>
      </c>
      <c r="G268" s="218">
        <v>2.3965000000000001</v>
      </c>
      <c r="H268" s="218">
        <v>1.55</v>
      </c>
      <c r="I268" s="218">
        <v>3.4</v>
      </c>
    </row>
    <row r="269" spans="1:9" x14ac:dyDescent="0.2">
      <c r="A269" s="218">
        <v>268</v>
      </c>
      <c r="B269" s="218">
        <v>268</v>
      </c>
      <c r="C269" s="306" t="s">
        <v>334</v>
      </c>
      <c r="D269" s="218">
        <v>4.0698999999999996</v>
      </c>
      <c r="E269" s="218">
        <v>31.788730000000001</v>
      </c>
      <c r="F269" s="218">
        <v>0.94</v>
      </c>
      <c r="G269" s="218">
        <v>2.2814999999999999</v>
      </c>
      <c r="H269" s="218">
        <v>3.0839699999999999</v>
      </c>
      <c r="I269" s="218">
        <v>5.7408900000000003</v>
      </c>
    </row>
    <row r="270" spans="1:9" x14ac:dyDescent="0.2">
      <c r="A270" s="218">
        <v>269</v>
      </c>
      <c r="B270" s="218">
        <v>269</v>
      </c>
      <c r="C270" s="306" t="s">
        <v>74</v>
      </c>
      <c r="D270" s="218">
        <v>2.2395999999999998</v>
      </c>
      <c r="E270" s="218">
        <v>27.397570000000002</v>
      </c>
      <c r="F270" s="218">
        <v>0.9</v>
      </c>
      <c r="G270" s="218">
        <v>2.3965000000000001</v>
      </c>
      <c r="H270" s="218">
        <v>1.93059</v>
      </c>
      <c r="I270" s="218">
        <v>4.3849099999999996</v>
      </c>
    </row>
    <row r="271" spans="1:9" x14ac:dyDescent="0.2">
      <c r="A271" s="218">
        <v>270</v>
      </c>
      <c r="B271" s="218">
        <v>270</v>
      </c>
      <c r="C271" s="306" t="s">
        <v>335</v>
      </c>
      <c r="D271" s="218">
        <v>4.0198</v>
      </c>
      <c r="E271" s="218">
        <v>29.149360000000001</v>
      </c>
      <c r="F271" s="218">
        <v>0.86</v>
      </c>
      <c r="G271" s="218">
        <v>2.2814999999999999</v>
      </c>
      <c r="H271" s="218">
        <v>2.8180100000000001</v>
      </c>
      <c r="I271" s="218">
        <v>5.7922399999999996</v>
      </c>
    </row>
    <row r="272" spans="1:9" x14ac:dyDescent="0.2">
      <c r="A272" s="218">
        <v>271</v>
      </c>
      <c r="B272" s="218">
        <v>271</v>
      </c>
      <c r="C272" s="306" t="s">
        <v>218</v>
      </c>
      <c r="D272" s="218">
        <v>1.1081000000000001</v>
      </c>
      <c r="E272" s="218">
        <v>25.096550000000001</v>
      </c>
      <c r="F272" s="218">
        <v>0.82</v>
      </c>
      <c r="G272" s="218">
        <v>2.3965000000000001</v>
      </c>
      <c r="H272" s="218">
        <v>1.29</v>
      </c>
      <c r="I272" s="218">
        <v>3.4</v>
      </c>
    </row>
    <row r="273" spans="1:9" x14ac:dyDescent="0.2">
      <c r="A273" s="218">
        <v>272</v>
      </c>
      <c r="B273" s="218">
        <v>272</v>
      </c>
      <c r="C273" s="306" t="s">
        <v>336</v>
      </c>
      <c r="D273" s="218">
        <v>3.9740000000000002</v>
      </c>
      <c r="E273" s="218">
        <v>26.470580000000002</v>
      </c>
      <c r="F273" s="218">
        <v>0.78</v>
      </c>
      <c r="G273" s="218">
        <v>2.2814999999999999</v>
      </c>
      <c r="H273" s="218">
        <v>2.55138</v>
      </c>
      <c r="I273" s="218">
        <v>5.8389100000000003</v>
      </c>
    </row>
    <row r="274" spans="1:9" x14ac:dyDescent="0.2">
      <c r="A274" s="218">
        <v>273</v>
      </c>
      <c r="B274" s="218">
        <v>273</v>
      </c>
      <c r="C274" s="306" t="s">
        <v>219</v>
      </c>
      <c r="D274" s="218">
        <v>3.0253999999999999</v>
      </c>
      <c r="E274" s="218">
        <v>21.702439999999999</v>
      </c>
      <c r="F274" s="218">
        <v>0.74</v>
      </c>
      <c r="G274" s="218">
        <v>2.3965000000000001</v>
      </c>
      <c r="H274" s="218">
        <v>1.8587499999999999</v>
      </c>
      <c r="I274" s="218">
        <v>5.2074299999999996</v>
      </c>
    </row>
    <row r="275" spans="1:9" x14ac:dyDescent="0.2">
      <c r="A275" s="218">
        <v>274</v>
      </c>
      <c r="B275" s="218">
        <v>274</v>
      </c>
      <c r="C275" s="306" t="s">
        <v>337</v>
      </c>
      <c r="D275" s="218">
        <v>3.9325999999999999</v>
      </c>
      <c r="E275" s="218">
        <v>23.754899999999999</v>
      </c>
      <c r="F275" s="218">
        <v>0.7</v>
      </c>
      <c r="G275" s="218">
        <v>2.2814999999999999</v>
      </c>
      <c r="H275" s="218">
        <v>2.2841399999999998</v>
      </c>
      <c r="I275" s="218">
        <v>5.8808999999999996</v>
      </c>
    </row>
    <row r="276" spans="1:9" x14ac:dyDescent="0.2">
      <c r="A276" s="218">
        <v>275</v>
      </c>
      <c r="B276" s="218">
        <v>275</v>
      </c>
      <c r="C276" s="306" t="s">
        <v>218</v>
      </c>
      <c r="D276" s="218">
        <v>1.0595000000000001</v>
      </c>
      <c r="E276" s="218">
        <v>18.717110000000002</v>
      </c>
      <c r="F276" s="218">
        <v>0.66</v>
      </c>
      <c r="G276" s="218">
        <v>2.3965000000000001</v>
      </c>
      <c r="H276" s="218">
        <v>1</v>
      </c>
      <c r="I276" s="218">
        <v>3.4</v>
      </c>
    </row>
    <row r="277" spans="1:9" x14ac:dyDescent="0.2">
      <c r="A277" s="218">
        <v>276</v>
      </c>
      <c r="B277" s="218">
        <v>276</v>
      </c>
      <c r="C277" s="306" t="s">
        <v>338</v>
      </c>
      <c r="D277" s="218">
        <v>3.8956</v>
      </c>
      <c r="E277" s="218">
        <v>21.00515</v>
      </c>
      <c r="F277" s="218">
        <v>0.62</v>
      </c>
      <c r="G277" s="218">
        <v>2.2814999999999999</v>
      </c>
      <c r="H277" s="218">
        <v>2.0163799999999998</v>
      </c>
      <c r="I277" s="218">
        <v>5.9182199999999998</v>
      </c>
    </row>
    <row r="278" spans="1:9" x14ac:dyDescent="0.2">
      <c r="A278" s="218">
        <v>277</v>
      </c>
      <c r="B278" s="218">
        <v>277</v>
      </c>
      <c r="C278" s="306" t="s">
        <v>74</v>
      </c>
      <c r="D278" s="218">
        <v>2.1882999999999999</v>
      </c>
      <c r="E278" s="218">
        <v>20.702480000000001</v>
      </c>
      <c r="F278" s="218">
        <v>0.57999999999999996</v>
      </c>
      <c r="G278" s="218">
        <v>2.3965000000000001</v>
      </c>
      <c r="H278" s="218">
        <v>1.35361</v>
      </c>
      <c r="I278" s="218">
        <v>4.4435200000000004</v>
      </c>
    </row>
    <row r="279" spans="1:9" x14ac:dyDescent="0.2">
      <c r="A279" s="218">
        <v>278</v>
      </c>
      <c r="B279" s="218">
        <v>278</v>
      </c>
      <c r="C279" s="306" t="s">
        <v>339</v>
      </c>
      <c r="D279" s="218">
        <v>3.8694000000000002</v>
      </c>
      <c r="E279" s="218">
        <v>18.50224</v>
      </c>
      <c r="F279" s="218">
        <v>0.52</v>
      </c>
      <c r="G279" s="218">
        <v>2.2814999999999999</v>
      </c>
      <c r="H279" s="218">
        <v>1.74793</v>
      </c>
      <c r="I279" s="218">
        <v>5.9509299999999996</v>
      </c>
    </row>
    <row r="280" spans="1:9" x14ac:dyDescent="0.2">
      <c r="A280" s="218">
        <v>279</v>
      </c>
      <c r="B280" s="218">
        <v>279</v>
      </c>
      <c r="C280" s="306" t="s">
        <v>218</v>
      </c>
      <c r="D280" s="218">
        <v>1.0628</v>
      </c>
      <c r="E280" s="218">
        <v>19.227709999999998</v>
      </c>
      <c r="F280" s="218">
        <v>0.48</v>
      </c>
      <c r="G280" s="218">
        <v>2.3965000000000001</v>
      </c>
      <c r="H280" s="218">
        <v>0.83</v>
      </c>
      <c r="I280" s="218">
        <v>3.4</v>
      </c>
    </row>
    <row r="281" spans="1:9" x14ac:dyDescent="0.2">
      <c r="A281" s="218">
        <v>280</v>
      </c>
      <c r="B281" s="218">
        <v>280</v>
      </c>
      <c r="C281" s="306" t="s">
        <v>340</v>
      </c>
      <c r="D281" s="218">
        <v>3.8407</v>
      </c>
      <c r="E281" s="218">
        <v>15.70074</v>
      </c>
      <c r="F281" s="218">
        <v>0.44</v>
      </c>
      <c r="G281" s="218">
        <v>2.2814999999999999</v>
      </c>
      <c r="H281" s="218">
        <v>1.4793400000000001</v>
      </c>
      <c r="I281" s="218">
        <v>5.9788899999999998</v>
      </c>
    </row>
    <row r="282" spans="1:9" x14ac:dyDescent="0.2">
      <c r="A282" s="218">
        <v>281</v>
      </c>
      <c r="B282" s="218">
        <v>281</v>
      </c>
      <c r="C282" s="306" t="s">
        <v>219</v>
      </c>
      <c r="D282" s="218">
        <v>2.9685999999999999</v>
      </c>
      <c r="E282" s="218">
        <v>15.049799999999999</v>
      </c>
      <c r="F282" s="218">
        <v>0.4</v>
      </c>
      <c r="G282" s="218">
        <v>2.3965000000000001</v>
      </c>
      <c r="H282" s="218">
        <v>1.1708400000000001</v>
      </c>
      <c r="I282" s="218">
        <v>5.2633299999999998</v>
      </c>
    </row>
    <row r="283" spans="1:9" x14ac:dyDescent="0.2">
      <c r="A283" s="218">
        <v>282</v>
      </c>
      <c r="B283" s="218">
        <v>282</v>
      </c>
      <c r="C283" s="306" t="s">
        <v>341</v>
      </c>
      <c r="D283" s="218">
        <v>3.8166000000000002</v>
      </c>
      <c r="E283" s="218">
        <v>12.87513</v>
      </c>
      <c r="F283" s="218">
        <v>0.36</v>
      </c>
      <c r="G283" s="218">
        <v>2.2814999999999999</v>
      </c>
      <c r="H283" s="218">
        <v>1.21045</v>
      </c>
      <c r="I283" s="218">
        <v>6.0021599999999999</v>
      </c>
    </row>
    <row r="284" spans="1:9" x14ac:dyDescent="0.2">
      <c r="A284" s="218">
        <v>283</v>
      </c>
      <c r="B284" s="218">
        <v>283</v>
      </c>
      <c r="C284" s="306" t="s">
        <v>218</v>
      </c>
      <c r="D284" s="218">
        <v>1.0273000000000001</v>
      </c>
      <c r="E284" s="218">
        <v>12.36548</v>
      </c>
      <c r="F284" s="218">
        <v>0.32</v>
      </c>
      <c r="G284" s="218">
        <v>2.3965000000000001</v>
      </c>
      <c r="H284" s="218">
        <v>0.54</v>
      </c>
      <c r="I284" s="218">
        <v>3.4</v>
      </c>
    </row>
    <row r="285" spans="1:9" x14ac:dyDescent="0.2">
      <c r="A285" s="218">
        <v>284</v>
      </c>
      <c r="B285" s="218">
        <v>284</v>
      </c>
      <c r="C285" s="306" t="s">
        <v>342</v>
      </c>
      <c r="D285" s="218">
        <v>3.7972999999999999</v>
      </c>
      <c r="E285" s="218">
        <v>10.029590000000001</v>
      </c>
      <c r="F285" s="218">
        <v>0.28000000000000003</v>
      </c>
      <c r="G285" s="218">
        <v>2.2814999999999999</v>
      </c>
      <c r="H285" s="218">
        <v>0.94133</v>
      </c>
      <c r="I285" s="218">
        <v>6.0207699999999997</v>
      </c>
    </row>
    <row r="286" spans="1:9" x14ac:dyDescent="0.2">
      <c r="A286" s="218">
        <v>285</v>
      </c>
      <c r="B286" s="218">
        <v>285</v>
      </c>
      <c r="C286" s="306" t="s">
        <v>74</v>
      </c>
      <c r="D286" s="218">
        <v>2.1206999999999998</v>
      </c>
      <c r="E286" s="218">
        <v>9.2546700000000008</v>
      </c>
      <c r="F286" s="218">
        <v>0.24</v>
      </c>
      <c r="G286" s="218">
        <v>2.3965000000000001</v>
      </c>
      <c r="H286" s="218">
        <v>0.58106000000000002</v>
      </c>
      <c r="I286" s="218">
        <v>4.4896099999999999</v>
      </c>
    </row>
    <row r="287" spans="1:9" x14ac:dyDescent="0.2">
      <c r="A287" s="218">
        <v>286</v>
      </c>
      <c r="B287" s="218">
        <v>286</v>
      </c>
      <c r="C287" s="306" t="s">
        <v>343</v>
      </c>
      <c r="D287" s="218">
        <v>3.7827999999999999</v>
      </c>
      <c r="E287" s="218">
        <v>7.1686300000000003</v>
      </c>
      <c r="F287" s="218">
        <v>0.2</v>
      </c>
      <c r="G287" s="218">
        <v>2.2814999999999999</v>
      </c>
      <c r="H287" s="218">
        <v>0.67205000000000004</v>
      </c>
      <c r="I287" s="218">
        <v>6.0347200000000001</v>
      </c>
    </row>
    <row r="288" spans="1:9" x14ac:dyDescent="0.2">
      <c r="A288" s="218">
        <v>287</v>
      </c>
      <c r="B288" s="218">
        <v>287</v>
      </c>
      <c r="C288" s="306" t="s">
        <v>218</v>
      </c>
      <c r="D288" s="218">
        <v>1.0095000000000001</v>
      </c>
      <c r="E288" s="218">
        <v>6.2555800000000001</v>
      </c>
      <c r="F288" s="218">
        <v>0.16</v>
      </c>
      <c r="G288" s="218">
        <v>2.3965000000000001</v>
      </c>
      <c r="H288" s="218">
        <v>0.27</v>
      </c>
      <c r="I288" s="218">
        <v>3.4</v>
      </c>
    </row>
    <row r="289" spans="1:9" x14ac:dyDescent="0.2">
      <c r="A289" s="218">
        <v>288</v>
      </c>
      <c r="B289" s="218">
        <v>288</v>
      </c>
      <c r="C289" s="306" t="s">
        <v>344</v>
      </c>
      <c r="D289" s="218">
        <v>3.7730999999999999</v>
      </c>
      <c r="E289" s="218">
        <v>4.2969200000000001</v>
      </c>
      <c r="F289" s="218">
        <v>0.12</v>
      </c>
      <c r="G289" s="218">
        <v>2.2814999999999999</v>
      </c>
      <c r="H289" s="218">
        <v>0.4027</v>
      </c>
      <c r="I289" s="218">
        <v>6.0439999999999996</v>
      </c>
    </row>
    <row r="290" spans="1:9" x14ac:dyDescent="0.2">
      <c r="A290" s="218">
        <v>289</v>
      </c>
      <c r="B290" s="218">
        <v>289</v>
      </c>
      <c r="C290" s="306" t="s">
        <v>74</v>
      </c>
      <c r="D290" s="218">
        <v>2.1057000000000001</v>
      </c>
      <c r="E290" s="218">
        <v>3.2833299999999999</v>
      </c>
      <c r="F290" s="218">
        <v>0.08</v>
      </c>
      <c r="G290" s="218">
        <v>2.3965000000000001</v>
      </c>
      <c r="H290" s="218">
        <v>0.2006</v>
      </c>
      <c r="I290" s="218">
        <v>4.4987599999999999</v>
      </c>
    </row>
    <row r="291" spans="1:9" x14ac:dyDescent="0.2">
      <c r="A291" s="218">
        <v>290</v>
      </c>
      <c r="B291" s="218">
        <v>290</v>
      </c>
      <c r="C291" s="306" t="s">
        <v>345</v>
      </c>
      <c r="D291" s="218">
        <v>3.7683</v>
      </c>
      <c r="E291" s="218">
        <v>1.41933</v>
      </c>
      <c r="F291" s="218">
        <v>0.04</v>
      </c>
      <c r="G291" s="218">
        <v>2.2814999999999999</v>
      </c>
      <c r="H291" s="218">
        <v>0.13333999999999999</v>
      </c>
      <c r="I291" s="218">
        <v>6.0486300000000002</v>
      </c>
    </row>
    <row r="292" spans="1:9" x14ac:dyDescent="0.2">
      <c r="A292" s="218">
        <v>291</v>
      </c>
      <c r="B292" s="218">
        <v>291</v>
      </c>
      <c r="C292" s="306" t="s">
        <v>218</v>
      </c>
      <c r="D292" s="218">
        <v>1.0035000000000001</v>
      </c>
      <c r="E292" s="218">
        <v>0</v>
      </c>
      <c r="F292" s="218">
        <v>0</v>
      </c>
      <c r="G292" s="218">
        <v>2.3965000000000001</v>
      </c>
      <c r="H292" s="218">
        <v>0</v>
      </c>
      <c r="I292" s="218">
        <v>3.4</v>
      </c>
    </row>
    <row r="293" spans="1:9" x14ac:dyDescent="0.2">
      <c r="A293" s="218">
        <v>292</v>
      </c>
      <c r="B293" s="218">
        <v>292</v>
      </c>
      <c r="C293" s="306" t="s">
        <v>346</v>
      </c>
      <c r="D293" s="218">
        <v>3.7683</v>
      </c>
      <c r="E293" s="218">
        <v>1.4592700000000001</v>
      </c>
      <c r="F293" s="218">
        <v>-0.04</v>
      </c>
      <c r="G293" s="218">
        <v>2.2814999999999999</v>
      </c>
      <c r="H293" s="218">
        <v>-0.13597000000000001</v>
      </c>
      <c r="I293" s="218">
        <v>6.04861</v>
      </c>
    </row>
    <row r="294" spans="1:9" x14ac:dyDescent="0.2">
      <c r="A294" s="218">
        <v>293</v>
      </c>
      <c r="B294" s="218">
        <v>293</v>
      </c>
      <c r="C294" s="306" t="s">
        <v>219</v>
      </c>
      <c r="D294" s="218">
        <v>2.9064000000000001</v>
      </c>
      <c r="E294" s="218">
        <v>3.1554199999999999</v>
      </c>
      <c r="F294" s="218">
        <v>-0.08</v>
      </c>
      <c r="G294" s="218">
        <v>2.3965000000000001</v>
      </c>
      <c r="H294" s="218">
        <v>-0.23998</v>
      </c>
      <c r="I294" s="218">
        <v>5.2984600000000004</v>
      </c>
    </row>
    <row r="295" spans="1:9" x14ac:dyDescent="0.2">
      <c r="A295" s="218">
        <v>294</v>
      </c>
      <c r="B295" s="218">
        <v>294</v>
      </c>
      <c r="C295" s="306" t="s">
        <v>347</v>
      </c>
      <c r="D295" s="218">
        <v>3.7732000000000001</v>
      </c>
      <c r="E295" s="218">
        <v>4.3338799999999997</v>
      </c>
      <c r="F295" s="218">
        <v>-0.12</v>
      </c>
      <c r="G295" s="218">
        <v>2.2814999999999999</v>
      </c>
      <c r="H295" s="218">
        <v>-0.40514</v>
      </c>
      <c r="I295" s="218">
        <v>6.0439400000000001</v>
      </c>
    </row>
    <row r="296" spans="1:9" x14ac:dyDescent="0.2">
      <c r="A296" s="218">
        <v>295</v>
      </c>
      <c r="B296" s="218">
        <v>295</v>
      </c>
      <c r="C296" s="306" t="s">
        <v>218</v>
      </c>
      <c r="D296" s="218">
        <v>1.0095000000000001</v>
      </c>
      <c r="E296" s="218">
        <v>6.2555800000000001</v>
      </c>
      <c r="F296" s="218">
        <v>-0.16</v>
      </c>
      <c r="G296" s="218">
        <v>2.3965000000000001</v>
      </c>
      <c r="H296" s="218">
        <v>-0.27</v>
      </c>
      <c r="I296" s="218">
        <v>3.4</v>
      </c>
    </row>
    <row r="297" spans="1:9" x14ac:dyDescent="0.2">
      <c r="A297" s="218">
        <v>296</v>
      </c>
      <c r="B297" s="218">
        <v>296</v>
      </c>
      <c r="C297" s="306" t="s">
        <v>348</v>
      </c>
      <c r="D297" s="218">
        <v>3.7829999999999999</v>
      </c>
      <c r="E297" s="218">
        <v>7.1996200000000004</v>
      </c>
      <c r="F297" s="218">
        <v>-0.2</v>
      </c>
      <c r="G297" s="218">
        <v>2.2814999999999999</v>
      </c>
      <c r="H297" s="218">
        <v>-0.67410999999999999</v>
      </c>
      <c r="I297" s="218">
        <v>6.0346299999999999</v>
      </c>
    </row>
    <row r="298" spans="1:9" x14ac:dyDescent="0.2">
      <c r="A298" s="218">
        <v>297</v>
      </c>
      <c r="B298" s="218">
        <v>297</v>
      </c>
      <c r="C298" s="306" t="s">
        <v>74</v>
      </c>
      <c r="D298" s="218">
        <v>2.1187999999999998</v>
      </c>
      <c r="E298" s="218">
        <v>8.8457100000000004</v>
      </c>
      <c r="F298" s="218">
        <v>-0.24</v>
      </c>
      <c r="G298" s="218">
        <v>2.3965000000000001</v>
      </c>
      <c r="H298" s="218">
        <v>-0.56581999999999999</v>
      </c>
      <c r="I298" s="218">
        <v>4.4901499999999999</v>
      </c>
    </row>
    <row r="299" spans="1:9" x14ac:dyDescent="0.2">
      <c r="A299" s="218">
        <v>298</v>
      </c>
      <c r="B299" s="218">
        <v>298</v>
      </c>
      <c r="C299" s="306" t="s">
        <v>349</v>
      </c>
      <c r="D299" s="218">
        <v>3.7974999999999999</v>
      </c>
      <c r="E299" s="218">
        <v>10.05175</v>
      </c>
      <c r="F299" s="218">
        <v>-0.28000000000000003</v>
      </c>
      <c r="G299" s="218">
        <v>2.2814999999999999</v>
      </c>
      <c r="H299" s="218">
        <v>-0.94279999999999997</v>
      </c>
      <c r="I299" s="218">
        <v>6.0206799999999996</v>
      </c>
    </row>
    <row r="300" spans="1:9" x14ac:dyDescent="0.2">
      <c r="A300" s="218">
        <v>299</v>
      </c>
      <c r="B300" s="218">
        <v>299</v>
      </c>
      <c r="C300" s="306" t="s">
        <v>218</v>
      </c>
      <c r="D300" s="218">
        <v>1.0273000000000001</v>
      </c>
      <c r="E300" s="218">
        <v>12.36548</v>
      </c>
      <c r="F300" s="218">
        <v>-0.32</v>
      </c>
      <c r="G300" s="218">
        <v>2.3965000000000001</v>
      </c>
      <c r="H300" s="218">
        <v>-0.54</v>
      </c>
      <c r="I300" s="218">
        <v>3.4</v>
      </c>
    </row>
    <row r="301" spans="1:9" x14ac:dyDescent="0.2">
      <c r="A301" s="218">
        <v>300</v>
      </c>
      <c r="B301" s="218">
        <v>300</v>
      </c>
      <c r="C301" s="306" t="s">
        <v>350</v>
      </c>
      <c r="D301" s="218">
        <v>3.8167</v>
      </c>
      <c r="E301" s="218">
        <v>12.88569</v>
      </c>
      <c r="F301" s="218">
        <v>-0.36</v>
      </c>
      <c r="G301" s="218">
        <v>2.2814999999999999</v>
      </c>
      <c r="H301" s="218">
        <v>-1.21116</v>
      </c>
      <c r="I301" s="218">
        <v>6.0021100000000001</v>
      </c>
    </row>
    <row r="302" spans="1:9" x14ac:dyDescent="0.2">
      <c r="A302" s="218">
        <v>301</v>
      </c>
      <c r="B302" s="218">
        <v>301</v>
      </c>
      <c r="C302" s="306" t="s">
        <v>74</v>
      </c>
      <c r="D302" s="218">
        <v>2.1494</v>
      </c>
      <c r="E302" s="218">
        <v>15.104810000000001</v>
      </c>
      <c r="F302" s="218">
        <v>-0.4</v>
      </c>
      <c r="G302" s="218">
        <v>2.3965000000000001</v>
      </c>
      <c r="H302" s="218">
        <v>-0.96009999999999995</v>
      </c>
      <c r="I302" s="218">
        <v>4.4716100000000001</v>
      </c>
    </row>
    <row r="303" spans="1:9" x14ac:dyDescent="0.2">
      <c r="A303" s="218">
        <v>302</v>
      </c>
      <c r="B303" s="218">
        <v>302</v>
      </c>
      <c r="C303" s="306" t="s">
        <v>351</v>
      </c>
      <c r="D303" s="218">
        <v>3.8405999999999998</v>
      </c>
      <c r="E303" s="218">
        <v>15.69713</v>
      </c>
      <c r="F303" s="218">
        <v>-0.44</v>
      </c>
      <c r="G303" s="218">
        <v>2.2814999999999999</v>
      </c>
      <c r="H303" s="218">
        <v>-1.47909</v>
      </c>
      <c r="I303" s="218">
        <v>5.9789099999999999</v>
      </c>
    </row>
    <row r="304" spans="1:9" x14ac:dyDescent="0.2">
      <c r="A304" s="218">
        <v>303</v>
      </c>
      <c r="B304" s="218">
        <v>303</v>
      </c>
      <c r="C304" s="306" t="s">
        <v>218</v>
      </c>
      <c r="D304" s="218">
        <v>1.0564</v>
      </c>
      <c r="E304" s="218">
        <v>18.203399999999998</v>
      </c>
      <c r="F304" s="218">
        <v>-0.5</v>
      </c>
      <c r="G304" s="218">
        <v>2.3965000000000001</v>
      </c>
      <c r="H304" s="218">
        <v>-0.83</v>
      </c>
      <c r="I304" s="218">
        <v>3.4</v>
      </c>
    </row>
    <row r="305" spans="1:9" x14ac:dyDescent="0.2">
      <c r="A305" s="218">
        <v>304</v>
      </c>
      <c r="B305" s="218">
        <v>304</v>
      </c>
      <c r="C305" s="306" t="s">
        <v>352</v>
      </c>
      <c r="D305" s="218">
        <v>3.8628999999999998</v>
      </c>
      <c r="E305" s="218">
        <v>18.204319999999999</v>
      </c>
      <c r="F305" s="218">
        <v>-0.54</v>
      </c>
      <c r="G305" s="218">
        <v>2.2814999999999999</v>
      </c>
      <c r="H305" s="218">
        <v>-1.74678</v>
      </c>
      <c r="I305" s="218">
        <v>5.9510100000000001</v>
      </c>
    </row>
    <row r="306" spans="1:9" x14ac:dyDescent="0.2">
      <c r="A306" s="218">
        <v>305</v>
      </c>
      <c r="B306" s="218">
        <v>305</v>
      </c>
      <c r="C306" s="306" t="s">
        <v>219</v>
      </c>
      <c r="D306" s="218">
        <v>2.9662999999999999</v>
      </c>
      <c r="E306" s="218">
        <v>16.014230000000001</v>
      </c>
      <c r="F306" s="218">
        <v>-0.57999999999999996</v>
      </c>
      <c r="G306" s="218">
        <v>2.3965000000000001</v>
      </c>
      <c r="H306" s="218">
        <v>-1.3983300000000001</v>
      </c>
      <c r="I306" s="218">
        <v>5.2476700000000003</v>
      </c>
    </row>
    <row r="307" spans="1:9" x14ac:dyDescent="0.2">
      <c r="A307" s="218">
        <v>306</v>
      </c>
      <c r="B307" s="218">
        <v>306</v>
      </c>
      <c r="C307" s="306" t="s">
        <v>353</v>
      </c>
      <c r="D307" s="218">
        <v>3.8948999999999998</v>
      </c>
      <c r="E307" s="218">
        <v>20.966000000000001</v>
      </c>
      <c r="F307" s="218">
        <v>-0.62</v>
      </c>
      <c r="G307" s="218">
        <v>2.2814999999999999</v>
      </c>
      <c r="H307" s="218">
        <v>-2.0136599999999998</v>
      </c>
      <c r="I307" s="218">
        <v>5.9185699999999999</v>
      </c>
    </row>
    <row r="308" spans="1:9" x14ac:dyDescent="0.2">
      <c r="A308" s="218">
        <v>307</v>
      </c>
      <c r="B308" s="218">
        <v>307</v>
      </c>
      <c r="C308" s="306" t="s">
        <v>218</v>
      </c>
      <c r="D308" s="218">
        <v>1.0564</v>
      </c>
      <c r="E308" s="218">
        <v>18.203399999999998</v>
      </c>
      <c r="F308" s="218">
        <v>-0.66</v>
      </c>
      <c r="G308" s="218">
        <v>2.3965000000000001</v>
      </c>
      <c r="H308" s="218">
        <v>-0.99</v>
      </c>
      <c r="I308" s="218">
        <v>3.4</v>
      </c>
    </row>
    <row r="309" spans="1:9" x14ac:dyDescent="0.2">
      <c r="A309" s="218">
        <v>308</v>
      </c>
      <c r="B309" s="218">
        <v>308</v>
      </c>
      <c r="C309" s="306" t="s">
        <v>354</v>
      </c>
      <c r="D309" s="218">
        <v>3.9315000000000002</v>
      </c>
      <c r="E309" s="218">
        <v>23.694849999999999</v>
      </c>
      <c r="F309" s="218">
        <v>-0.7</v>
      </c>
      <c r="G309" s="218">
        <v>2.2814999999999999</v>
      </c>
      <c r="H309" s="218">
        <v>-2.2799200000000002</v>
      </c>
      <c r="I309" s="218">
        <v>5.8815299999999997</v>
      </c>
    </row>
    <row r="310" spans="1:9" x14ac:dyDescent="0.2">
      <c r="A310" s="218">
        <v>309</v>
      </c>
      <c r="B310" s="218">
        <v>309</v>
      </c>
      <c r="C310" s="306" t="s">
        <v>74</v>
      </c>
      <c r="D310" s="218">
        <v>2.1825000000000001</v>
      </c>
      <c r="E310" s="218">
        <v>21.52176</v>
      </c>
      <c r="F310" s="218">
        <v>-0.74</v>
      </c>
      <c r="G310" s="218">
        <v>2.3965000000000001</v>
      </c>
      <c r="H310" s="218">
        <v>-1.5406500000000001</v>
      </c>
      <c r="I310" s="218">
        <v>4.4268000000000001</v>
      </c>
    </row>
    <row r="311" spans="1:9" x14ac:dyDescent="0.2">
      <c r="A311" s="218">
        <v>310</v>
      </c>
      <c r="B311" s="218">
        <v>310</v>
      </c>
      <c r="C311" s="306" t="s">
        <v>355</v>
      </c>
      <c r="D311" s="218">
        <v>3.9723000000000002</v>
      </c>
      <c r="E311" s="218">
        <v>26.387899999999998</v>
      </c>
      <c r="F311" s="218">
        <v>-0.78</v>
      </c>
      <c r="G311" s="218">
        <v>2.2814999999999999</v>
      </c>
      <c r="H311" s="218">
        <v>-2.5454599999999998</v>
      </c>
      <c r="I311" s="218">
        <v>5.8398899999999996</v>
      </c>
    </row>
    <row r="312" spans="1:9" x14ac:dyDescent="0.2">
      <c r="A312" s="218">
        <v>311</v>
      </c>
      <c r="B312" s="218">
        <v>311</v>
      </c>
      <c r="C312" s="306" t="s">
        <v>218</v>
      </c>
      <c r="D312" s="218">
        <v>1.0998000000000001</v>
      </c>
      <c r="E312" s="218">
        <v>24.152920000000002</v>
      </c>
      <c r="F312" s="218">
        <v>-0.82</v>
      </c>
      <c r="G312" s="218">
        <v>2.3965000000000001</v>
      </c>
      <c r="H312" s="218">
        <v>-1.27</v>
      </c>
      <c r="I312" s="218">
        <v>3.4</v>
      </c>
    </row>
    <row r="313" spans="1:9" x14ac:dyDescent="0.2">
      <c r="A313" s="218">
        <v>312</v>
      </c>
      <c r="B313" s="218">
        <v>312</v>
      </c>
      <c r="C313" s="306" t="s">
        <v>356</v>
      </c>
      <c r="D313" s="218">
        <v>4.0172999999999996</v>
      </c>
      <c r="E313" s="218">
        <v>29.042490000000001</v>
      </c>
      <c r="F313" s="218">
        <v>-0.86</v>
      </c>
      <c r="G313" s="218">
        <v>2.2814999999999999</v>
      </c>
      <c r="H313" s="218">
        <v>-2.8102299999999998</v>
      </c>
      <c r="I313" s="218">
        <v>5.79366</v>
      </c>
    </row>
    <row r="314" spans="1:9" x14ac:dyDescent="0.2">
      <c r="A314" s="218">
        <v>313</v>
      </c>
      <c r="B314" s="218">
        <v>313</v>
      </c>
      <c r="C314" s="306" t="s">
        <v>219</v>
      </c>
      <c r="D314" s="218">
        <v>3.1093999999999999</v>
      </c>
      <c r="E314" s="218">
        <v>27.54806</v>
      </c>
      <c r="F314" s="218">
        <v>-0.9</v>
      </c>
      <c r="G314" s="218">
        <v>2.3965000000000001</v>
      </c>
      <c r="H314" s="218">
        <v>-2.33805</v>
      </c>
      <c r="I314" s="218">
        <v>5.1533300000000004</v>
      </c>
    </row>
    <row r="315" spans="1:9" x14ac:dyDescent="0.2">
      <c r="A315" s="218">
        <v>314</v>
      </c>
      <c r="B315" s="218">
        <v>314</v>
      </c>
      <c r="C315" s="306" t="s">
        <v>357</v>
      </c>
      <c r="D315" s="218">
        <v>4.0663999999999998</v>
      </c>
      <c r="E315" s="218">
        <v>31.656410000000001</v>
      </c>
      <c r="F315" s="218">
        <v>-0.94</v>
      </c>
      <c r="G315" s="218">
        <v>2.2814999999999999</v>
      </c>
      <c r="H315" s="218">
        <v>-3.0741399999999999</v>
      </c>
      <c r="I315" s="218">
        <v>5.7428600000000003</v>
      </c>
    </row>
    <row r="316" spans="1:9" x14ac:dyDescent="0.2">
      <c r="A316" s="218">
        <v>315</v>
      </c>
      <c r="B316" s="218">
        <v>315</v>
      </c>
      <c r="C316" s="306" t="s">
        <v>218</v>
      </c>
      <c r="D316" s="218">
        <v>1.1540999999999999</v>
      </c>
      <c r="E316" s="218">
        <v>29.597090000000001</v>
      </c>
      <c r="F316" s="218">
        <v>-0.98</v>
      </c>
      <c r="G316" s="218">
        <v>2.3965000000000001</v>
      </c>
      <c r="H316" s="218">
        <v>-1.55</v>
      </c>
      <c r="I316" s="218">
        <v>3.4</v>
      </c>
    </row>
    <row r="317" spans="1:9" x14ac:dyDescent="0.2">
      <c r="A317" s="218">
        <v>316</v>
      </c>
      <c r="B317" s="218">
        <v>316</v>
      </c>
      <c r="C317" s="306" t="s">
        <v>358</v>
      </c>
      <c r="D317" s="218">
        <v>4.1166</v>
      </c>
      <c r="E317" s="218">
        <v>34.127580000000002</v>
      </c>
      <c r="F317" s="218">
        <v>-1.02</v>
      </c>
      <c r="G317" s="218">
        <v>2.2814999999999999</v>
      </c>
      <c r="H317" s="218">
        <v>-3.3295400000000002</v>
      </c>
      <c r="I317" s="218">
        <v>5.6891400000000001</v>
      </c>
    </row>
    <row r="318" spans="1:9" x14ac:dyDescent="0.2">
      <c r="A318" s="218">
        <v>317</v>
      </c>
      <c r="B318" s="218">
        <v>317</v>
      </c>
      <c r="C318" s="306" t="s">
        <v>74</v>
      </c>
      <c r="D318" s="218">
        <v>2.3174999999999999</v>
      </c>
      <c r="E318" s="218">
        <v>33.398249999999997</v>
      </c>
      <c r="F318" s="218">
        <v>-1.06</v>
      </c>
      <c r="G318" s="218">
        <v>2.3965000000000001</v>
      </c>
      <c r="H318" s="218">
        <v>-2.3356599999999998</v>
      </c>
      <c r="I318" s="218">
        <v>4.33127</v>
      </c>
    </row>
    <row r="319" spans="1:9" x14ac:dyDescent="0.2">
      <c r="A319" s="218">
        <v>318</v>
      </c>
      <c r="B319" s="218">
        <v>318</v>
      </c>
      <c r="C319" s="306" t="s">
        <v>359</v>
      </c>
      <c r="D319" s="218">
        <v>4.1761999999999997</v>
      </c>
      <c r="E319" s="218">
        <v>36.751980000000003</v>
      </c>
      <c r="F319" s="218">
        <v>-1.1000000000000001</v>
      </c>
      <c r="G319" s="218">
        <v>2.2814999999999999</v>
      </c>
      <c r="H319" s="218">
        <v>-3.5988500000000001</v>
      </c>
      <c r="I319" s="218">
        <v>5.6276299999999999</v>
      </c>
    </row>
    <row r="320" spans="1:9" x14ac:dyDescent="0.2">
      <c r="A320" s="218">
        <v>319</v>
      </c>
      <c r="B320" s="218">
        <v>319</v>
      </c>
      <c r="C320" s="306" t="s">
        <v>218</v>
      </c>
      <c r="D320" s="218">
        <v>1.2408999999999999</v>
      </c>
      <c r="E320" s="218">
        <v>36.03416</v>
      </c>
      <c r="F320" s="218">
        <v>-1.1399999999999999</v>
      </c>
      <c r="G320" s="218">
        <v>2.3965000000000001</v>
      </c>
      <c r="H320" s="218">
        <v>-1.87</v>
      </c>
      <c r="I320" s="218">
        <v>3.4</v>
      </c>
    </row>
    <row r="321" spans="1:9" x14ac:dyDescent="0.2">
      <c r="A321" s="218">
        <v>320</v>
      </c>
      <c r="B321" s="218">
        <v>320</v>
      </c>
      <c r="C321" s="306" t="s">
        <v>360</v>
      </c>
      <c r="D321" s="218">
        <v>4.2369000000000003</v>
      </c>
      <c r="E321" s="218">
        <v>39.237549999999999</v>
      </c>
      <c r="F321" s="218">
        <v>-1.18</v>
      </c>
      <c r="G321" s="218">
        <v>2.2814999999999999</v>
      </c>
      <c r="H321" s="218">
        <v>-3.86</v>
      </c>
      <c r="I321" s="218">
        <v>5.56311</v>
      </c>
    </row>
    <row r="322" spans="1:9" x14ac:dyDescent="0.2">
      <c r="A322" s="218">
        <v>321</v>
      </c>
      <c r="B322" s="218">
        <v>321</v>
      </c>
      <c r="C322" s="306" t="s">
        <v>219</v>
      </c>
      <c r="D322" s="218">
        <v>3.302</v>
      </c>
      <c r="E322" s="218">
        <v>37.393039999999999</v>
      </c>
      <c r="F322" s="218">
        <v>-1.22</v>
      </c>
      <c r="G322" s="218">
        <v>2.3965000000000001</v>
      </c>
      <c r="H322" s="218">
        <v>-3.2252299999999998</v>
      </c>
      <c r="I322" s="218">
        <v>5.0198999999999998</v>
      </c>
    </row>
    <row r="323" spans="1:9" x14ac:dyDescent="0.2">
      <c r="A323" s="218">
        <v>322</v>
      </c>
      <c r="B323" s="218">
        <v>322</v>
      </c>
      <c r="C323" s="306" t="s">
        <v>361</v>
      </c>
      <c r="D323" s="218">
        <v>4.3010999999999999</v>
      </c>
      <c r="E323" s="218">
        <v>41.67407</v>
      </c>
      <c r="F323" s="218">
        <v>-1.26</v>
      </c>
      <c r="G323" s="218">
        <v>2.2814999999999999</v>
      </c>
      <c r="H323" s="218">
        <v>-4.1197400000000002</v>
      </c>
      <c r="I323" s="218">
        <v>5.4941300000000002</v>
      </c>
    </row>
    <row r="324" spans="1:9" x14ac:dyDescent="0.2">
      <c r="A324" s="218">
        <v>323</v>
      </c>
      <c r="B324" s="218">
        <v>323</v>
      </c>
      <c r="C324" s="306" t="s">
        <v>218</v>
      </c>
      <c r="D324" s="218">
        <v>1.3412999999999999</v>
      </c>
      <c r="E324" s="218">
        <v>41.569690000000001</v>
      </c>
      <c r="F324" s="218">
        <v>-1.3</v>
      </c>
      <c r="G324" s="218">
        <v>2.3965000000000001</v>
      </c>
      <c r="H324" s="218">
        <v>-2.19</v>
      </c>
      <c r="I324" s="218">
        <v>3.4</v>
      </c>
    </row>
    <row r="325" spans="1:9" x14ac:dyDescent="0.2">
      <c r="A325" s="218">
        <v>324</v>
      </c>
      <c r="B325" s="218">
        <v>324</v>
      </c>
      <c r="C325" s="306" t="s">
        <v>362</v>
      </c>
      <c r="D325" s="218">
        <v>4.3686999999999996</v>
      </c>
      <c r="E325" s="218">
        <v>44.064279999999997</v>
      </c>
      <c r="F325" s="218">
        <v>-1.34</v>
      </c>
      <c r="G325" s="218">
        <v>2.2814999999999999</v>
      </c>
      <c r="H325" s="218">
        <v>-4.3782399999999999</v>
      </c>
      <c r="I325" s="218">
        <v>5.4206399999999997</v>
      </c>
    </row>
    <row r="326" spans="1:9" x14ac:dyDescent="0.2">
      <c r="A326" s="218">
        <v>325</v>
      </c>
      <c r="B326" s="218">
        <v>325</v>
      </c>
      <c r="C326" s="306" t="s">
        <v>74</v>
      </c>
      <c r="D326" s="218">
        <v>2.4819</v>
      </c>
      <c r="E326" s="218">
        <v>43.20487</v>
      </c>
      <c r="F326" s="218">
        <v>-1.38</v>
      </c>
      <c r="G326" s="218">
        <v>2.3965000000000001</v>
      </c>
      <c r="H326" s="218">
        <v>-3.0791499999999998</v>
      </c>
      <c r="I326" s="218">
        <v>4.2055999999999996</v>
      </c>
    </row>
    <row r="327" spans="1:9" x14ac:dyDescent="0.2">
      <c r="A327" s="218">
        <v>326</v>
      </c>
      <c r="B327" s="218">
        <v>326</v>
      </c>
      <c r="C327" s="306" t="s">
        <v>363</v>
      </c>
      <c r="D327" s="218">
        <v>4.4396000000000004</v>
      </c>
      <c r="E327" s="218">
        <v>46.40802</v>
      </c>
      <c r="F327" s="218">
        <v>-1.42</v>
      </c>
      <c r="G327" s="218">
        <v>2.2814999999999999</v>
      </c>
      <c r="H327" s="218">
        <v>-4.63544</v>
      </c>
      <c r="I327" s="218">
        <v>5.3426600000000004</v>
      </c>
    </row>
    <row r="328" spans="1:9" x14ac:dyDescent="0.2">
      <c r="A328" s="218">
        <v>327</v>
      </c>
      <c r="B328" s="218">
        <v>327</v>
      </c>
      <c r="C328" s="306" t="s">
        <v>218</v>
      </c>
      <c r="D328" s="218">
        <v>1.4238</v>
      </c>
      <c r="E328" s="218">
        <v>45.184959999999997</v>
      </c>
      <c r="F328" s="218">
        <v>-1.46</v>
      </c>
      <c r="G328" s="218">
        <v>2.3965000000000001</v>
      </c>
      <c r="H328" s="218">
        <v>-2.4700000000000002</v>
      </c>
      <c r="I328" s="218">
        <v>3.4</v>
      </c>
    </row>
    <row r="329" spans="1:9" x14ac:dyDescent="0.2">
      <c r="A329" s="218">
        <v>328</v>
      </c>
      <c r="B329" s="218">
        <v>328</v>
      </c>
      <c r="C329" s="306" t="s">
        <v>219</v>
      </c>
      <c r="D329" s="218">
        <v>3.4828999999999999</v>
      </c>
      <c r="E329" s="218">
        <v>44.777009999999997</v>
      </c>
      <c r="F329" s="218">
        <v>-1.54</v>
      </c>
      <c r="G329" s="218">
        <v>2.3965000000000001</v>
      </c>
      <c r="H329" s="218">
        <v>-3.9931999999999999</v>
      </c>
      <c r="I329" s="218">
        <v>4.8688700000000003</v>
      </c>
    </row>
    <row r="330" spans="1:9" x14ac:dyDescent="0.2">
      <c r="A330" s="218">
        <v>329</v>
      </c>
      <c r="B330" s="218">
        <v>329</v>
      </c>
      <c r="C330" s="306" t="s">
        <v>218</v>
      </c>
      <c r="D330" s="218">
        <v>1.4597</v>
      </c>
      <c r="E330" s="218">
        <v>46.568399999999997</v>
      </c>
      <c r="F330" s="218">
        <v>-1.62</v>
      </c>
      <c r="G330" s="218">
        <v>2.3965000000000001</v>
      </c>
      <c r="H330" s="218">
        <v>-2.68</v>
      </c>
      <c r="I330" s="218">
        <v>3.4</v>
      </c>
    </row>
    <row r="331" spans="1:9" x14ac:dyDescent="0.2">
      <c r="A331" s="218">
        <v>330</v>
      </c>
      <c r="B331" s="218">
        <v>330</v>
      </c>
      <c r="C331" s="306" t="s">
        <v>74</v>
      </c>
      <c r="D331" s="218">
        <v>2.5019</v>
      </c>
      <c r="E331" s="218">
        <v>46.63355</v>
      </c>
      <c r="F331" s="218">
        <v>-1.7</v>
      </c>
      <c r="G331" s="218">
        <v>2.3965000000000001</v>
      </c>
      <c r="H331" s="218">
        <v>-3.5188000000000001</v>
      </c>
      <c r="I331" s="218">
        <v>4.1144400000000001</v>
      </c>
    </row>
    <row r="332" spans="1:9" x14ac:dyDescent="0.2">
      <c r="A332" s="218">
        <v>331</v>
      </c>
      <c r="B332" s="218">
        <v>331</v>
      </c>
      <c r="C332" s="306" t="s">
        <v>218</v>
      </c>
      <c r="D332" s="218">
        <v>1.4343999999999999</v>
      </c>
      <c r="E332" s="218">
        <v>45.607250000000001</v>
      </c>
      <c r="F332" s="218">
        <v>-1.825</v>
      </c>
      <c r="G332" s="218">
        <v>2.3965000000000001</v>
      </c>
      <c r="H332" s="218">
        <v>-2.85</v>
      </c>
      <c r="I332" s="218">
        <v>3.4</v>
      </c>
    </row>
    <row r="333" spans="1:9" x14ac:dyDescent="0.2">
      <c r="A333" s="218">
        <v>332</v>
      </c>
      <c r="B333" s="218">
        <v>332</v>
      </c>
      <c r="C333" s="306" t="s">
        <v>219</v>
      </c>
      <c r="D333" s="218">
        <v>3.3967000000000001</v>
      </c>
      <c r="E333" s="218">
        <v>45.3583</v>
      </c>
      <c r="F333" s="218">
        <v>-1.95</v>
      </c>
      <c r="G333" s="218">
        <v>2.3965000000000001</v>
      </c>
      <c r="H333" s="218">
        <v>-4.3667699999999998</v>
      </c>
      <c r="I333" s="218">
        <v>4.7832299999999996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3"/>
  <sheetViews>
    <sheetView topLeftCell="A160" workbookViewId="0">
      <selection activeCell="B197" sqref="B197"/>
    </sheetView>
  </sheetViews>
  <sheetFormatPr defaultColWidth="17.140625" defaultRowHeight="12.75" x14ac:dyDescent="0.2"/>
  <cols>
    <col min="1" max="1" width="8.140625" style="306" customWidth="1"/>
    <col min="2" max="2" width="20.5703125" style="306" customWidth="1"/>
    <col min="3" max="4" width="9.140625" style="306" customWidth="1"/>
    <col min="5" max="6" width="10.28515625" style="306" customWidth="1"/>
    <col min="7" max="16384" width="17.140625" style="306"/>
  </cols>
  <sheetData>
    <row r="1" spans="1:6" s="304" customFormat="1" ht="12.75" customHeight="1" x14ac:dyDescent="0.2">
      <c r="A1" s="304" t="s">
        <v>217</v>
      </c>
    </row>
    <row r="2" spans="1:6" ht="12.75" customHeight="1" x14ac:dyDescent="0.2">
      <c r="A2" s="305">
        <v>1</v>
      </c>
      <c r="B2" s="306" t="s">
        <v>218</v>
      </c>
      <c r="C2" s="306">
        <v>-2396.5</v>
      </c>
      <c r="D2" s="306">
        <v>1930</v>
      </c>
      <c r="E2" s="306">
        <v>65</v>
      </c>
      <c r="F2" s="306">
        <v>75</v>
      </c>
    </row>
    <row r="3" spans="1:6" ht="12.75" customHeight="1" x14ac:dyDescent="0.2">
      <c r="A3" s="305">
        <f t="shared" ref="A3:A66" si="0">A2+1</f>
        <v>2</v>
      </c>
      <c r="B3" s="306" t="s">
        <v>219</v>
      </c>
      <c r="C3" s="306">
        <v>-2396.5</v>
      </c>
      <c r="D3" s="306">
        <v>1805</v>
      </c>
      <c r="E3" s="306">
        <v>65</v>
      </c>
      <c r="F3" s="306">
        <v>75</v>
      </c>
    </row>
    <row r="4" spans="1:6" ht="12.75" customHeight="1" x14ac:dyDescent="0.2">
      <c r="A4" s="305">
        <f t="shared" si="0"/>
        <v>3</v>
      </c>
      <c r="B4" s="306" t="s">
        <v>218</v>
      </c>
      <c r="C4" s="306">
        <v>-2396.5</v>
      </c>
      <c r="D4" s="306">
        <v>1680</v>
      </c>
      <c r="E4" s="306">
        <v>65</v>
      </c>
      <c r="F4" s="306">
        <v>75</v>
      </c>
    </row>
    <row r="5" spans="1:6" ht="12.75" customHeight="1" x14ac:dyDescent="0.2">
      <c r="A5" s="305">
        <f t="shared" si="0"/>
        <v>4</v>
      </c>
      <c r="B5" s="306" t="s">
        <v>74</v>
      </c>
      <c r="C5" s="306">
        <v>-2396.5</v>
      </c>
      <c r="D5" s="306">
        <v>1600</v>
      </c>
      <c r="E5" s="306">
        <v>65</v>
      </c>
      <c r="F5" s="306">
        <v>75</v>
      </c>
    </row>
    <row r="6" spans="1:6" ht="12.75" customHeight="1" x14ac:dyDescent="0.2">
      <c r="A6" s="305">
        <f t="shared" si="0"/>
        <v>5</v>
      </c>
      <c r="B6" s="306" t="s">
        <v>218</v>
      </c>
      <c r="C6" s="306">
        <v>-2396.5</v>
      </c>
      <c r="D6" s="306">
        <v>1520</v>
      </c>
      <c r="E6" s="306">
        <v>65</v>
      </c>
      <c r="F6" s="306">
        <v>75</v>
      </c>
    </row>
    <row r="7" spans="1:6" ht="12.75" customHeight="1" x14ac:dyDescent="0.2">
      <c r="A7" s="305">
        <f t="shared" si="0"/>
        <v>6</v>
      </c>
      <c r="B7" s="306" t="s">
        <v>219</v>
      </c>
      <c r="C7" s="306">
        <v>-2396.5</v>
      </c>
      <c r="D7" s="306">
        <v>1440</v>
      </c>
      <c r="E7" s="306">
        <v>65</v>
      </c>
      <c r="F7" s="306">
        <v>75</v>
      </c>
    </row>
    <row r="8" spans="1:6" ht="12.75" customHeight="1" x14ac:dyDescent="0.2">
      <c r="A8" s="305">
        <f t="shared" si="0"/>
        <v>7</v>
      </c>
      <c r="B8" s="306" t="s">
        <v>220</v>
      </c>
      <c r="C8" s="306">
        <v>-2281.5</v>
      </c>
      <c r="D8" s="306">
        <v>1400</v>
      </c>
      <c r="E8" s="306">
        <v>65</v>
      </c>
      <c r="F8" s="306">
        <v>75</v>
      </c>
    </row>
    <row r="9" spans="1:6" ht="12.75" customHeight="1" x14ac:dyDescent="0.2">
      <c r="A9" s="305">
        <f t="shared" si="0"/>
        <v>8</v>
      </c>
      <c r="B9" s="306" t="s">
        <v>218</v>
      </c>
      <c r="C9" s="306">
        <v>-2396.5</v>
      </c>
      <c r="D9" s="306">
        <v>1360</v>
      </c>
      <c r="E9" s="306">
        <v>65</v>
      </c>
      <c r="F9" s="306">
        <v>75</v>
      </c>
    </row>
    <row r="10" spans="1:6" ht="12.75" customHeight="1" x14ac:dyDescent="0.2">
      <c r="A10" s="305">
        <f t="shared" si="0"/>
        <v>9</v>
      </c>
      <c r="B10" s="306" t="s">
        <v>221</v>
      </c>
      <c r="C10" s="306">
        <v>-2281.5</v>
      </c>
      <c r="D10" s="306">
        <v>1320</v>
      </c>
      <c r="E10" s="306">
        <v>65</v>
      </c>
      <c r="F10" s="306">
        <v>75</v>
      </c>
    </row>
    <row r="11" spans="1:6" ht="12.75" customHeight="1" x14ac:dyDescent="0.2">
      <c r="A11" s="305">
        <f t="shared" si="0"/>
        <v>10</v>
      </c>
      <c r="B11" s="306" t="s">
        <v>74</v>
      </c>
      <c r="C11" s="306">
        <v>-2396.5</v>
      </c>
      <c r="D11" s="306">
        <v>1280</v>
      </c>
      <c r="E11" s="306">
        <v>65</v>
      </c>
      <c r="F11" s="306">
        <v>75</v>
      </c>
    </row>
    <row r="12" spans="1:6" ht="12.75" customHeight="1" x14ac:dyDescent="0.2">
      <c r="A12" s="305">
        <f t="shared" si="0"/>
        <v>11</v>
      </c>
      <c r="B12" s="306" t="s">
        <v>222</v>
      </c>
      <c r="C12" s="306">
        <v>-2281.5</v>
      </c>
      <c r="D12" s="306">
        <v>1240</v>
      </c>
      <c r="E12" s="306">
        <v>65</v>
      </c>
      <c r="F12" s="306">
        <v>75</v>
      </c>
    </row>
    <row r="13" spans="1:6" ht="12.75" customHeight="1" x14ac:dyDescent="0.2">
      <c r="A13" s="305">
        <f t="shared" si="0"/>
        <v>12</v>
      </c>
      <c r="B13" s="306" t="s">
        <v>218</v>
      </c>
      <c r="C13" s="306">
        <v>-2396.5</v>
      </c>
      <c r="D13" s="306">
        <v>1200</v>
      </c>
      <c r="E13" s="306">
        <v>65</v>
      </c>
      <c r="F13" s="306">
        <v>75</v>
      </c>
    </row>
    <row r="14" spans="1:6" ht="12.75" customHeight="1" x14ac:dyDescent="0.2">
      <c r="A14" s="305">
        <f t="shared" si="0"/>
        <v>13</v>
      </c>
      <c r="B14" s="306" t="s">
        <v>223</v>
      </c>
      <c r="C14" s="306">
        <v>-2281.5</v>
      </c>
      <c r="D14" s="306">
        <v>1160</v>
      </c>
      <c r="E14" s="306">
        <v>65</v>
      </c>
      <c r="F14" s="306">
        <v>75</v>
      </c>
    </row>
    <row r="15" spans="1:6" ht="12.75" customHeight="1" x14ac:dyDescent="0.2">
      <c r="A15" s="305">
        <f t="shared" si="0"/>
        <v>14</v>
      </c>
      <c r="B15" s="306" t="s">
        <v>74</v>
      </c>
      <c r="C15" s="306">
        <v>-2396.5</v>
      </c>
      <c r="D15" s="306">
        <v>1120</v>
      </c>
      <c r="E15" s="306">
        <v>65</v>
      </c>
      <c r="F15" s="306">
        <v>75</v>
      </c>
    </row>
    <row r="16" spans="1:6" ht="12.75" customHeight="1" x14ac:dyDescent="0.2">
      <c r="A16" s="305">
        <f t="shared" si="0"/>
        <v>15</v>
      </c>
      <c r="B16" s="306" t="s">
        <v>224</v>
      </c>
      <c r="C16" s="306">
        <v>-2281.5</v>
      </c>
      <c r="D16" s="306">
        <v>1080</v>
      </c>
      <c r="E16" s="306">
        <v>65</v>
      </c>
      <c r="F16" s="306">
        <v>75</v>
      </c>
    </row>
    <row r="17" spans="1:6" ht="12.75" customHeight="1" x14ac:dyDescent="0.2">
      <c r="A17" s="305">
        <f t="shared" si="0"/>
        <v>16</v>
      </c>
      <c r="B17" s="306" t="s">
        <v>218</v>
      </c>
      <c r="C17" s="306">
        <v>-2396.5</v>
      </c>
      <c r="D17" s="306">
        <v>1040</v>
      </c>
      <c r="E17" s="306">
        <v>65</v>
      </c>
      <c r="F17" s="306">
        <v>75</v>
      </c>
    </row>
    <row r="18" spans="1:6" ht="12.75" customHeight="1" x14ac:dyDescent="0.2">
      <c r="A18" s="305">
        <f t="shared" si="0"/>
        <v>17</v>
      </c>
      <c r="B18" s="306" t="s">
        <v>225</v>
      </c>
      <c r="C18" s="306">
        <v>-2281.5</v>
      </c>
      <c r="D18" s="306">
        <v>1000</v>
      </c>
      <c r="E18" s="306">
        <v>65</v>
      </c>
      <c r="F18" s="306">
        <v>75</v>
      </c>
    </row>
    <row r="19" spans="1:6" ht="12.75" customHeight="1" x14ac:dyDescent="0.2">
      <c r="A19" s="305">
        <f t="shared" si="0"/>
        <v>18</v>
      </c>
      <c r="B19" s="306" t="s">
        <v>74</v>
      </c>
      <c r="C19" s="306">
        <v>-2396.5</v>
      </c>
      <c r="D19" s="306">
        <v>960</v>
      </c>
      <c r="E19" s="306">
        <v>65</v>
      </c>
      <c r="F19" s="306">
        <v>75</v>
      </c>
    </row>
    <row r="20" spans="1:6" ht="12.75" customHeight="1" x14ac:dyDescent="0.2">
      <c r="A20" s="305">
        <f t="shared" si="0"/>
        <v>19</v>
      </c>
      <c r="B20" s="306" t="s">
        <v>226</v>
      </c>
      <c r="C20" s="306">
        <v>-2281.5</v>
      </c>
      <c r="D20" s="306">
        <v>920</v>
      </c>
      <c r="E20" s="306">
        <v>65</v>
      </c>
      <c r="F20" s="306">
        <v>75</v>
      </c>
    </row>
    <row r="21" spans="1:6" ht="12.75" customHeight="1" x14ac:dyDescent="0.2">
      <c r="A21" s="305">
        <f t="shared" si="0"/>
        <v>20</v>
      </c>
      <c r="B21" s="306" t="s">
        <v>218</v>
      </c>
      <c r="C21" s="306">
        <v>-2396.5</v>
      </c>
      <c r="D21" s="306">
        <v>880</v>
      </c>
      <c r="E21" s="306">
        <v>65</v>
      </c>
      <c r="F21" s="306">
        <v>75</v>
      </c>
    </row>
    <row r="22" spans="1:6" ht="12.75" customHeight="1" x14ac:dyDescent="0.2">
      <c r="A22" s="305">
        <f t="shared" si="0"/>
        <v>21</v>
      </c>
      <c r="B22" s="306" t="s">
        <v>227</v>
      </c>
      <c r="C22" s="306">
        <v>-2281.5</v>
      </c>
      <c r="D22" s="306">
        <v>840</v>
      </c>
      <c r="E22" s="306">
        <v>65</v>
      </c>
      <c r="F22" s="306">
        <v>75</v>
      </c>
    </row>
    <row r="23" spans="1:6" ht="12.75" customHeight="1" x14ac:dyDescent="0.2">
      <c r="A23" s="305">
        <f t="shared" si="0"/>
        <v>22</v>
      </c>
      <c r="B23" s="306" t="s">
        <v>219</v>
      </c>
      <c r="C23" s="306">
        <v>-2396.5</v>
      </c>
      <c r="D23" s="306">
        <v>800</v>
      </c>
      <c r="E23" s="306">
        <v>65</v>
      </c>
      <c r="F23" s="306">
        <v>75</v>
      </c>
    </row>
    <row r="24" spans="1:6" ht="12.75" customHeight="1" x14ac:dyDescent="0.2">
      <c r="A24" s="305">
        <f t="shared" si="0"/>
        <v>23</v>
      </c>
      <c r="B24" s="306" t="s">
        <v>228</v>
      </c>
      <c r="C24" s="306">
        <v>-2281.5</v>
      </c>
      <c r="D24" s="306">
        <v>760</v>
      </c>
      <c r="E24" s="306">
        <v>65</v>
      </c>
      <c r="F24" s="306">
        <v>75</v>
      </c>
    </row>
    <row r="25" spans="1:6" ht="12.75" customHeight="1" x14ac:dyDescent="0.2">
      <c r="A25" s="305">
        <f t="shared" si="0"/>
        <v>24</v>
      </c>
      <c r="B25" s="306" t="s">
        <v>218</v>
      </c>
      <c r="C25" s="306">
        <v>-2396.5</v>
      </c>
      <c r="D25" s="306">
        <v>720</v>
      </c>
      <c r="E25" s="306">
        <v>65</v>
      </c>
      <c r="F25" s="306">
        <v>75</v>
      </c>
    </row>
    <row r="26" spans="1:6" ht="12.75" customHeight="1" x14ac:dyDescent="0.2">
      <c r="A26" s="305">
        <f t="shared" si="0"/>
        <v>25</v>
      </c>
      <c r="B26" s="306" t="s">
        <v>229</v>
      </c>
      <c r="C26" s="306">
        <v>-2281.5</v>
      </c>
      <c r="D26" s="306">
        <v>680</v>
      </c>
      <c r="E26" s="306">
        <v>65</v>
      </c>
      <c r="F26" s="306">
        <v>75</v>
      </c>
    </row>
    <row r="27" spans="1:6" ht="12.75" customHeight="1" x14ac:dyDescent="0.2">
      <c r="A27" s="305">
        <f t="shared" si="0"/>
        <v>26</v>
      </c>
      <c r="B27" s="306" t="s">
        <v>74</v>
      </c>
      <c r="C27" s="306">
        <v>-2396.5</v>
      </c>
      <c r="D27" s="306">
        <v>640</v>
      </c>
      <c r="E27" s="306">
        <v>65</v>
      </c>
      <c r="F27" s="306">
        <v>75</v>
      </c>
    </row>
    <row r="28" spans="1:6" ht="12.75" customHeight="1" x14ac:dyDescent="0.2">
      <c r="A28" s="305">
        <f t="shared" si="0"/>
        <v>27</v>
      </c>
      <c r="B28" s="306" t="s">
        <v>230</v>
      </c>
      <c r="C28" s="306">
        <v>-2281.5</v>
      </c>
      <c r="D28" s="306">
        <v>600</v>
      </c>
      <c r="E28" s="306">
        <v>65</v>
      </c>
      <c r="F28" s="306">
        <v>75</v>
      </c>
    </row>
    <row r="29" spans="1:6" ht="12.75" customHeight="1" x14ac:dyDescent="0.2">
      <c r="A29" s="305">
        <f t="shared" si="0"/>
        <v>28</v>
      </c>
      <c r="B29" s="306" t="s">
        <v>218</v>
      </c>
      <c r="C29" s="306">
        <v>-2396.5</v>
      </c>
      <c r="D29" s="306">
        <v>560</v>
      </c>
      <c r="E29" s="306">
        <v>65</v>
      </c>
      <c r="F29" s="306">
        <v>75</v>
      </c>
    </row>
    <row r="30" spans="1:6" ht="12.75" customHeight="1" x14ac:dyDescent="0.2">
      <c r="A30" s="305">
        <f t="shared" si="0"/>
        <v>29</v>
      </c>
      <c r="B30" s="306" t="s">
        <v>231</v>
      </c>
      <c r="C30" s="306">
        <v>-2281.5</v>
      </c>
      <c r="D30" s="306">
        <v>520</v>
      </c>
      <c r="E30" s="306">
        <v>65</v>
      </c>
      <c r="F30" s="306">
        <v>75</v>
      </c>
    </row>
    <row r="31" spans="1:6" ht="12.75" customHeight="1" x14ac:dyDescent="0.2">
      <c r="A31" s="305">
        <f t="shared" si="0"/>
        <v>30</v>
      </c>
      <c r="B31" s="306" t="s">
        <v>74</v>
      </c>
      <c r="C31" s="306">
        <v>-2396.5</v>
      </c>
      <c r="D31" s="306">
        <v>480</v>
      </c>
      <c r="E31" s="306">
        <v>65</v>
      </c>
      <c r="F31" s="306">
        <v>75</v>
      </c>
    </row>
    <row r="32" spans="1:6" ht="12.75" customHeight="1" x14ac:dyDescent="0.2">
      <c r="A32" s="305">
        <f t="shared" si="0"/>
        <v>31</v>
      </c>
      <c r="B32" s="306" t="s">
        <v>232</v>
      </c>
      <c r="C32" s="306">
        <v>-2281.5</v>
      </c>
      <c r="D32" s="306">
        <v>440</v>
      </c>
      <c r="E32" s="306">
        <v>65</v>
      </c>
      <c r="F32" s="306">
        <v>75</v>
      </c>
    </row>
    <row r="33" spans="1:6" ht="12.75" customHeight="1" x14ac:dyDescent="0.2">
      <c r="A33" s="305">
        <f t="shared" si="0"/>
        <v>32</v>
      </c>
      <c r="B33" s="306" t="s">
        <v>218</v>
      </c>
      <c r="C33" s="306">
        <v>-2396.5</v>
      </c>
      <c r="D33" s="306">
        <v>400</v>
      </c>
      <c r="E33" s="306">
        <v>65</v>
      </c>
      <c r="F33" s="306">
        <v>75</v>
      </c>
    </row>
    <row r="34" spans="1:6" ht="12.75" customHeight="1" x14ac:dyDescent="0.2">
      <c r="A34" s="305">
        <f t="shared" si="0"/>
        <v>33</v>
      </c>
      <c r="B34" s="306" t="s">
        <v>233</v>
      </c>
      <c r="C34" s="306">
        <v>-2281.5</v>
      </c>
      <c r="D34" s="306">
        <v>360</v>
      </c>
      <c r="E34" s="306">
        <v>65</v>
      </c>
      <c r="F34" s="306">
        <v>75</v>
      </c>
    </row>
    <row r="35" spans="1:6" ht="12.75" customHeight="1" x14ac:dyDescent="0.2">
      <c r="A35" s="305">
        <f t="shared" si="0"/>
        <v>34</v>
      </c>
      <c r="B35" s="306" t="s">
        <v>74</v>
      </c>
      <c r="C35" s="306">
        <v>-2396.5</v>
      </c>
      <c r="D35" s="306">
        <v>320</v>
      </c>
      <c r="E35" s="306">
        <v>65</v>
      </c>
      <c r="F35" s="306">
        <v>75</v>
      </c>
    </row>
    <row r="36" spans="1:6" ht="12.75" customHeight="1" x14ac:dyDescent="0.2">
      <c r="A36" s="305">
        <f t="shared" si="0"/>
        <v>35</v>
      </c>
      <c r="B36" s="306" t="s">
        <v>234</v>
      </c>
      <c r="C36" s="306">
        <v>-2281.5</v>
      </c>
      <c r="D36" s="306">
        <v>280</v>
      </c>
      <c r="E36" s="306">
        <v>65</v>
      </c>
      <c r="F36" s="306">
        <v>75</v>
      </c>
    </row>
    <row r="37" spans="1:6" ht="12.75" customHeight="1" x14ac:dyDescent="0.2">
      <c r="A37" s="305">
        <f t="shared" si="0"/>
        <v>36</v>
      </c>
      <c r="B37" s="306" t="s">
        <v>218</v>
      </c>
      <c r="C37" s="306">
        <v>-2396.5</v>
      </c>
      <c r="D37" s="306">
        <v>240</v>
      </c>
      <c r="E37" s="306">
        <v>65</v>
      </c>
      <c r="F37" s="306">
        <v>75</v>
      </c>
    </row>
    <row r="38" spans="1:6" ht="12.75" customHeight="1" x14ac:dyDescent="0.2">
      <c r="A38" s="305">
        <f t="shared" si="0"/>
        <v>37</v>
      </c>
      <c r="B38" s="306" t="s">
        <v>235</v>
      </c>
      <c r="C38" s="306">
        <v>-2281.5</v>
      </c>
      <c r="D38" s="306">
        <v>200</v>
      </c>
      <c r="E38" s="306">
        <v>65</v>
      </c>
      <c r="F38" s="306">
        <v>75</v>
      </c>
    </row>
    <row r="39" spans="1:6" ht="12.75" customHeight="1" x14ac:dyDescent="0.2">
      <c r="A39" s="305">
        <f t="shared" si="0"/>
        <v>38</v>
      </c>
      <c r="B39" s="306" t="s">
        <v>219</v>
      </c>
      <c r="C39" s="306">
        <v>-2396.5</v>
      </c>
      <c r="D39" s="306">
        <v>160</v>
      </c>
      <c r="E39" s="306">
        <v>65</v>
      </c>
      <c r="F39" s="306">
        <v>75</v>
      </c>
    </row>
    <row r="40" spans="1:6" ht="12.75" customHeight="1" x14ac:dyDescent="0.2">
      <c r="A40" s="305">
        <f t="shared" si="0"/>
        <v>39</v>
      </c>
      <c r="B40" s="306" t="s">
        <v>236</v>
      </c>
      <c r="C40" s="306">
        <v>-2281.5</v>
      </c>
      <c r="D40" s="306">
        <v>120</v>
      </c>
      <c r="E40" s="306">
        <v>65</v>
      </c>
      <c r="F40" s="306">
        <v>75</v>
      </c>
    </row>
    <row r="41" spans="1:6" ht="12.75" customHeight="1" x14ac:dyDescent="0.2">
      <c r="A41" s="305">
        <f t="shared" si="0"/>
        <v>40</v>
      </c>
      <c r="B41" s="306" t="s">
        <v>218</v>
      </c>
      <c r="C41" s="306">
        <v>-2396.5</v>
      </c>
      <c r="D41" s="306">
        <v>80</v>
      </c>
      <c r="E41" s="306">
        <v>65</v>
      </c>
      <c r="F41" s="306">
        <v>75</v>
      </c>
    </row>
    <row r="42" spans="1:6" ht="12.75" customHeight="1" x14ac:dyDescent="0.2">
      <c r="A42" s="305">
        <f t="shared" si="0"/>
        <v>41</v>
      </c>
      <c r="B42" s="306" t="s">
        <v>237</v>
      </c>
      <c r="C42" s="306">
        <v>-2281.5</v>
      </c>
      <c r="D42" s="306">
        <v>40</v>
      </c>
      <c r="E42" s="306">
        <v>65</v>
      </c>
      <c r="F42" s="306">
        <v>75</v>
      </c>
    </row>
    <row r="43" spans="1:6" ht="12.75" customHeight="1" x14ac:dyDescent="0.2">
      <c r="A43" s="305">
        <f t="shared" si="0"/>
        <v>42</v>
      </c>
      <c r="B43" s="306" t="s">
        <v>74</v>
      </c>
      <c r="C43" s="306">
        <v>-2396.5</v>
      </c>
      <c r="D43" s="306">
        <v>0</v>
      </c>
      <c r="E43" s="306">
        <v>65</v>
      </c>
      <c r="F43" s="306">
        <v>75</v>
      </c>
    </row>
    <row r="44" spans="1:6" ht="12.75" customHeight="1" x14ac:dyDescent="0.2">
      <c r="A44" s="305">
        <f t="shared" si="0"/>
        <v>43</v>
      </c>
      <c r="B44" s="306" t="s">
        <v>238</v>
      </c>
      <c r="C44" s="306">
        <v>-2281.5</v>
      </c>
      <c r="D44" s="306">
        <v>-40</v>
      </c>
      <c r="E44" s="306">
        <v>65</v>
      </c>
      <c r="F44" s="306">
        <v>75</v>
      </c>
    </row>
    <row r="45" spans="1:6" ht="12.75" customHeight="1" x14ac:dyDescent="0.2">
      <c r="A45" s="305">
        <f t="shared" si="0"/>
        <v>44</v>
      </c>
      <c r="B45" s="306" t="s">
        <v>218</v>
      </c>
      <c r="C45" s="306">
        <v>-2396.5</v>
      </c>
      <c r="D45" s="306">
        <v>-80</v>
      </c>
      <c r="E45" s="306">
        <v>65</v>
      </c>
      <c r="F45" s="306">
        <v>75</v>
      </c>
    </row>
    <row r="46" spans="1:6" ht="12.75" customHeight="1" x14ac:dyDescent="0.2">
      <c r="A46" s="305">
        <f t="shared" si="0"/>
        <v>45</v>
      </c>
      <c r="B46" s="306" t="s">
        <v>239</v>
      </c>
      <c r="C46" s="306">
        <v>-2281.5</v>
      </c>
      <c r="D46" s="306">
        <v>-120</v>
      </c>
      <c r="E46" s="306">
        <v>65</v>
      </c>
      <c r="F46" s="306">
        <v>75</v>
      </c>
    </row>
    <row r="47" spans="1:6" ht="12.75" customHeight="1" x14ac:dyDescent="0.2">
      <c r="A47" s="305">
        <f t="shared" si="0"/>
        <v>46</v>
      </c>
      <c r="B47" s="306" t="s">
        <v>74</v>
      </c>
      <c r="C47" s="306">
        <v>-2396.5</v>
      </c>
      <c r="D47" s="306">
        <v>-160</v>
      </c>
      <c r="E47" s="306">
        <v>65</v>
      </c>
      <c r="F47" s="306">
        <v>75</v>
      </c>
    </row>
    <row r="48" spans="1:6" ht="12.75" customHeight="1" x14ac:dyDescent="0.2">
      <c r="A48" s="305">
        <f t="shared" si="0"/>
        <v>47</v>
      </c>
      <c r="B48" s="306" t="s">
        <v>240</v>
      </c>
      <c r="C48" s="306">
        <v>-2281.5</v>
      </c>
      <c r="D48" s="306">
        <v>-200</v>
      </c>
      <c r="E48" s="306">
        <v>65</v>
      </c>
      <c r="F48" s="306">
        <v>75</v>
      </c>
    </row>
    <row r="49" spans="1:6" ht="12.75" customHeight="1" x14ac:dyDescent="0.2">
      <c r="A49" s="305">
        <f t="shared" si="0"/>
        <v>48</v>
      </c>
      <c r="B49" s="306" t="s">
        <v>218</v>
      </c>
      <c r="C49" s="306">
        <v>-2396.5</v>
      </c>
      <c r="D49" s="306">
        <v>-240</v>
      </c>
      <c r="E49" s="306">
        <v>65</v>
      </c>
      <c r="F49" s="306">
        <v>75</v>
      </c>
    </row>
    <row r="50" spans="1:6" ht="12.75" customHeight="1" x14ac:dyDescent="0.2">
      <c r="A50" s="305">
        <f t="shared" si="0"/>
        <v>49</v>
      </c>
      <c r="B50" s="306" t="s">
        <v>241</v>
      </c>
      <c r="C50" s="306">
        <v>-2281.5</v>
      </c>
      <c r="D50" s="306">
        <v>-280</v>
      </c>
      <c r="E50" s="306">
        <v>65</v>
      </c>
      <c r="F50" s="306">
        <v>75</v>
      </c>
    </row>
    <row r="51" spans="1:6" x14ac:dyDescent="0.2">
      <c r="A51" s="305">
        <f t="shared" si="0"/>
        <v>50</v>
      </c>
      <c r="B51" s="306" t="s">
        <v>74</v>
      </c>
      <c r="C51" s="306">
        <v>-2396.5</v>
      </c>
      <c r="D51" s="306">
        <v>-320</v>
      </c>
      <c r="E51" s="306">
        <v>65</v>
      </c>
      <c r="F51" s="306">
        <v>75</v>
      </c>
    </row>
    <row r="52" spans="1:6" x14ac:dyDescent="0.2">
      <c r="A52" s="305">
        <f t="shared" si="0"/>
        <v>51</v>
      </c>
      <c r="B52" s="306" t="s">
        <v>242</v>
      </c>
      <c r="C52" s="306">
        <v>-2281.5</v>
      </c>
      <c r="D52" s="306">
        <v>-360</v>
      </c>
      <c r="E52" s="306">
        <v>65</v>
      </c>
      <c r="F52" s="306">
        <v>75</v>
      </c>
    </row>
    <row r="53" spans="1:6" x14ac:dyDescent="0.2">
      <c r="A53" s="305">
        <f t="shared" si="0"/>
        <v>52</v>
      </c>
      <c r="B53" s="306" t="s">
        <v>218</v>
      </c>
      <c r="C53" s="306">
        <v>-2396.5</v>
      </c>
      <c r="D53" s="306">
        <v>-400</v>
      </c>
      <c r="E53" s="306">
        <v>65</v>
      </c>
      <c r="F53" s="306">
        <v>75</v>
      </c>
    </row>
    <row r="54" spans="1:6" x14ac:dyDescent="0.2">
      <c r="A54" s="305">
        <f t="shared" si="0"/>
        <v>53</v>
      </c>
      <c r="B54" s="306" t="s">
        <v>243</v>
      </c>
      <c r="C54" s="306">
        <v>-2281.5</v>
      </c>
      <c r="D54" s="306">
        <v>-440</v>
      </c>
      <c r="E54" s="306">
        <v>65</v>
      </c>
      <c r="F54" s="306">
        <v>75</v>
      </c>
    </row>
    <row r="55" spans="1:6" x14ac:dyDescent="0.2">
      <c r="A55" s="305">
        <f t="shared" si="0"/>
        <v>54</v>
      </c>
      <c r="B55" s="306" t="s">
        <v>74</v>
      </c>
      <c r="C55" s="306">
        <v>-2396.5</v>
      </c>
      <c r="D55" s="306">
        <v>-480</v>
      </c>
      <c r="E55" s="306">
        <v>65</v>
      </c>
      <c r="F55" s="306">
        <v>75</v>
      </c>
    </row>
    <row r="56" spans="1:6" s="644" customFormat="1" x14ac:dyDescent="0.2">
      <c r="A56" s="652">
        <f t="shared" si="0"/>
        <v>55</v>
      </c>
      <c r="B56" s="644" t="s">
        <v>250</v>
      </c>
      <c r="C56" s="644">
        <v>-2281.5</v>
      </c>
      <c r="D56" s="644">
        <v>-520</v>
      </c>
      <c r="E56" s="644">
        <v>65</v>
      </c>
      <c r="F56" s="644">
        <v>75</v>
      </c>
    </row>
    <row r="57" spans="1:6" x14ac:dyDescent="0.2">
      <c r="A57" s="305">
        <f t="shared" si="0"/>
        <v>56</v>
      </c>
      <c r="B57" s="306" t="s">
        <v>218</v>
      </c>
      <c r="C57" s="306">
        <v>-2396.5</v>
      </c>
      <c r="D57" s="306">
        <v>-560</v>
      </c>
      <c r="E57" s="306">
        <v>65</v>
      </c>
      <c r="F57" s="306">
        <v>75</v>
      </c>
    </row>
    <row r="58" spans="1:6" x14ac:dyDescent="0.2">
      <c r="A58" s="305">
        <f t="shared" si="0"/>
        <v>57</v>
      </c>
      <c r="B58" s="306" t="s">
        <v>245</v>
      </c>
      <c r="C58" s="306">
        <v>-2281.5</v>
      </c>
      <c r="D58" s="306">
        <v>-600</v>
      </c>
      <c r="E58" s="306">
        <v>65</v>
      </c>
      <c r="F58" s="306">
        <v>75</v>
      </c>
    </row>
    <row r="59" spans="1:6" x14ac:dyDescent="0.2">
      <c r="A59" s="305">
        <f t="shared" si="0"/>
        <v>58</v>
      </c>
      <c r="B59" s="306" t="s">
        <v>219</v>
      </c>
      <c r="C59" s="306">
        <v>-2396.5</v>
      </c>
      <c r="D59" s="306">
        <v>-640</v>
      </c>
      <c r="E59" s="306">
        <v>65</v>
      </c>
      <c r="F59" s="306">
        <v>75</v>
      </c>
    </row>
    <row r="60" spans="1:6" x14ac:dyDescent="0.2">
      <c r="A60" s="305">
        <f t="shared" si="0"/>
        <v>59</v>
      </c>
      <c r="B60" s="306" t="s">
        <v>246</v>
      </c>
      <c r="C60" s="306">
        <v>-2281.5</v>
      </c>
      <c r="D60" s="306">
        <v>-680</v>
      </c>
      <c r="E60" s="306">
        <v>65</v>
      </c>
      <c r="F60" s="306">
        <v>75</v>
      </c>
    </row>
    <row r="61" spans="1:6" x14ac:dyDescent="0.2">
      <c r="A61" s="305">
        <f t="shared" si="0"/>
        <v>60</v>
      </c>
      <c r="B61" s="306" t="s">
        <v>218</v>
      </c>
      <c r="C61" s="306">
        <v>-2396.5</v>
      </c>
      <c r="D61" s="306">
        <v>-720</v>
      </c>
      <c r="E61" s="306">
        <v>65</v>
      </c>
      <c r="F61" s="306">
        <v>75</v>
      </c>
    </row>
    <row r="62" spans="1:6" x14ac:dyDescent="0.2">
      <c r="A62" s="305">
        <f t="shared" si="0"/>
        <v>61</v>
      </c>
      <c r="B62" s="306" t="s">
        <v>247</v>
      </c>
      <c r="C62" s="306">
        <v>-2281.5</v>
      </c>
      <c r="D62" s="306">
        <v>-760</v>
      </c>
      <c r="E62" s="306">
        <v>65</v>
      </c>
      <c r="F62" s="306">
        <v>75</v>
      </c>
    </row>
    <row r="63" spans="1:6" x14ac:dyDescent="0.2">
      <c r="A63" s="305">
        <f t="shared" si="0"/>
        <v>62</v>
      </c>
      <c r="B63" s="306" t="s">
        <v>74</v>
      </c>
      <c r="C63" s="306">
        <v>-2396.5</v>
      </c>
      <c r="D63" s="306">
        <v>-800</v>
      </c>
      <c r="E63" s="306">
        <v>65</v>
      </c>
      <c r="F63" s="306">
        <v>75</v>
      </c>
    </row>
    <row r="64" spans="1:6" x14ac:dyDescent="0.2">
      <c r="A64" s="305">
        <f t="shared" si="0"/>
        <v>63</v>
      </c>
      <c r="B64" s="306" t="s">
        <v>248</v>
      </c>
      <c r="C64" s="306">
        <v>-2281.5</v>
      </c>
      <c r="D64" s="306">
        <v>-840</v>
      </c>
      <c r="E64" s="306">
        <v>65</v>
      </c>
      <c r="F64" s="306">
        <v>75</v>
      </c>
    </row>
    <row r="65" spans="1:6" x14ac:dyDescent="0.2">
      <c r="A65" s="305">
        <f t="shared" si="0"/>
        <v>64</v>
      </c>
      <c r="B65" s="306" t="s">
        <v>218</v>
      </c>
      <c r="C65" s="306">
        <v>-2396.5</v>
      </c>
      <c r="D65" s="306">
        <v>-880</v>
      </c>
      <c r="E65" s="306">
        <v>65</v>
      </c>
      <c r="F65" s="306">
        <v>75</v>
      </c>
    </row>
    <row r="66" spans="1:6" x14ac:dyDescent="0.2">
      <c r="A66" s="305">
        <f t="shared" si="0"/>
        <v>65</v>
      </c>
      <c r="B66" s="306" t="s">
        <v>249</v>
      </c>
      <c r="C66" s="306">
        <v>-2281.5</v>
      </c>
      <c r="D66" s="306">
        <v>-920</v>
      </c>
      <c r="E66" s="306">
        <v>65</v>
      </c>
      <c r="F66" s="306">
        <v>75</v>
      </c>
    </row>
    <row r="67" spans="1:6" x14ac:dyDescent="0.2">
      <c r="A67" s="305">
        <f t="shared" ref="A67:A130" si="1">A66+1</f>
        <v>66</v>
      </c>
      <c r="B67" s="306" t="s">
        <v>74</v>
      </c>
      <c r="C67" s="306">
        <v>-2396.5</v>
      </c>
      <c r="D67" s="306">
        <v>-960</v>
      </c>
      <c r="E67" s="306">
        <v>65</v>
      </c>
      <c r="F67" s="306">
        <v>75</v>
      </c>
    </row>
    <row r="68" spans="1:6" s="644" customFormat="1" x14ac:dyDescent="0.2">
      <c r="A68" s="652">
        <f t="shared" si="1"/>
        <v>67</v>
      </c>
      <c r="B68" s="644" t="s">
        <v>244</v>
      </c>
      <c r="C68" s="644">
        <v>-2281.5</v>
      </c>
      <c r="D68" s="644">
        <v>-1000</v>
      </c>
      <c r="E68" s="644">
        <v>65</v>
      </c>
      <c r="F68" s="644">
        <v>75</v>
      </c>
    </row>
    <row r="69" spans="1:6" x14ac:dyDescent="0.2">
      <c r="A69" s="305">
        <f t="shared" si="1"/>
        <v>68</v>
      </c>
      <c r="B69" s="306" t="s">
        <v>218</v>
      </c>
      <c r="C69" s="306">
        <v>-2396.5</v>
      </c>
      <c r="D69" s="306">
        <v>-1040</v>
      </c>
      <c r="E69" s="306">
        <v>65</v>
      </c>
      <c r="F69" s="306">
        <v>75</v>
      </c>
    </row>
    <row r="70" spans="1:6" x14ac:dyDescent="0.2">
      <c r="A70" s="305">
        <f t="shared" si="1"/>
        <v>69</v>
      </c>
      <c r="B70" s="306" t="s">
        <v>251</v>
      </c>
      <c r="C70" s="306">
        <v>-2281.5</v>
      </c>
      <c r="D70" s="306">
        <v>-1080</v>
      </c>
      <c r="E70" s="306">
        <v>65</v>
      </c>
      <c r="F70" s="306">
        <v>75</v>
      </c>
    </row>
    <row r="71" spans="1:6" x14ac:dyDescent="0.2">
      <c r="A71" s="305">
        <f t="shared" si="1"/>
        <v>70</v>
      </c>
      <c r="B71" s="306" t="s">
        <v>74</v>
      </c>
      <c r="C71" s="306">
        <v>-2396.5</v>
      </c>
      <c r="D71" s="306">
        <v>-1120</v>
      </c>
      <c r="E71" s="306">
        <v>65</v>
      </c>
      <c r="F71" s="306">
        <v>75</v>
      </c>
    </row>
    <row r="72" spans="1:6" x14ac:dyDescent="0.2">
      <c r="A72" s="305">
        <f t="shared" si="1"/>
        <v>71</v>
      </c>
      <c r="B72" s="306" t="s">
        <v>252</v>
      </c>
      <c r="C72" s="306">
        <v>-2281.5</v>
      </c>
      <c r="D72" s="306">
        <v>-1160</v>
      </c>
      <c r="E72" s="306">
        <v>65</v>
      </c>
      <c r="F72" s="306">
        <v>75</v>
      </c>
    </row>
    <row r="73" spans="1:6" x14ac:dyDescent="0.2">
      <c r="A73" s="305">
        <f t="shared" si="1"/>
        <v>72</v>
      </c>
      <c r="B73" s="306" t="s">
        <v>218</v>
      </c>
      <c r="C73" s="306">
        <v>-2396.5</v>
      </c>
      <c r="D73" s="306">
        <v>-1200</v>
      </c>
      <c r="E73" s="306">
        <v>65</v>
      </c>
      <c r="F73" s="306">
        <v>75</v>
      </c>
    </row>
    <row r="74" spans="1:6" x14ac:dyDescent="0.2">
      <c r="A74" s="305">
        <f t="shared" si="1"/>
        <v>73</v>
      </c>
      <c r="B74" s="306" t="s">
        <v>253</v>
      </c>
      <c r="C74" s="306">
        <v>-2281.5</v>
      </c>
      <c r="D74" s="306">
        <v>-1240</v>
      </c>
      <c r="E74" s="306">
        <v>65</v>
      </c>
      <c r="F74" s="306">
        <v>75</v>
      </c>
    </row>
    <row r="75" spans="1:6" x14ac:dyDescent="0.2">
      <c r="A75" s="305">
        <f t="shared" si="1"/>
        <v>74</v>
      </c>
      <c r="B75" s="306" t="s">
        <v>219</v>
      </c>
      <c r="C75" s="306">
        <v>-2396.5</v>
      </c>
      <c r="D75" s="306">
        <v>-1280</v>
      </c>
      <c r="E75" s="306">
        <v>65</v>
      </c>
      <c r="F75" s="306">
        <v>75</v>
      </c>
    </row>
    <row r="76" spans="1:6" x14ac:dyDescent="0.2">
      <c r="A76" s="305">
        <f t="shared" si="1"/>
        <v>75</v>
      </c>
      <c r="B76" s="306" t="s">
        <v>254</v>
      </c>
      <c r="C76" s="306">
        <v>-2281.5</v>
      </c>
      <c r="D76" s="306">
        <v>-1320</v>
      </c>
      <c r="E76" s="306">
        <v>65</v>
      </c>
      <c r="F76" s="306">
        <v>75</v>
      </c>
    </row>
    <row r="77" spans="1:6" x14ac:dyDescent="0.2">
      <c r="A77" s="305">
        <f t="shared" si="1"/>
        <v>76</v>
      </c>
      <c r="B77" s="306" t="s">
        <v>218</v>
      </c>
      <c r="C77" s="306">
        <v>-2396.5</v>
      </c>
      <c r="D77" s="306">
        <v>-1360</v>
      </c>
      <c r="E77" s="306">
        <v>65</v>
      </c>
      <c r="F77" s="306">
        <v>75</v>
      </c>
    </row>
    <row r="78" spans="1:6" x14ac:dyDescent="0.2">
      <c r="A78" s="305">
        <f t="shared" si="1"/>
        <v>77</v>
      </c>
      <c r="B78" s="306" t="s">
        <v>255</v>
      </c>
      <c r="C78" s="306">
        <v>-2281.5</v>
      </c>
      <c r="D78" s="306">
        <v>-1400</v>
      </c>
      <c r="E78" s="306">
        <v>65</v>
      </c>
      <c r="F78" s="306">
        <v>75</v>
      </c>
    </row>
    <row r="79" spans="1:6" x14ac:dyDescent="0.2">
      <c r="A79" s="305">
        <f t="shared" si="1"/>
        <v>78</v>
      </c>
      <c r="B79" s="306" t="s">
        <v>74</v>
      </c>
      <c r="C79" s="306">
        <v>-2396.5</v>
      </c>
      <c r="D79" s="306">
        <v>-1440</v>
      </c>
      <c r="E79" s="306">
        <v>65</v>
      </c>
      <c r="F79" s="306">
        <v>75</v>
      </c>
    </row>
    <row r="80" spans="1:6" x14ac:dyDescent="0.2">
      <c r="A80" s="305">
        <f t="shared" si="1"/>
        <v>79</v>
      </c>
      <c r="B80" s="306" t="s">
        <v>218</v>
      </c>
      <c r="C80" s="306">
        <v>-2396.5</v>
      </c>
      <c r="D80" s="306">
        <v>-1520</v>
      </c>
      <c r="E80" s="306">
        <v>65</v>
      </c>
      <c r="F80" s="306">
        <v>75</v>
      </c>
    </row>
    <row r="81" spans="1:6" x14ac:dyDescent="0.2">
      <c r="A81" s="305">
        <f t="shared" si="1"/>
        <v>80</v>
      </c>
      <c r="B81" s="306" t="s">
        <v>74</v>
      </c>
      <c r="C81" s="306">
        <v>-2396.5</v>
      </c>
      <c r="D81" s="306">
        <v>-1600</v>
      </c>
      <c r="E81" s="306">
        <v>65</v>
      </c>
      <c r="F81" s="306">
        <v>75</v>
      </c>
    </row>
    <row r="82" spans="1:6" x14ac:dyDescent="0.2">
      <c r="A82" s="305">
        <f t="shared" si="1"/>
        <v>81</v>
      </c>
      <c r="B82" s="306" t="s">
        <v>218</v>
      </c>
      <c r="C82" s="306">
        <v>-2396.5</v>
      </c>
      <c r="D82" s="306">
        <v>-1680</v>
      </c>
      <c r="E82" s="306">
        <v>65</v>
      </c>
      <c r="F82" s="306">
        <v>75</v>
      </c>
    </row>
    <row r="83" spans="1:6" x14ac:dyDescent="0.2">
      <c r="A83" s="305">
        <f t="shared" si="1"/>
        <v>82</v>
      </c>
      <c r="B83" s="306" t="s">
        <v>219</v>
      </c>
      <c r="C83" s="306">
        <v>-2396.5</v>
      </c>
      <c r="D83" s="306">
        <v>-1805</v>
      </c>
      <c r="E83" s="306">
        <v>65</v>
      </c>
      <c r="F83" s="306">
        <v>75</v>
      </c>
    </row>
    <row r="84" spans="1:6" x14ac:dyDescent="0.2">
      <c r="A84" s="305">
        <f t="shared" si="1"/>
        <v>83</v>
      </c>
      <c r="B84" s="306" t="s">
        <v>218</v>
      </c>
      <c r="C84" s="306">
        <v>-2396.5</v>
      </c>
      <c r="D84" s="306">
        <v>-1930</v>
      </c>
      <c r="E84" s="306">
        <v>65</v>
      </c>
      <c r="F84" s="306">
        <v>75</v>
      </c>
    </row>
    <row r="85" spans="1:6" x14ac:dyDescent="0.2">
      <c r="A85" s="305">
        <f t="shared" si="1"/>
        <v>84</v>
      </c>
      <c r="B85" s="306" t="s">
        <v>218</v>
      </c>
      <c r="C85" s="306">
        <v>-1950</v>
      </c>
      <c r="D85" s="306">
        <v>-2396.5</v>
      </c>
      <c r="E85" s="306">
        <v>65</v>
      </c>
      <c r="F85" s="306">
        <v>75</v>
      </c>
    </row>
    <row r="86" spans="1:6" x14ac:dyDescent="0.2">
      <c r="A86" s="305">
        <f t="shared" si="1"/>
        <v>85</v>
      </c>
      <c r="B86" s="306" t="s">
        <v>219</v>
      </c>
      <c r="C86" s="306">
        <v>-1825</v>
      </c>
      <c r="D86" s="306">
        <v>-2396.5</v>
      </c>
      <c r="E86" s="306">
        <v>65</v>
      </c>
      <c r="F86" s="306">
        <v>75</v>
      </c>
    </row>
    <row r="87" spans="1:6" x14ac:dyDescent="0.2">
      <c r="A87" s="305">
        <f t="shared" si="1"/>
        <v>86</v>
      </c>
      <c r="B87" s="306" t="s">
        <v>74</v>
      </c>
      <c r="C87" s="306">
        <v>-1700</v>
      </c>
      <c r="D87" s="306">
        <v>-2396.5</v>
      </c>
      <c r="E87" s="306">
        <v>65</v>
      </c>
      <c r="F87" s="306">
        <v>75</v>
      </c>
    </row>
    <row r="88" spans="1:6" x14ac:dyDescent="0.2">
      <c r="A88" s="305">
        <f t="shared" si="1"/>
        <v>87</v>
      </c>
      <c r="B88" s="306" t="s">
        <v>218</v>
      </c>
      <c r="C88" s="306">
        <v>-1620</v>
      </c>
      <c r="D88" s="306">
        <v>-2396.5</v>
      </c>
      <c r="E88" s="306">
        <v>65</v>
      </c>
      <c r="F88" s="306">
        <v>75</v>
      </c>
    </row>
    <row r="89" spans="1:6" x14ac:dyDescent="0.2">
      <c r="A89" s="305">
        <f t="shared" si="1"/>
        <v>88</v>
      </c>
      <c r="B89" s="306" t="s">
        <v>219</v>
      </c>
      <c r="C89" s="306">
        <v>-1540</v>
      </c>
      <c r="D89" s="306">
        <v>-2396.5</v>
      </c>
      <c r="E89" s="306">
        <v>65</v>
      </c>
      <c r="F89" s="306">
        <v>75</v>
      </c>
    </row>
    <row r="90" spans="1:6" x14ac:dyDescent="0.2">
      <c r="A90" s="305">
        <f t="shared" si="1"/>
        <v>89</v>
      </c>
      <c r="B90" s="306" t="s">
        <v>218</v>
      </c>
      <c r="C90" s="306">
        <v>-1460</v>
      </c>
      <c r="D90" s="306">
        <v>-2396.5</v>
      </c>
      <c r="E90" s="306">
        <v>65</v>
      </c>
      <c r="F90" s="306">
        <v>75</v>
      </c>
    </row>
    <row r="91" spans="1:6" x14ac:dyDescent="0.2">
      <c r="A91" s="305">
        <f t="shared" si="1"/>
        <v>90</v>
      </c>
      <c r="B91" s="306" t="s">
        <v>256</v>
      </c>
      <c r="C91" s="306">
        <v>-1420</v>
      </c>
      <c r="D91" s="306">
        <v>-2281.5</v>
      </c>
      <c r="E91" s="306">
        <v>75</v>
      </c>
      <c r="F91" s="306">
        <v>65</v>
      </c>
    </row>
    <row r="92" spans="1:6" x14ac:dyDescent="0.2">
      <c r="A92" s="305">
        <f t="shared" si="1"/>
        <v>91</v>
      </c>
      <c r="B92" s="306" t="s">
        <v>74</v>
      </c>
      <c r="C92" s="306">
        <v>-1380</v>
      </c>
      <c r="D92" s="306">
        <v>-2396.5</v>
      </c>
      <c r="E92" s="306">
        <v>75</v>
      </c>
      <c r="F92" s="306">
        <v>65</v>
      </c>
    </row>
    <row r="93" spans="1:6" x14ac:dyDescent="0.2">
      <c r="A93" s="305">
        <f t="shared" si="1"/>
        <v>92</v>
      </c>
      <c r="B93" s="306" t="s">
        <v>257</v>
      </c>
      <c r="C93" s="306">
        <v>-1340</v>
      </c>
      <c r="D93" s="306">
        <v>-2281.5</v>
      </c>
      <c r="E93" s="306">
        <v>75</v>
      </c>
      <c r="F93" s="306">
        <v>65</v>
      </c>
    </row>
    <row r="94" spans="1:6" x14ac:dyDescent="0.2">
      <c r="A94" s="305">
        <f t="shared" si="1"/>
        <v>93</v>
      </c>
      <c r="B94" s="306" t="s">
        <v>218</v>
      </c>
      <c r="C94" s="306">
        <v>-1300</v>
      </c>
      <c r="D94" s="306">
        <v>-2396.5</v>
      </c>
      <c r="E94" s="306">
        <v>65</v>
      </c>
      <c r="F94" s="306">
        <v>75</v>
      </c>
    </row>
    <row r="95" spans="1:6" x14ac:dyDescent="0.2">
      <c r="A95" s="305">
        <f t="shared" si="1"/>
        <v>94</v>
      </c>
      <c r="B95" s="306" t="s">
        <v>258</v>
      </c>
      <c r="C95" s="306">
        <v>-1260</v>
      </c>
      <c r="D95" s="306">
        <v>-2281.5</v>
      </c>
      <c r="E95" s="306">
        <v>65</v>
      </c>
      <c r="F95" s="306">
        <v>75</v>
      </c>
    </row>
    <row r="96" spans="1:6" x14ac:dyDescent="0.2">
      <c r="A96" s="305">
        <f t="shared" si="1"/>
        <v>95</v>
      </c>
      <c r="B96" s="306" t="s">
        <v>219</v>
      </c>
      <c r="C96" s="306">
        <v>-1220</v>
      </c>
      <c r="D96" s="306">
        <v>-2396.5</v>
      </c>
      <c r="E96" s="306">
        <v>65</v>
      </c>
      <c r="F96" s="306">
        <v>75</v>
      </c>
    </row>
    <row r="97" spans="1:6" x14ac:dyDescent="0.2">
      <c r="A97" s="305">
        <f t="shared" si="1"/>
        <v>96</v>
      </c>
      <c r="B97" s="306" t="s">
        <v>259</v>
      </c>
      <c r="C97" s="306">
        <v>-1180</v>
      </c>
      <c r="D97" s="306">
        <v>-2281.5</v>
      </c>
      <c r="E97" s="306">
        <v>65</v>
      </c>
      <c r="F97" s="306">
        <v>75</v>
      </c>
    </row>
    <row r="98" spans="1:6" x14ac:dyDescent="0.2">
      <c r="A98" s="305">
        <f t="shared" si="1"/>
        <v>97</v>
      </c>
      <c r="B98" s="306" t="s">
        <v>218</v>
      </c>
      <c r="C98" s="306">
        <v>-1140</v>
      </c>
      <c r="D98" s="306">
        <v>-2396.5</v>
      </c>
      <c r="E98" s="306">
        <v>65</v>
      </c>
      <c r="F98" s="306">
        <v>75</v>
      </c>
    </row>
    <row r="99" spans="1:6" x14ac:dyDescent="0.2">
      <c r="A99" s="305">
        <f t="shared" si="1"/>
        <v>98</v>
      </c>
      <c r="B99" s="306" t="s">
        <v>260</v>
      </c>
      <c r="C99" s="306">
        <v>-1100</v>
      </c>
      <c r="D99" s="306">
        <v>-2281.5</v>
      </c>
      <c r="E99" s="306">
        <v>65</v>
      </c>
      <c r="F99" s="306">
        <v>75</v>
      </c>
    </row>
    <row r="100" spans="1:6" x14ac:dyDescent="0.2">
      <c r="A100" s="305">
        <f t="shared" si="1"/>
        <v>99</v>
      </c>
      <c r="B100" s="306" t="s">
        <v>74</v>
      </c>
      <c r="C100" s="306">
        <v>-1060</v>
      </c>
      <c r="D100" s="306">
        <v>-2396.5</v>
      </c>
      <c r="E100" s="306">
        <v>65</v>
      </c>
      <c r="F100" s="306">
        <v>75</v>
      </c>
    </row>
    <row r="101" spans="1:6" x14ac:dyDescent="0.2">
      <c r="A101" s="305">
        <f t="shared" si="1"/>
        <v>100</v>
      </c>
      <c r="B101" s="306" t="s">
        <v>261</v>
      </c>
      <c r="C101" s="306">
        <v>-1020</v>
      </c>
      <c r="D101" s="306">
        <v>-2281.5</v>
      </c>
      <c r="E101" s="306">
        <v>65</v>
      </c>
      <c r="F101" s="306">
        <v>75</v>
      </c>
    </row>
    <row r="102" spans="1:6" x14ac:dyDescent="0.2">
      <c r="A102" s="305">
        <f t="shared" si="1"/>
        <v>101</v>
      </c>
      <c r="B102" s="306" t="s">
        <v>218</v>
      </c>
      <c r="C102" s="306">
        <v>-980</v>
      </c>
      <c r="D102" s="306">
        <v>-2396.5</v>
      </c>
      <c r="E102" s="306">
        <v>65</v>
      </c>
      <c r="F102" s="306">
        <v>75</v>
      </c>
    </row>
    <row r="103" spans="1:6" x14ac:dyDescent="0.2">
      <c r="A103" s="305">
        <f t="shared" si="1"/>
        <v>102</v>
      </c>
      <c r="B103" s="306" t="s">
        <v>262</v>
      </c>
      <c r="C103" s="306">
        <v>-940</v>
      </c>
      <c r="D103" s="306">
        <v>-2281.5</v>
      </c>
      <c r="E103" s="306">
        <v>65</v>
      </c>
      <c r="F103" s="306">
        <v>75</v>
      </c>
    </row>
    <row r="104" spans="1:6" x14ac:dyDescent="0.2">
      <c r="A104" s="305">
        <f t="shared" si="1"/>
        <v>103</v>
      </c>
      <c r="B104" s="306" t="s">
        <v>219</v>
      </c>
      <c r="C104" s="306">
        <v>-900</v>
      </c>
      <c r="D104" s="306">
        <v>-2396.5</v>
      </c>
      <c r="E104" s="306">
        <v>65</v>
      </c>
      <c r="F104" s="306">
        <v>75</v>
      </c>
    </row>
    <row r="105" spans="1:6" x14ac:dyDescent="0.2">
      <c r="A105" s="305">
        <f t="shared" si="1"/>
        <v>104</v>
      </c>
      <c r="B105" s="306" t="s">
        <v>263</v>
      </c>
      <c r="C105" s="306">
        <v>-860</v>
      </c>
      <c r="D105" s="306">
        <v>-2281.5</v>
      </c>
      <c r="E105" s="306">
        <v>65</v>
      </c>
      <c r="F105" s="306">
        <v>75</v>
      </c>
    </row>
    <row r="106" spans="1:6" x14ac:dyDescent="0.2">
      <c r="A106" s="305">
        <f t="shared" si="1"/>
        <v>105</v>
      </c>
      <c r="B106" s="306" t="s">
        <v>218</v>
      </c>
      <c r="C106" s="306">
        <v>-820</v>
      </c>
      <c r="D106" s="306">
        <v>-2396.5</v>
      </c>
      <c r="E106" s="306">
        <v>65</v>
      </c>
      <c r="F106" s="306">
        <v>75</v>
      </c>
    </row>
    <row r="107" spans="1:6" x14ac:dyDescent="0.2">
      <c r="A107" s="305">
        <f t="shared" si="1"/>
        <v>106</v>
      </c>
      <c r="B107" s="306" t="s">
        <v>264</v>
      </c>
      <c r="C107" s="306">
        <v>-780</v>
      </c>
      <c r="D107" s="306">
        <v>-2281.5</v>
      </c>
      <c r="E107" s="306">
        <v>65</v>
      </c>
      <c r="F107" s="306">
        <v>75</v>
      </c>
    </row>
    <row r="108" spans="1:6" x14ac:dyDescent="0.2">
      <c r="A108" s="305">
        <f t="shared" si="1"/>
        <v>107</v>
      </c>
      <c r="B108" s="306" t="s">
        <v>74</v>
      </c>
      <c r="C108" s="306">
        <v>-740</v>
      </c>
      <c r="D108" s="306">
        <v>-2396.5</v>
      </c>
      <c r="E108" s="306">
        <v>65</v>
      </c>
      <c r="F108" s="306">
        <v>75</v>
      </c>
    </row>
    <row r="109" spans="1:6" x14ac:dyDescent="0.2">
      <c r="A109" s="305">
        <f t="shared" si="1"/>
        <v>108</v>
      </c>
      <c r="B109" s="306" t="s">
        <v>265</v>
      </c>
      <c r="C109" s="306">
        <v>-700</v>
      </c>
      <c r="D109" s="306">
        <v>-2281.5</v>
      </c>
      <c r="E109" s="306">
        <v>65</v>
      </c>
      <c r="F109" s="306">
        <v>75</v>
      </c>
    </row>
    <row r="110" spans="1:6" x14ac:dyDescent="0.2">
      <c r="A110" s="305">
        <f t="shared" si="1"/>
        <v>109</v>
      </c>
      <c r="B110" s="306" t="s">
        <v>218</v>
      </c>
      <c r="C110" s="306">
        <v>-660</v>
      </c>
      <c r="D110" s="306">
        <v>-2396.5</v>
      </c>
      <c r="E110" s="306">
        <v>65</v>
      </c>
      <c r="F110" s="306">
        <v>75</v>
      </c>
    </row>
    <row r="111" spans="1:6" x14ac:dyDescent="0.2">
      <c r="A111" s="305">
        <f t="shared" si="1"/>
        <v>110</v>
      </c>
      <c r="B111" s="306" t="s">
        <v>266</v>
      </c>
      <c r="C111" s="306">
        <v>-620</v>
      </c>
      <c r="D111" s="306">
        <v>-2281.5</v>
      </c>
      <c r="E111" s="306">
        <v>65</v>
      </c>
      <c r="F111" s="306">
        <v>75</v>
      </c>
    </row>
    <row r="112" spans="1:6" x14ac:dyDescent="0.2">
      <c r="A112" s="305">
        <f t="shared" si="1"/>
        <v>111</v>
      </c>
      <c r="B112" s="306" t="s">
        <v>219</v>
      </c>
      <c r="C112" s="306">
        <v>-580</v>
      </c>
      <c r="D112" s="306">
        <v>-2396.5</v>
      </c>
      <c r="E112" s="306">
        <v>65</v>
      </c>
      <c r="F112" s="306">
        <v>75</v>
      </c>
    </row>
    <row r="113" spans="1:6" x14ac:dyDescent="0.2">
      <c r="A113" s="305">
        <f t="shared" si="1"/>
        <v>112</v>
      </c>
      <c r="B113" s="306" t="s">
        <v>267</v>
      </c>
      <c r="C113" s="306">
        <v>-540</v>
      </c>
      <c r="D113" s="306">
        <v>-2281.5</v>
      </c>
      <c r="E113" s="306">
        <v>65</v>
      </c>
      <c r="F113" s="306">
        <v>75</v>
      </c>
    </row>
    <row r="114" spans="1:6" x14ac:dyDescent="0.2">
      <c r="A114" s="305">
        <f t="shared" si="1"/>
        <v>113</v>
      </c>
      <c r="B114" s="306" t="s">
        <v>218</v>
      </c>
      <c r="C114" s="306">
        <v>-500</v>
      </c>
      <c r="D114" s="306">
        <v>-2396.5</v>
      </c>
      <c r="E114" s="306">
        <v>65</v>
      </c>
      <c r="F114" s="306">
        <v>75</v>
      </c>
    </row>
    <row r="115" spans="1:6" x14ac:dyDescent="0.2">
      <c r="A115" s="305">
        <f t="shared" si="1"/>
        <v>114</v>
      </c>
      <c r="B115" s="306" t="s">
        <v>268</v>
      </c>
      <c r="C115" s="306">
        <v>-460</v>
      </c>
      <c r="D115" s="306">
        <v>-2281.5</v>
      </c>
      <c r="E115" s="306">
        <v>65</v>
      </c>
      <c r="F115" s="306">
        <v>75</v>
      </c>
    </row>
    <row r="116" spans="1:6" x14ac:dyDescent="0.2">
      <c r="A116" s="305">
        <f t="shared" si="1"/>
        <v>115</v>
      </c>
      <c r="B116" s="306" t="s">
        <v>74</v>
      </c>
      <c r="C116" s="306">
        <v>-420</v>
      </c>
      <c r="D116" s="306">
        <v>-2396.5</v>
      </c>
      <c r="E116" s="306">
        <v>65</v>
      </c>
      <c r="F116" s="306">
        <v>75</v>
      </c>
    </row>
    <row r="117" spans="1:6" x14ac:dyDescent="0.2">
      <c r="A117" s="305">
        <f t="shared" si="1"/>
        <v>116</v>
      </c>
      <c r="B117" s="306" t="s">
        <v>269</v>
      </c>
      <c r="C117" s="306">
        <v>-380</v>
      </c>
      <c r="D117" s="306">
        <v>-2281.5</v>
      </c>
      <c r="E117" s="306">
        <v>65</v>
      </c>
      <c r="F117" s="306">
        <v>75</v>
      </c>
    </row>
    <row r="118" spans="1:6" x14ac:dyDescent="0.2">
      <c r="A118" s="305">
        <f t="shared" si="1"/>
        <v>117</v>
      </c>
      <c r="B118" s="306" t="s">
        <v>218</v>
      </c>
      <c r="C118" s="306">
        <v>-340</v>
      </c>
      <c r="D118" s="306">
        <v>-2396.5</v>
      </c>
      <c r="E118" s="306">
        <v>65</v>
      </c>
      <c r="F118" s="306">
        <v>75</v>
      </c>
    </row>
    <row r="119" spans="1:6" x14ac:dyDescent="0.2">
      <c r="A119" s="305">
        <f t="shared" si="1"/>
        <v>118</v>
      </c>
      <c r="B119" s="306" t="s">
        <v>270</v>
      </c>
      <c r="C119" s="306">
        <v>-300</v>
      </c>
      <c r="D119" s="306">
        <v>-2281.5</v>
      </c>
      <c r="E119" s="306">
        <v>65</v>
      </c>
      <c r="F119" s="306">
        <v>75</v>
      </c>
    </row>
    <row r="120" spans="1:6" x14ac:dyDescent="0.2">
      <c r="A120" s="305">
        <f t="shared" si="1"/>
        <v>119</v>
      </c>
      <c r="B120" s="306" t="s">
        <v>74</v>
      </c>
      <c r="C120" s="306">
        <v>-260</v>
      </c>
      <c r="D120" s="306">
        <v>-2396.5</v>
      </c>
      <c r="E120" s="306">
        <v>65</v>
      </c>
      <c r="F120" s="306">
        <v>75</v>
      </c>
    </row>
    <row r="121" spans="1:6" x14ac:dyDescent="0.2">
      <c r="A121" s="305">
        <f t="shared" si="1"/>
        <v>120</v>
      </c>
      <c r="B121" s="306" t="s">
        <v>271</v>
      </c>
      <c r="C121" s="306">
        <v>-220</v>
      </c>
      <c r="D121" s="306">
        <v>-2281.5</v>
      </c>
      <c r="E121" s="306">
        <v>65</v>
      </c>
      <c r="F121" s="306">
        <v>75</v>
      </c>
    </row>
    <row r="122" spans="1:6" x14ac:dyDescent="0.2">
      <c r="A122" s="305">
        <f t="shared" si="1"/>
        <v>121</v>
      </c>
      <c r="B122" s="306" t="s">
        <v>218</v>
      </c>
      <c r="C122" s="306">
        <v>-180</v>
      </c>
      <c r="D122" s="306">
        <v>-2396.5</v>
      </c>
      <c r="E122" s="306">
        <v>65</v>
      </c>
      <c r="F122" s="306">
        <v>75</v>
      </c>
    </row>
    <row r="123" spans="1:6" s="307" customFormat="1" x14ac:dyDescent="0.2">
      <c r="A123" s="307">
        <f t="shared" si="1"/>
        <v>122</v>
      </c>
      <c r="B123" s="307" t="s">
        <v>272</v>
      </c>
      <c r="C123" s="307">
        <v>-120</v>
      </c>
      <c r="D123" s="307">
        <v>-2281.5</v>
      </c>
      <c r="E123" s="307">
        <v>65</v>
      </c>
      <c r="F123" s="307">
        <v>75</v>
      </c>
    </row>
    <row r="124" spans="1:6" x14ac:dyDescent="0.2">
      <c r="A124" s="305">
        <f t="shared" si="1"/>
        <v>123</v>
      </c>
      <c r="B124" s="306" t="s">
        <v>219</v>
      </c>
      <c r="C124" s="306">
        <v>-80</v>
      </c>
      <c r="D124" s="306">
        <v>-2396.5</v>
      </c>
      <c r="E124" s="306">
        <v>65</v>
      </c>
      <c r="F124" s="306">
        <v>75</v>
      </c>
    </row>
    <row r="125" spans="1:6" s="307" customFormat="1" x14ac:dyDescent="0.2">
      <c r="A125" s="307">
        <f t="shared" si="1"/>
        <v>124</v>
      </c>
      <c r="B125" s="307" t="s">
        <v>273</v>
      </c>
      <c r="C125" s="307">
        <v>-40</v>
      </c>
      <c r="D125" s="307">
        <v>-2281.5</v>
      </c>
      <c r="E125" s="307">
        <v>65</v>
      </c>
      <c r="F125" s="307">
        <v>75</v>
      </c>
    </row>
    <row r="126" spans="1:6" x14ac:dyDescent="0.2">
      <c r="A126" s="305">
        <f t="shared" si="1"/>
        <v>125</v>
      </c>
      <c r="B126" s="306" t="s">
        <v>218</v>
      </c>
      <c r="C126" s="306">
        <v>0</v>
      </c>
      <c r="D126" s="306">
        <v>-2396.5</v>
      </c>
      <c r="E126" s="306">
        <v>65</v>
      </c>
      <c r="F126" s="306">
        <v>75</v>
      </c>
    </row>
    <row r="127" spans="1:6" s="307" customFormat="1" x14ac:dyDescent="0.2">
      <c r="A127" s="307">
        <f t="shared" si="1"/>
        <v>126</v>
      </c>
      <c r="B127" s="307" t="s">
        <v>274</v>
      </c>
      <c r="C127" s="307">
        <v>40</v>
      </c>
      <c r="D127" s="307">
        <v>-2281.5</v>
      </c>
      <c r="E127" s="307">
        <v>65</v>
      </c>
      <c r="F127" s="307">
        <v>75</v>
      </c>
    </row>
    <row r="128" spans="1:6" x14ac:dyDescent="0.2">
      <c r="A128" s="305">
        <f t="shared" si="1"/>
        <v>127</v>
      </c>
      <c r="B128" s="306" t="s">
        <v>74</v>
      </c>
      <c r="C128" s="306">
        <v>80</v>
      </c>
      <c r="D128" s="306">
        <v>-2396.5</v>
      </c>
      <c r="E128" s="306">
        <v>65</v>
      </c>
      <c r="F128" s="306">
        <v>75</v>
      </c>
    </row>
    <row r="129" spans="1:6" s="307" customFormat="1" x14ac:dyDescent="0.2">
      <c r="A129" s="307">
        <f t="shared" si="1"/>
        <v>128</v>
      </c>
      <c r="B129" s="307" t="s">
        <v>275</v>
      </c>
      <c r="C129" s="307">
        <v>120</v>
      </c>
      <c r="D129" s="307">
        <v>-2281.5</v>
      </c>
      <c r="E129" s="307">
        <v>65</v>
      </c>
      <c r="F129" s="307">
        <v>75</v>
      </c>
    </row>
    <row r="130" spans="1:6" x14ac:dyDescent="0.2">
      <c r="A130" s="305">
        <f t="shared" si="1"/>
        <v>129</v>
      </c>
      <c r="B130" s="306" t="s">
        <v>218</v>
      </c>
      <c r="C130" s="306">
        <v>160</v>
      </c>
      <c r="D130" s="306">
        <v>-2396.5</v>
      </c>
      <c r="E130" s="306">
        <v>65</v>
      </c>
      <c r="F130" s="306">
        <v>75</v>
      </c>
    </row>
    <row r="131" spans="1:6" s="307" customFormat="1" x14ac:dyDescent="0.2">
      <c r="A131" s="307">
        <f t="shared" ref="A131:A194" si="2">A130+1</f>
        <v>130</v>
      </c>
      <c r="B131" s="307" t="s">
        <v>276</v>
      </c>
      <c r="C131" s="307">
        <v>200</v>
      </c>
      <c r="D131" s="307">
        <v>-2281.5</v>
      </c>
      <c r="E131" s="307">
        <v>65</v>
      </c>
      <c r="F131" s="307">
        <v>75</v>
      </c>
    </row>
    <row r="132" spans="1:6" x14ac:dyDescent="0.2">
      <c r="A132" s="305">
        <f t="shared" si="2"/>
        <v>131</v>
      </c>
      <c r="B132" s="306" t="s">
        <v>74</v>
      </c>
      <c r="C132" s="306">
        <v>260</v>
      </c>
      <c r="D132" s="306">
        <v>-2396.5</v>
      </c>
      <c r="E132" s="306">
        <v>65</v>
      </c>
      <c r="F132" s="306">
        <v>75</v>
      </c>
    </row>
    <row r="133" spans="1:6" x14ac:dyDescent="0.2">
      <c r="A133" s="305">
        <f t="shared" si="2"/>
        <v>132</v>
      </c>
      <c r="B133" s="306" t="s">
        <v>277</v>
      </c>
      <c r="C133" s="306">
        <v>300</v>
      </c>
      <c r="D133" s="306">
        <v>-2281.5</v>
      </c>
      <c r="E133" s="306">
        <v>65</v>
      </c>
      <c r="F133" s="306">
        <v>75</v>
      </c>
    </row>
    <row r="134" spans="1:6" x14ac:dyDescent="0.2">
      <c r="A134" s="305">
        <f t="shared" si="2"/>
        <v>133</v>
      </c>
      <c r="B134" s="306" t="s">
        <v>218</v>
      </c>
      <c r="C134" s="306">
        <v>340</v>
      </c>
      <c r="D134" s="306">
        <v>-2396.5</v>
      </c>
      <c r="E134" s="306">
        <v>65</v>
      </c>
      <c r="F134" s="306">
        <v>75</v>
      </c>
    </row>
    <row r="135" spans="1:6" x14ac:dyDescent="0.2">
      <c r="A135" s="305">
        <f t="shared" si="2"/>
        <v>134</v>
      </c>
      <c r="B135" s="306" t="s">
        <v>278</v>
      </c>
      <c r="C135" s="306">
        <v>380</v>
      </c>
      <c r="D135" s="306">
        <v>-2281.5</v>
      </c>
      <c r="E135" s="306">
        <v>65</v>
      </c>
      <c r="F135" s="306">
        <v>75</v>
      </c>
    </row>
    <row r="136" spans="1:6" x14ac:dyDescent="0.2">
      <c r="A136" s="305">
        <f t="shared" si="2"/>
        <v>135</v>
      </c>
      <c r="B136" s="306" t="s">
        <v>219</v>
      </c>
      <c r="C136" s="306">
        <v>420</v>
      </c>
      <c r="D136" s="306">
        <v>-2396.5</v>
      </c>
      <c r="E136" s="306">
        <v>65</v>
      </c>
      <c r="F136" s="306">
        <v>75</v>
      </c>
    </row>
    <row r="137" spans="1:6" x14ac:dyDescent="0.2">
      <c r="A137" s="305">
        <f t="shared" si="2"/>
        <v>136</v>
      </c>
      <c r="B137" s="306" t="s">
        <v>279</v>
      </c>
      <c r="C137" s="306">
        <v>460</v>
      </c>
      <c r="D137" s="306">
        <v>-2281.5</v>
      </c>
      <c r="E137" s="306">
        <v>65</v>
      </c>
      <c r="F137" s="306">
        <v>75</v>
      </c>
    </row>
    <row r="138" spans="1:6" x14ac:dyDescent="0.2">
      <c r="A138" s="305">
        <f t="shared" si="2"/>
        <v>137</v>
      </c>
      <c r="B138" s="306" t="s">
        <v>218</v>
      </c>
      <c r="C138" s="306">
        <v>500</v>
      </c>
      <c r="D138" s="306">
        <v>-2396.5</v>
      </c>
      <c r="E138" s="306">
        <v>65</v>
      </c>
      <c r="F138" s="306">
        <v>75</v>
      </c>
    </row>
    <row r="139" spans="1:6" x14ac:dyDescent="0.2">
      <c r="A139" s="305">
        <f t="shared" si="2"/>
        <v>138</v>
      </c>
      <c r="B139" s="306" t="s">
        <v>280</v>
      </c>
      <c r="C139" s="306">
        <v>540</v>
      </c>
      <c r="D139" s="306">
        <v>-2281.5</v>
      </c>
      <c r="E139" s="306">
        <v>65</v>
      </c>
      <c r="F139" s="306">
        <v>75</v>
      </c>
    </row>
    <row r="140" spans="1:6" x14ac:dyDescent="0.2">
      <c r="A140" s="305">
        <f t="shared" si="2"/>
        <v>139</v>
      </c>
      <c r="B140" s="306" t="s">
        <v>74</v>
      </c>
      <c r="C140" s="306">
        <v>580</v>
      </c>
      <c r="D140" s="306">
        <v>-2396.5</v>
      </c>
      <c r="E140" s="306">
        <v>65</v>
      </c>
      <c r="F140" s="306">
        <v>75</v>
      </c>
    </row>
    <row r="141" spans="1:6" x14ac:dyDescent="0.2">
      <c r="A141" s="305">
        <f t="shared" si="2"/>
        <v>140</v>
      </c>
      <c r="B141" s="306" t="s">
        <v>281</v>
      </c>
      <c r="C141" s="306">
        <v>620</v>
      </c>
      <c r="D141" s="306">
        <v>-2281.5</v>
      </c>
      <c r="E141" s="306">
        <v>65</v>
      </c>
      <c r="F141" s="306">
        <v>75</v>
      </c>
    </row>
    <row r="142" spans="1:6" x14ac:dyDescent="0.2">
      <c r="A142" s="305">
        <f t="shared" si="2"/>
        <v>141</v>
      </c>
      <c r="B142" s="306" t="s">
        <v>218</v>
      </c>
      <c r="C142" s="306">
        <v>660</v>
      </c>
      <c r="D142" s="306">
        <v>-2396.5</v>
      </c>
      <c r="E142" s="306">
        <v>65</v>
      </c>
      <c r="F142" s="306">
        <v>75</v>
      </c>
    </row>
    <row r="143" spans="1:6" x14ac:dyDescent="0.2">
      <c r="A143" s="305">
        <f t="shared" si="2"/>
        <v>142</v>
      </c>
      <c r="B143" s="306" t="s">
        <v>282</v>
      </c>
      <c r="C143" s="306">
        <v>700</v>
      </c>
      <c r="D143" s="306">
        <v>-2281.5</v>
      </c>
      <c r="E143" s="306">
        <v>65</v>
      </c>
      <c r="F143" s="306">
        <v>75</v>
      </c>
    </row>
    <row r="144" spans="1:6" x14ac:dyDescent="0.2">
      <c r="A144" s="305">
        <f t="shared" si="2"/>
        <v>143</v>
      </c>
      <c r="B144" s="306" t="s">
        <v>219</v>
      </c>
      <c r="C144" s="306">
        <v>740</v>
      </c>
      <c r="D144" s="306">
        <v>-2396.5</v>
      </c>
      <c r="E144" s="306">
        <v>65</v>
      </c>
      <c r="F144" s="306">
        <v>75</v>
      </c>
    </row>
    <row r="145" spans="1:6" x14ac:dyDescent="0.2">
      <c r="A145" s="305">
        <f t="shared" si="2"/>
        <v>144</v>
      </c>
      <c r="B145" s="306" t="s">
        <v>283</v>
      </c>
      <c r="C145" s="306">
        <v>780</v>
      </c>
      <c r="D145" s="306">
        <v>-2281.5</v>
      </c>
      <c r="E145" s="306">
        <v>65</v>
      </c>
      <c r="F145" s="306">
        <v>75</v>
      </c>
    </row>
    <row r="146" spans="1:6" x14ac:dyDescent="0.2">
      <c r="A146" s="305">
        <f t="shared" si="2"/>
        <v>145</v>
      </c>
      <c r="B146" s="306" t="s">
        <v>218</v>
      </c>
      <c r="C146" s="306">
        <v>820</v>
      </c>
      <c r="D146" s="306">
        <v>-2396.5</v>
      </c>
      <c r="E146" s="306">
        <v>65</v>
      </c>
      <c r="F146" s="306">
        <v>75</v>
      </c>
    </row>
    <row r="147" spans="1:6" x14ac:dyDescent="0.2">
      <c r="A147" s="305">
        <f t="shared" si="2"/>
        <v>146</v>
      </c>
      <c r="B147" s="306" t="s">
        <v>284</v>
      </c>
      <c r="C147" s="306">
        <v>860</v>
      </c>
      <c r="D147" s="306">
        <v>-2281.5</v>
      </c>
      <c r="E147" s="306">
        <v>65</v>
      </c>
      <c r="F147" s="306">
        <v>75</v>
      </c>
    </row>
    <row r="148" spans="1:6" x14ac:dyDescent="0.2">
      <c r="A148" s="305">
        <f t="shared" si="2"/>
        <v>147</v>
      </c>
      <c r="B148" s="306" t="s">
        <v>74</v>
      </c>
      <c r="C148" s="306">
        <v>900</v>
      </c>
      <c r="D148" s="306">
        <v>-2396.5</v>
      </c>
      <c r="E148" s="306">
        <v>65</v>
      </c>
      <c r="F148" s="306">
        <v>75</v>
      </c>
    </row>
    <row r="149" spans="1:6" x14ac:dyDescent="0.2">
      <c r="A149" s="305">
        <f t="shared" si="2"/>
        <v>148</v>
      </c>
      <c r="B149" s="306" t="s">
        <v>285</v>
      </c>
      <c r="C149" s="306">
        <v>940</v>
      </c>
      <c r="D149" s="306">
        <v>-2281.5</v>
      </c>
      <c r="E149" s="306">
        <v>65</v>
      </c>
      <c r="F149" s="306">
        <v>75</v>
      </c>
    </row>
    <row r="150" spans="1:6" x14ac:dyDescent="0.2">
      <c r="A150" s="305">
        <f t="shared" si="2"/>
        <v>149</v>
      </c>
      <c r="B150" s="306" t="s">
        <v>218</v>
      </c>
      <c r="C150" s="306">
        <v>980</v>
      </c>
      <c r="D150" s="306">
        <v>-2396.5</v>
      </c>
      <c r="E150" s="306">
        <v>65</v>
      </c>
      <c r="F150" s="306">
        <v>75</v>
      </c>
    </row>
    <row r="151" spans="1:6" x14ac:dyDescent="0.2">
      <c r="A151" s="305">
        <f t="shared" si="2"/>
        <v>150</v>
      </c>
      <c r="B151" s="306" t="s">
        <v>286</v>
      </c>
      <c r="C151" s="306">
        <v>1020</v>
      </c>
      <c r="D151" s="306">
        <v>-2281.5</v>
      </c>
      <c r="E151" s="306">
        <v>65</v>
      </c>
      <c r="F151" s="306">
        <v>75</v>
      </c>
    </row>
    <row r="152" spans="1:6" x14ac:dyDescent="0.2">
      <c r="A152" s="305">
        <f t="shared" si="2"/>
        <v>151</v>
      </c>
      <c r="B152" s="306" t="s">
        <v>219</v>
      </c>
      <c r="C152" s="306">
        <v>1060</v>
      </c>
      <c r="D152" s="306">
        <v>-2396.5</v>
      </c>
      <c r="E152" s="306">
        <v>65</v>
      </c>
      <c r="F152" s="306">
        <v>75</v>
      </c>
    </row>
    <row r="153" spans="1:6" x14ac:dyDescent="0.2">
      <c r="A153" s="305">
        <f t="shared" si="2"/>
        <v>152</v>
      </c>
      <c r="B153" s="306" t="s">
        <v>287</v>
      </c>
      <c r="C153" s="306">
        <v>1100</v>
      </c>
      <c r="D153" s="306">
        <v>-2281.5</v>
      </c>
      <c r="E153" s="306">
        <v>65</v>
      </c>
      <c r="F153" s="306">
        <v>75</v>
      </c>
    </row>
    <row r="154" spans="1:6" x14ac:dyDescent="0.2">
      <c r="A154" s="305">
        <f t="shared" si="2"/>
        <v>153</v>
      </c>
      <c r="B154" s="306" t="s">
        <v>218</v>
      </c>
      <c r="C154" s="306">
        <v>1140</v>
      </c>
      <c r="D154" s="306">
        <v>-2396.5</v>
      </c>
      <c r="E154" s="306">
        <v>65</v>
      </c>
      <c r="F154" s="306">
        <v>75</v>
      </c>
    </row>
    <row r="155" spans="1:6" x14ac:dyDescent="0.2">
      <c r="A155" s="305">
        <f t="shared" si="2"/>
        <v>154</v>
      </c>
      <c r="B155" s="306" t="s">
        <v>288</v>
      </c>
      <c r="C155" s="306">
        <v>1180</v>
      </c>
      <c r="D155" s="306">
        <v>-2281.5</v>
      </c>
      <c r="E155" s="306">
        <v>65</v>
      </c>
      <c r="F155" s="306">
        <v>75</v>
      </c>
    </row>
    <row r="156" spans="1:6" x14ac:dyDescent="0.2">
      <c r="A156" s="305">
        <f t="shared" si="2"/>
        <v>155</v>
      </c>
      <c r="B156" s="306" t="s">
        <v>74</v>
      </c>
      <c r="C156" s="306">
        <v>1220</v>
      </c>
      <c r="D156" s="306">
        <v>-2396.5</v>
      </c>
      <c r="E156" s="306">
        <v>65</v>
      </c>
      <c r="F156" s="306">
        <v>75</v>
      </c>
    </row>
    <row r="157" spans="1:6" x14ac:dyDescent="0.2">
      <c r="A157" s="305">
        <f t="shared" si="2"/>
        <v>156</v>
      </c>
      <c r="B157" s="306" t="s">
        <v>289</v>
      </c>
      <c r="C157" s="306">
        <v>1260</v>
      </c>
      <c r="D157" s="306">
        <v>-2281.5</v>
      </c>
      <c r="E157" s="306">
        <v>65</v>
      </c>
      <c r="F157" s="306">
        <v>75</v>
      </c>
    </row>
    <row r="158" spans="1:6" x14ac:dyDescent="0.2">
      <c r="A158" s="305">
        <f t="shared" si="2"/>
        <v>157</v>
      </c>
      <c r="B158" s="306" t="s">
        <v>218</v>
      </c>
      <c r="C158" s="306">
        <v>1300</v>
      </c>
      <c r="D158" s="306">
        <v>-2396.5</v>
      </c>
      <c r="E158" s="306">
        <v>65</v>
      </c>
      <c r="F158" s="306">
        <v>75</v>
      </c>
    </row>
    <row r="159" spans="1:6" x14ac:dyDescent="0.2">
      <c r="A159" s="305">
        <f t="shared" si="2"/>
        <v>158</v>
      </c>
      <c r="B159" s="306" t="s">
        <v>290</v>
      </c>
      <c r="C159" s="306">
        <v>1340</v>
      </c>
      <c r="D159" s="306">
        <v>-2281.5</v>
      </c>
      <c r="E159" s="306">
        <v>65</v>
      </c>
      <c r="F159" s="306">
        <v>75</v>
      </c>
    </row>
    <row r="160" spans="1:6" x14ac:dyDescent="0.2">
      <c r="A160" s="305">
        <f t="shared" si="2"/>
        <v>159</v>
      </c>
      <c r="B160" s="306" t="s">
        <v>219</v>
      </c>
      <c r="C160" s="306">
        <v>1380</v>
      </c>
      <c r="D160" s="306">
        <v>-2396.5</v>
      </c>
      <c r="E160" s="306">
        <v>65</v>
      </c>
      <c r="F160" s="306">
        <v>75</v>
      </c>
    </row>
    <row r="161" spans="1:6" x14ac:dyDescent="0.2">
      <c r="A161" s="305">
        <f t="shared" si="2"/>
        <v>160</v>
      </c>
      <c r="B161" s="306" t="s">
        <v>291</v>
      </c>
      <c r="C161" s="306">
        <v>1420</v>
      </c>
      <c r="D161" s="306">
        <v>-2281.5</v>
      </c>
      <c r="E161" s="306">
        <v>65</v>
      </c>
      <c r="F161" s="306">
        <v>75</v>
      </c>
    </row>
    <row r="162" spans="1:6" x14ac:dyDescent="0.2">
      <c r="A162" s="305">
        <f t="shared" si="2"/>
        <v>161</v>
      </c>
      <c r="B162" s="306" t="s">
        <v>218</v>
      </c>
      <c r="C162" s="306">
        <v>1460</v>
      </c>
      <c r="D162" s="306">
        <v>-2396.5</v>
      </c>
      <c r="E162" s="306">
        <v>65</v>
      </c>
      <c r="F162" s="306">
        <v>75</v>
      </c>
    </row>
    <row r="163" spans="1:6" x14ac:dyDescent="0.2">
      <c r="A163" s="305">
        <f t="shared" si="2"/>
        <v>162</v>
      </c>
      <c r="B163" s="306" t="s">
        <v>74</v>
      </c>
      <c r="C163" s="306">
        <v>1540</v>
      </c>
      <c r="D163" s="306">
        <v>-2396.5</v>
      </c>
      <c r="E163" s="306">
        <v>65</v>
      </c>
      <c r="F163" s="306">
        <v>75</v>
      </c>
    </row>
    <row r="164" spans="1:6" x14ac:dyDescent="0.2">
      <c r="A164" s="305">
        <f t="shared" si="2"/>
        <v>163</v>
      </c>
      <c r="B164" s="306" t="s">
        <v>218</v>
      </c>
      <c r="C164" s="306">
        <v>1620</v>
      </c>
      <c r="D164" s="306">
        <v>-2396.5</v>
      </c>
      <c r="E164" s="306">
        <v>65</v>
      </c>
      <c r="F164" s="306">
        <v>75</v>
      </c>
    </row>
    <row r="165" spans="1:6" x14ac:dyDescent="0.2">
      <c r="A165" s="305">
        <f t="shared" si="2"/>
        <v>164</v>
      </c>
      <c r="B165" s="306" t="s">
        <v>219</v>
      </c>
      <c r="C165" s="306">
        <v>1700</v>
      </c>
      <c r="D165" s="306">
        <v>-2396.5</v>
      </c>
      <c r="E165" s="306">
        <v>65</v>
      </c>
      <c r="F165" s="306">
        <v>75</v>
      </c>
    </row>
    <row r="166" spans="1:6" x14ac:dyDescent="0.2">
      <c r="A166" s="305">
        <f t="shared" si="2"/>
        <v>165</v>
      </c>
      <c r="B166" s="306" t="s">
        <v>218</v>
      </c>
      <c r="C166" s="306">
        <v>1825</v>
      </c>
      <c r="D166" s="306">
        <v>-2396.5</v>
      </c>
      <c r="E166" s="306">
        <v>65</v>
      </c>
      <c r="F166" s="306">
        <v>75</v>
      </c>
    </row>
    <row r="167" spans="1:6" x14ac:dyDescent="0.2">
      <c r="A167" s="305">
        <f t="shared" si="2"/>
        <v>166</v>
      </c>
      <c r="B167" s="306" t="s">
        <v>74</v>
      </c>
      <c r="C167" s="306">
        <v>1950</v>
      </c>
      <c r="D167" s="306">
        <v>-2396.5</v>
      </c>
      <c r="E167" s="306">
        <v>65</v>
      </c>
      <c r="F167" s="306">
        <v>75</v>
      </c>
    </row>
    <row r="168" spans="1:6" x14ac:dyDescent="0.2">
      <c r="A168" s="305">
        <f t="shared" si="2"/>
        <v>167</v>
      </c>
      <c r="B168" s="306" t="s">
        <v>218</v>
      </c>
      <c r="C168" s="306">
        <v>2396.5</v>
      </c>
      <c r="D168" s="306">
        <v>-1930</v>
      </c>
      <c r="E168" s="306">
        <v>65</v>
      </c>
      <c r="F168" s="306">
        <v>75</v>
      </c>
    </row>
    <row r="169" spans="1:6" x14ac:dyDescent="0.2">
      <c r="A169" s="305">
        <f t="shared" si="2"/>
        <v>168</v>
      </c>
      <c r="B169" s="306" t="s">
        <v>219</v>
      </c>
      <c r="C169" s="306">
        <v>2396.5</v>
      </c>
      <c r="D169" s="306">
        <v>-1805</v>
      </c>
      <c r="E169" s="306">
        <v>65</v>
      </c>
      <c r="F169" s="306">
        <v>75</v>
      </c>
    </row>
    <row r="170" spans="1:6" x14ac:dyDescent="0.2">
      <c r="A170" s="305">
        <f t="shared" si="2"/>
        <v>169</v>
      </c>
      <c r="B170" s="306" t="s">
        <v>218</v>
      </c>
      <c r="C170" s="306">
        <v>2396.5</v>
      </c>
      <c r="D170" s="306">
        <v>-1680</v>
      </c>
      <c r="E170" s="306">
        <v>65</v>
      </c>
      <c r="F170" s="306">
        <v>75</v>
      </c>
    </row>
    <row r="171" spans="1:6" x14ac:dyDescent="0.2">
      <c r="A171" s="305">
        <f t="shared" si="2"/>
        <v>170</v>
      </c>
      <c r="B171" s="306" t="s">
        <v>74</v>
      </c>
      <c r="C171" s="306">
        <v>2396.5</v>
      </c>
      <c r="D171" s="306">
        <v>-1600</v>
      </c>
      <c r="E171" s="306">
        <v>65</v>
      </c>
      <c r="F171" s="306">
        <v>75</v>
      </c>
    </row>
    <row r="172" spans="1:6" x14ac:dyDescent="0.2">
      <c r="A172" s="305">
        <f t="shared" si="2"/>
        <v>171</v>
      </c>
      <c r="B172" s="306" t="s">
        <v>218</v>
      </c>
      <c r="C172" s="306">
        <v>2396.5</v>
      </c>
      <c r="D172" s="306">
        <v>-1520</v>
      </c>
      <c r="E172" s="306">
        <v>65</v>
      </c>
      <c r="F172" s="306">
        <v>75</v>
      </c>
    </row>
    <row r="173" spans="1:6" x14ac:dyDescent="0.2">
      <c r="A173" s="305">
        <f t="shared" si="2"/>
        <v>172</v>
      </c>
      <c r="B173" s="306" t="s">
        <v>74</v>
      </c>
      <c r="C173" s="306">
        <v>2396.5</v>
      </c>
      <c r="D173" s="306">
        <v>-1440</v>
      </c>
      <c r="E173" s="306">
        <v>65</v>
      </c>
      <c r="F173" s="306">
        <v>75</v>
      </c>
    </row>
    <row r="174" spans="1:6" x14ac:dyDescent="0.2">
      <c r="A174" s="305">
        <f t="shared" si="2"/>
        <v>173</v>
      </c>
      <c r="B174" s="306" t="s">
        <v>292</v>
      </c>
      <c r="C174" s="306">
        <v>2281.5</v>
      </c>
      <c r="D174" s="306">
        <v>-1400</v>
      </c>
      <c r="E174" s="306">
        <v>65</v>
      </c>
      <c r="F174" s="306">
        <v>75</v>
      </c>
    </row>
    <row r="175" spans="1:6" x14ac:dyDescent="0.2">
      <c r="A175" s="305">
        <f t="shared" si="2"/>
        <v>174</v>
      </c>
      <c r="B175" s="306" t="s">
        <v>218</v>
      </c>
      <c r="C175" s="306">
        <v>2396.5</v>
      </c>
      <c r="D175" s="306">
        <v>-1360</v>
      </c>
      <c r="E175" s="306">
        <v>65</v>
      </c>
      <c r="F175" s="306">
        <v>75</v>
      </c>
    </row>
    <row r="176" spans="1:6" x14ac:dyDescent="0.2">
      <c r="A176" s="305">
        <f t="shared" si="2"/>
        <v>175</v>
      </c>
      <c r="B176" s="306" t="s">
        <v>293</v>
      </c>
      <c r="C176" s="306">
        <v>2281.5</v>
      </c>
      <c r="D176" s="306">
        <v>-1320</v>
      </c>
      <c r="E176" s="306">
        <v>65</v>
      </c>
      <c r="F176" s="306">
        <v>75</v>
      </c>
    </row>
    <row r="177" spans="1:6" x14ac:dyDescent="0.2">
      <c r="A177" s="305">
        <f t="shared" si="2"/>
        <v>176</v>
      </c>
      <c r="B177" s="306" t="s">
        <v>219</v>
      </c>
      <c r="C177" s="306">
        <v>2396.5</v>
      </c>
      <c r="D177" s="306">
        <v>-1280</v>
      </c>
      <c r="E177" s="306">
        <v>65</v>
      </c>
      <c r="F177" s="306">
        <v>75</v>
      </c>
    </row>
    <row r="178" spans="1:6" x14ac:dyDescent="0.2">
      <c r="A178" s="305">
        <f t="shared" si="2"/>
        <v>177</v>
      </c>
      <c r="B178" s="306" t="s">
        <v>294</v>
      </c>
      <c r="C178" s="306">
        <v>2281.5</v>
      </c>
      <c r="D178" s="306">
        <v>-1240</v>
      </c>
      <c r="E178" s="306">
        <v>65</v>
      </c>
      <c r="F178" s="306">
        <v>75</v>
      </c>
    </row>
    <row r="179" spans="1:6" x14ac:dyDescent="0.2">
      <c r="A179" s="305">
        <f t="shared" si="2"/>
        <v>178</v>
      </c>
      <c r="B179" s="306" t="s">
        <v>218</v>
      </c>
      <c r="C179" s="306">
        <v>2396.5</v>
      </c>
      <c r="D179" s="306">
        <v>-1200</v>
      </c>
      <c r="E179" s="306">
        <v>65</v>
      </c>
      <c r="F179" s="306">
        <v>75</v>
      </c>
    </row>
    <row r="180" spans="1:6" x14ac:dyDescent="0.2">
      <c r="A180" s="305">
        <f t="shared" si="2"/>
        <v>179</v>
      </c>
      <c r="B180" s="306" t="s">
        <v>295</v>
      </c>
      <c r="C180" s="306">
        <v>2281.5</v>
      </c>
      <c r="D180" s="306">
        <v>-1160</v>
      </c>
      <c r="E180" s="306">
        <v>65</v>
      </c>
      <c r="F180" s="306">
        <v>75</v>
      </c>
    </row>
    <row r="181" spans="1:6" x14ac:dyDescent="0.2">
      <c r="A181" s="305">
        <f t="shared" si="2"/>
        <v>180</v>
      </c>
      <c r="B181" s="306" t="s">
        <v>74</v>
      </c>
      <c r="C181" s="306">
        <v>2396.5</v>
      </c>
      <c r="D181" s="306">
        <v>-1120</v>
      </c>
      <c r="E181" s="306">
        <v>65</v>
      </c>
      <c r="F181" s="306">
        <v>75</v>
      </c>
    </row>
    <row r="182" spans="1:6" x14ac:dyDescent="0.2">
      <c r="A182" s="305">
        <f t="shared" si="2"/>
        <v>181</v>
      </c>
      <c r="B182" s="306" t="s">
        <v>296</v>
      </c>
      <c r="C182" s="306">
        <v>2281.5</v>
      </c>
      <c r="D182" s="306">
        <v>-1080</v>
      </c>
      <c r="E182" s="306">
        <v>65</v>
      </c>
      <c r="F182" s="306">
        <v>75</v>
      </c>
    </row>
    <row r="183" spans="1:6" x14ac:dyDescent="0.2">
      <c r="A183" s="305">
        <f t="shared" si="2"/>
        <v>182</v>
      </c>
      <c r="B183" s="306" t="s">
        <v>218</v>
      </c>
      <c r="C183" s="306">
        <v>2396.5</v>
      </c>
      <c r="D183" s="306">
        <v>-1040</v>
      </c>
      <c r="E183" s="306">
        <v>65</v>
      </c>
      <c r="F183" s="306">
        <v>75</v>
      </c>
    </row>
    <row r="184" spans="1:6" s="644" customFormat="1" x14ac:dyDescent="0.2">
      <c r="A184" s="652">
        <f t="shared" si="2"/>
        <v>183</v>
      </c>
      <c r="B184" s="644" t="s">
        <v>303</v>
      </c>
      <c r="C184" s="644">
        <v>2281.5</v>
      </c>
      <c r="D184" s="644">
        <v>-1000</v>
      </c>
      <c r="E184" s="644">
        <v>65</v>
      </c>
      <c r="F184" s="644">
        <v>75</v>
      </c>
    </row>
    <row r="185" spans="1:6" x14ac:dyDescent="0.2">
      <c r="A185" s="305">
        <f t="shared" si="2"/>
        <v>184</v>
      </c>
      <c r="B185" s="306" t="s">
        <v>74</v>
      </c>
      <c r="C185" s="306">
        <v>2396.5</v>
      </c>
      <c r="D185" s="306">
        <v>-960</v>
      </c>
      <c r="E185" s="306">
        <v>65</v>
      </c>
      <c r="F185" s="306">
        <v>75</v>
      </c>
    </row>
    <row r="186" spans="1:6" x14ac:dyDescent="0.2">
      <c r="A186" s="305">
        <f t="shared" si="2"/>
        <v>185</v>
      </c>
      <c r="B186" s="306" t="s">
        <v>298</v>
      </c>
      <c r="C186" s="306">
        <v>2281.5</v>
      </c>
      <c r="D186" s="306">
        <v>-920</v>
      </c>
      <c r="E186" s="306">
        <v>65</v>
      </c>
      <c r="F186" s="306">
        <v>75</v>
      </c>
    </row>
    <row r="187" spans="1:6" x14ac:dyDescent="0.2">
      <c r="A187" s="305">
        <f t="shared" si="2"/>
        <v>186</v>
      </c>
      <c r="B187" s="306" t="s">
        <v>218</v>
      </c>
      <c r="C187" s="306">
        <v>2396.5</v>
      </c>
      <c r="D187" s="306">
        <v>-880</v>
      </c>
      <c r="E187" s="306">
        <v>65</v>
      </c>
      <c r="F187" s="306">
        <v>75</v>
      </c>
    </row>
    <row r="188" spans="1:6" x14ac:dyDescent="0.2">
      <c r="A188" s="305">
        <f t="shared" si="2"/>
        <v>187</v>
      </c>
      <c r="B188" s="306" t="s">
        <v>299</v>
      </c>
      <c r="C188" s="306">
        <v>2281.5</v>
      </c>
      <c r="D188" s="306">
        <v>-840</v>
      </c>
      <c r="E188" s="306">
        <v>65</v>
      </c>
      <c r="F188" s="306">
        <v>75</v>
      </c>
    </row>
    <row r="189" spans="1:6" x14ac:dyDescent="0.2">
      <c r="A189" s="305">
        <f t="shared" si="2"/>
        <v>188</v>
      </c>
      <c r="B189" s="306" t="s">
        <v>74</v>
      </c>
      <c r="C189" s="306">
        <v>2396.5</v>
      </c>
      <c r="D189" s="306">
        <v>-800</v>
      </c>
      <c r="E189" s="306">
        <v>65</v>
      </c>
      <c r="F189" s="306">
        <v>75</v>
      </c>
    </row>
    <row r="190" spans="1:6" x14ac:dyDescent="0.2">
      <c r="A190" s="305">
        <f t="shared" si="2"/>
        <v>189</v>
      </c>
      <c r="B190" s="306" t="s">
        <v>300</v>
      </c>
      <c r="C190" s="306">
        <v>2281.5</v>
      </c>
      <c r="D190" s="306">
        <v>-760</v>
      </c>
      <c r="E190" s="306">
        <v>65</v>
      </c>
      <c r="F190" s="306">
        <v>75</v>
      </c>
    </row>
    <row r="191" spans="1:6" x14ac:dyDescent="0.2">
      <c r="A191" s="305">
        <f t="shared" si="2"/>
        <v>190</v>
      </c>
      <c r="B191" s="306" t="s">
        <v>218</v>
      </c>
      <c r="C191" s="306">
        <v>2396.5</v>
      </c>
      <c r="D191" s="306">
        <v>-720</v>
      </c>
      <c r="E191" s="306">
        <v>65</v>
      </c>
      <c r="F191" s="306">
        <v>75</v>
      </c>
    </row>
    <row r="192" spans="1:6" x14ac:dyDescent="0.2">
      <c r="A192" s="305">
        <f t="shared" si="2"/>
        <v>191</v>
      </c>
      <c r="B192" s="306" t="s">
        <v>301</v>
      </c>
      <c r="C192" s="306">
        <v>2281.5</v>
      </c>
      <c r="D192" s="306">
        <v>-680</v>
      </c>
      <c r="E192" s="306">
        <v>65</v>
      </c>
      <c r="F192" s="306">
        <v>75</v>
      </c>
    </row>
    <row r="193" spans="1:6" x14ac:dyDescent="0.2">
      <c r="A193" s="305">
        <f t="shared" si="2"/>
        <v>192</v>
      </c>
      <c r="B193" s="306" t="s">
        <v>219</v>
      </c>
      <c r="C193" s="306">
        <v>2396.5</v>
      </c>
      <c r="D193" s="306">
        <v>-640</v>
      </c>
      <c r="E193" s="306">
        <v>65</v>
      </c>
      <c r="F193" s="306">
        <v>75</v>
      </c>
    </row>
    <row r="194" spans="1:6" x14ac:dyDescent="0.2">
      <c r="A194" s="305">
        <f t="shared" si="2"/>
        <v>193</v>
      </c>
      <c r="B194" s="306" t="s">
        <v>302</v>
      </c>
      <c r="C194" s="306">
        <v>2281.5</v>
      </c>
      <c r="D194" s="306">
        <v>-600</v>
      </c>
      <c r="E194" s="306">
        <v>65</v>
      </c>
      <c r="F194" s="306">
        <v>75</v>
      </c>
    </row>
    <row r="195" spans="1:6" x14ac:dyDescent="0.2">
      <c r="A195" s="305">
        <f t="shared" ref="A195:A258" si="3">A194+1</f>
        <v>194</v>
      </c>
      <c r="B195" s="306" t="s">
        <v>218</v>
      </c>
      <c r="C195" s="306">
        <v>2396.5</v>
      </c>
      <c r="D195" s="306">
        <v>-560</v>
      </c>
      <c r="E195" s="306">
        <v>65</v>
      </c>
      <c r="F195" s="306">
        <v>75</v>
      </c>
    </row>
    <row r="196" spans="1:6" s="644" customFormat="1" x14ac:dyDescent="0.2">
      <c r="A196" s="652">
        <f t="shared" si="3"/>
        <v>195</v>
      </c>
      <c r="B196" s="644" t="s">
        <v>297</v>
      </c>
      <c r="C196" s="644">
        <v>2281.5</v>
      </c>
      <c r="D196" s="644">
        <v>-520</v>
      </c>
      <c r="E196" s="644">
        <v>65</v>
      </c>
      <c r="F196" s="644">
        <v>75</v>
      </c>
    </row>
    <row r="197" spans="1:6" x14ac:dyDescent="0.2">
      <c r="A197" s="305">
        <f t="shared" si="3"/>
        <v>196</v>
      </c>
      <c r="B197" s="306" t="s">
        <v>74</v>
      </c>
      <c r="C197" s="306">
        <v>2396.5</v>
      </c>
      <c r="D197" s="306">
        <v>-480</v>
      </c>
      <c r="E197" s="306">
        <v>65</v>
      </c>
      <c r="F197" s="306">
        <v>75</v>
      </c>
    </row>
    <row r="198" spans="1:6" x14ac:dyDescent="0.2">
      <c r="A198" s="305">
        <f t="shared" si="3"/>
        <v>197</v>
      </c>
      <c r="B198" s="306" t="s">
        <v>304</v>
      </c>
      <c r="C198" s="306">
        <v>2281.5</v>
      </c>
      <c r="D198" s="306">
        <v>-440</v>
      </c>
      <c r="E198" s="306">
        <v>65</v>
      </c>
      <c r="F198" s="306">
        <v>75</v>
      </c>
    </row>
    <row r="199" spans="1:6" x14ac:dyDescent="0.2">
      <c r="A199" s="305">
        <f t="shared" si="3"/>
        <v>198</v>
      </c>
      <c r="B199" s="306" t="s">
        <v>218</v>
      </c>
      <c r="C199" s="306">
        <v>2396.5</v>
      </c>
      <c r="D199" s="306">
        <v>-400</v>
      </c>
      <c r="E199" s="306">
        <v>65</v>
      </c>
      <c r="F199" s="306">
        <v>75</v>
      </c>
    </row>
    <row r="200" spans="1:6" x14ac:dyDescent="0.2">
      <c r="A200" s="305">
        <f t="shared" si="3"/>
        <v>199</v>
      </c>
      <c r="B200" s="306" t="s">
        <v>305</v>
      </c>
      <c r="C200" s="306">
        <v>2281.5</v>
      </c>
      <c r="D200" s="306">
        <v>-360</v>
      </c>
      <c r="E200" s="306">
        <v>65</v>
      </c>
      <c r="F200" s="306">
        <v>75</v>
      </c>
    </row>
    <row r="201" spans="1:6" x14ac:dyDescent="0.2">
      <c r="A201" s="305">
        <f t="shared" si="3"/>
        <v>200</v>
      </c>
      <c r="B201" s="306" t="s">
        <v>74</v>
      </c>
      <c r="C201" s="306">
        <v>2396.5</v>
      </c>
      <c r="D201" s="306">
        <v>-320</v>
      </c>
      <c r="E201" s="306">
        <v>65</v>
      </c>
      <c r="F201" s="306">
        <v>75</v>
      </c>
    </row>
    <row r="202" spans="1:6" x14ac:dyDescent="0.2">
      <c r="A202" s="305">
        <f t="shared" si="3"/>
        <v>201</v>
      </c>
      <c r="B202" s="306" t="s">
        <v>306</v>
      </c>
      <c r="C202" s="306">
        <v>2281.5</v>
      </c>
      <c r="D202" s="306">
        <v>-280</v>
      </c>
      <c r="E202" s="306">
        <v>65</v>
      </c>
      <c r="F202" s="306">
        <v>75</v>
      </c>
    </row>
    <row r="203" spans="1:6" x14ac:dyDescent="0.2">
      <c r="A203" s="305">
        <f t="shared" si="3"/>
        <v>202</v>
      </c>
      <c r="B203" s="306" t="s">
        <v>218</v>
      </c>
      <c r="C203" s="306">
        <v>2396.5</v>
      </c>
      <c r="D203" s="306">
        <v>-240</v>
      </c>
      <c r="E203" s="306">
        <v>65</v>
      </c>
      <c r="F203" s="306">
        <v>75</v>
      </c>
    </row>
    <row r="204" spans="1:6" x14ac:dyDescent="0.2">
      <c r="A204" s="305">
        <f t="shared" si="3"/>
        <v>203</v>
      </c>
      <c r="B204" s="306" t="s">
        <v>307</v>
      </c>
      <c r="C204" s="306">
        <v>2281.5</v>
      </c>
      <c r="D204" s="306">
        <v>-200</v>
      </c>
      <c r="E204" s="306">
        <v>65</v>
      </c>
      <c r="F204" s="306">
        <v>75</v>
      </c>
    </row>
    <row r="205" spans="1:6" x14ac:dyDescent="0.2">
      <c r="A205" s="305">
        <f t="shared" si="3"/>
        <v>204</v>
      </c>
      <c r="B205" s="306" t="s">
        <v>74</v>
      </c>
      <c r="C205" s="306">
        <v>2396.5</v>
      </c>
      <c r="D205" s="306">
        <v>-160</v>
      </c>
      <c r="E205" s="306">
        <v>65</v>
      </c>
      <c r="F205" s="306">
        <v>75</v>
      </c>
    </row>
    <row r="206" spans="1:6" x14ac:dyDescent="0.2">
      <c r="A206" s="305">
        <f t="shared" si="3"/>
        <v>205</v>
      </c>
      <c r="B206" s="306" t="s">
        <v>308</v>
      </c>
      <c r="C206" s="306">
        <v>2281.5</v>
      </c>
      <c r="D206" s="306">
        <v>-120</v>
      </c>
      <c r="E206" s="306">
        <v>65</v>
      </c>
      <c r="F206" s="306">
        <v>75</v>
      </c>
    </row>
    <row r="207" spans="1:6" x14ac:dyDescent="0.2">
      <c r="A207" s="305">
        <f t="shared" si="3"/>
        <v>206</v>
      </c>
      <c r="B207" s="306" t="s">
        <v>218</v>
      </c>
      <c r="C207" s="306">
        <v>2396.5</v>
      </c>
      <c r="D207" s="306">
        <v>-80</v>
      </c>
      <c r="E207" s="306">
        <v>65</v>
      </c>
      <c r="F207" s="306">
        <v>75</v>
      </c>
    </row>
    <row r="208" spans="1:6" x14ac:dyDescent="0.2">
      <c r="A208" s="305">
        <f t="shared" si="3"/>
        <v>207</v>
      </c>
      <c r="B208" s="306" t="s">
        <v>309</v>
      </c>
      <c r="C208" s="306">
        <v>2281.5</v>
      </c>
      <c r="D208" s="306">
        <v>-40</v>
      </c>
      <c r="E208" s="306">
        <v>65</v>
      </c>
      <c r="F208" s="306">
        <v>75</v>
      </c>
    </row>
    <row r="209" spans="1:6" x14ac:dyDescent="0.2">
      <c r="A209" s="305">
        <f t="shared" si="3"/>
        <v>208</v>
      </c>
      <c r="B209" s="306" t="s">
        <v>74</v>
      </c>
      <c r="C209" s="306">
        <v>2396.5</v>
      </c>
      <c r="D209" s="306">
        <v>0</v>
      </c>
      <c r="E209" s="306">
        <v>65</v>
      </c>
      <c r="F209" s="306">
        <v>75</v>
      </c>
    </row>
    <row r="210" spans="1:6" x14ac:dyDescent="0.2">
      <c r="A210" s="305">
        <f t="shared" si="3"/>
        <v>209</v>
      </c>
      <c r="B210" s="306" t="s">
        <v>310</v>
      </c>
      <c r="C210" s="306">
        <v>2281.5</v>
      </c>
      <c r="D210" s="306">
        <v>40</v>
      </c>
      <c r="E210" s="306">
        <v>65</v>
      </c>
      <c r="F210" s="306">
        <v>75</v>
      </c>
    </row>
    <row r="211" spans="1:6" x14ac:dyDescent="0.2">
      <c r="A211" s="305">
        <f t="shared" si="3"/>
        <v>210</v>
      </c>
      <c r="B211" s="306" t="s">
        <v>218</v>
      </c>
      <c r="C211" s="306">
        <v>2396.5</v>
      </c>
      <c r="D211" s="306">
        <v>80</v>
      </c>
      <c r="E211" s="306">
        <v>65</v>
      </c>
      <c r="F211" s="306">
        <v>75</v>
      </c>
    </row>
    <row r="212" spans="1:6" x14ac:dyDescent="0.2">
      <c r="A212" s="305">
        <f t="shared" si="3"/>
        <v>211</v>
      </c>
      <c r="B212" s="306" t="s">
        <v>311</v>
      </c>
      <c r="C212" s="306">
        <v>2281.5</v>
      </c>
      <c r="D212" s="306">
        <v>120</v>
      </c>
      <c r="E212" s="306">
        <v>65</v>
      </c>
      <c r="F212" s="306">
        <v>75</v>
      </c>
    </row>
    <row r="213" spans="1:6" x14ac:dyDescent="0.2">
      <c r="A213" s="305">
        <f t="shared" si="3"/>
        <v>212</v>
      </c>
      <c r="B213" s="306" t="s">
        <v>219</v>
      </c>
      <c r="C213" s="306">
        <v>2396.5</v>
      </c>
      <c r="D213" s="306">
        <v>160</v>
      </c>
      <c r="E213" s="306">
        <v>65</v>
      </c>
      <c r="F213" s="306">
        <v>75</v>
      </c>
    </row>
    <row r="214" spans="1:6" x14ac:dyDescent="0.2">
      <c r="A214" s="305">
        <f t="shared" si="3"/>
        <v>213</v>
      </c>
      <c r="B214" s="306" t="s">
        <v>312</v>
      </c>
      <c r="C214" s="306">
        <v>2281.5</v>
      </c>
      <c r="D214" s="306">
        <v>200</v>
      </c>
      <c r="E214" s="306">
        <v>65</v>
      </c>
      <c r="F214" s="306">
        <v>75</v>
      </c>
    </row>
    <row r="215" spans="1:6" x14ac:dyDescent="0.2">
      <c r="A215" s="305">
        <f t="shared" si="3"/>
        <v>214</v>
      </c>
      <c r="B215" s="306" t="s">
        <v>218</v>
      </c>
      <c r="C215" s="306">
        <v>2396.5</v>
      </c>
      <c r="D215" s="306">
        <v>240</v>
      </c>
      <c r="E215" s="306">
        <v>65</v>
      </c>
      <c r="F215" s="306">
        <v>75</v>
      </c>
    </row>
    <row r="216" spans="1:6" x14ac:dyDescent="0.2">
      <c r="A216" s="305">
        <f t="shared" si="3"/>
        <v>215</v>
      </c>
      <c r="B216" s="306" t="s">
        <v>313</v>
      </c>
      <c r="C216" s="306">
        <v>2281.5</v>
      </c>
      <c r="D216" s="306">
        <v>280</v>
      </c>
      <c r="E216" s="306">
        <v>65</v>
      </c>
      <c r="F216" s="306">
        <v>75</v>
      </c>
    </row>
    <row r="217" spans="1:6" x14ac:dyDescent="0.2">
      <c r="A217" s="305">
        <f t="shared" si="3"/>
        <v>216</v>
      </c>
      <c r="B217" s="306" t="s">
        <v>74</v>
      </c>
      <c r="C217" s="306">
        <v>2396.5</v>
      </c>
      <c r="D217" s="306">
        <v>320</v>
      </c>
      <c r="E217" s="306">
        <v>65</v>
      </c>
      <c r="F217" s="306">
        <v>75</v>
      </c>
    </row>
    <row r="218" spans="1:6" x14ac:dyDescent="0.2">
      <c r="A218" s="305">
        <f t="shared" si="3"/>
        <v>217</v>
      </c>
      <c r="B218" s="306" t="s">
        <v>314</v>
      </c>
      <c r="C218" s="306">
        <v>2281.5</v>
      </c>
      <c r="D218" s="306">
        <v>360</v>
      </c>
      <c r="E218" s="306">
        <v>65</v>
      </c>
      <c r="F218" s="306">
        <v>75</v>
      </c>
    </row>
    <row r="219" spans="1:6" x14ac:dyDescent="0.2">
      <c r="A219" s="305">
        <f t="shared" si="3"/>
        <v>218</v>
      </c>
      <c r="B219" s="306" t="s">
        <v>218</v>
      </c>
      <c r="C219" s="306">
        <v>2396.5</v>
      </c>
      <c r="D219" s="306">
        <v>400</v>
      </c>
      <c r="E219" s="306">
        <v>65</v>
      </c>
      <c r="F219" s="306">
        <v>75</v>
      </c>
    </row>
    <row r="220" spans="1:6" x14ac:dyDescent="0.2">
      <c r="A220" s="305">
        <f t="shared" si="3"/>
        <v>219</v>
      </c>
      <c r="B220" s="306" t="s">
        <v>315</v>
      </c>
      <c r="C220" s="306">
        <v>2281.5</v>
      </c>
      <c r="D220" s="306">
        <v>440</v>
      </c>
      <c r="E220" s="306">
        <v>65</v>
      </c>
      <c r="F220" s="306">
        <v>75</v>
      </c>
    </row>
    <row r="221" spans="1:6" x14ac:dyDescent="0.2">
      <c r="A221" s="305">
        <f t="shared" si="3"/>
        <v>220</v>
      </c>
      <c r="B221" s="306" t="s">
        <v>74</v>
      </c>
      <c r="C221" s="306">
        <v>2396.5</v>
      </c>
      <c r="D221" s="306">
        <v>480</v>
      </c>
      <c r="E221" s="306">
        <v>65</v>
      </c>
      <c r="F221" s="306">
        <v>75</v>
      </c>
    </row>
    <row r="222" spans="1:6" x14ac:dyDescent="0.2">
      <c r="A222" s="305">
        <f t="shared" si="3"/>
        <v>221</v>
      </c>
      <c r="B222" s="306" t="s">
        <v>316</v>
      </c>
      <c r="C222" s="306">
        <v>2281.5</v>
      </c>
      <c r="D222" s="306">
        <v>520</v>
      </c>
      <c r="E222" s="306">
        <v>65</v>
      </c>
      <c r="F222" s="306">
        <v>75</v>
      </c>
    </row>
    <row r="223" spans="1:6" x14ac:dyDescent="0.2">
      <c r="A223" s="305">
        <f t="shared" si="3"/>
        <v>222</v>
      </c>
      <c r="B223" s="306" t="s">
        <v>218</v>
      </c>
      <c r="C223" s="306">
        <v>2396.5</v>
      </c>
      <c r="D223" s="306">
        <v>560</v>
      </c>
      <c r="E223" s="306">
        <v>65</v>
      </c>
      <c r="F223" s="306">
        <v>75</v>
      </c>
    </row>
    <row r="224" spans="1:6" x14ac:dyDescent="0.2">
      <c r="A224" s="305">
        <f t="shared" si="3"/>
        <v>223</v>
      </c>
      <c r="B224" s="306" t="s">
        <v>317</v>
      </c>
      <c r="C224" s="306">
        <v>2281.5</v>
      </c>
      <c r="D224" s="306">
        <v>600</v>
      </c>
      <c r="E224" s="306">
        <v>65</v>
      </c>
      <c r="F224" s="306">
        <v>75</v>
      </c>
    </row>
    <row r="225" spans="1:6" x14ac:dyDescent="0.2">
      <c r="A225" s="305">
        <f t="shared" si="3"/>
        <v>224</v>
      </c>
      <c r="B225" s="306" t="s">
        <v>74</v>
      </c>
      <c r="C225" s="306">
        <v>2396.5</v>
      </c>
      <c r="D225" s="306">
        <v>640</v>
      </c>
      <c r="E225" s="306">
        <v>65</v>
      </c>
      <c r="F225" s="306">
        <v>75</v>
      </c>
    </row>
    <row r="226" spans="1:6" x14ac:dyDescent="0.2">
      <c r="A226" s="305">
        <f t="shared" si="3"/>
        <v>225</v>
      </c>
      <c r="B226" s="306" t="s">
        <v>318</v>
      </c>
      <c r="C226" s="306">
        <v>2281.5</v>
      </c>
      <c r="D226" s="306">
        <v>680</v>
      </c>
      <c r="E226" s="306">
        <v>65</v>
      </c>
      <c r="F226" s="306">
        <v>75</v>
      </c>
    </row>
    <row r="227" spans="1:6" x14ac:dyDescent="0.2">
      <c r="A227" s="305">
        <f t="shared" si="3"/>
        <v>226</v>
      </c>
      <c r="B227" s="306" t="s">
        <v>218</v>
      </c>
      <c r="C227" s="306">
        <v>2396.5</v>
      </c>
      <c r="D227" s="306">
        <v>720</v>
      </c>
      <c r="E227" s="306">
        <v>65</v>
      </c>
      <c r="F227" s="306">
        <v>75</v>
      </c>
    </row>
    <row r="228" spans="1:6" x14ac:dyDescent="0.2">
      <c r="A228" s="305">
        <f t="shared" si="3"/>
        <v>227</v>
      </c>
      <c r="B228" s="306" t="s">
        <v>319</v>
      </c>
      <c r="C228" s="306">
        <v>2281.5</v>
      </c>
      <c r="D228" s="306">
        <v>760</v>
      </c>
      <c r="E228" s="306">
        <v>65</v>
      </c>
      <c r="F228" s="306">
        <v>75</v>
      </c>
    </row>
    <row r="229" spans="1:6" x14ac:dyDescent="0.2">
      <c r="A229" s="305">
        <f t="shared" si="3"/>
        <v>228</v>
      </c>
      <c r="B229" s="306" t="s">
        <v>219</v>
      </c>
      <c r="C229" s="306">
        <v>2396.5</v>
      </c>
      <c r="D229" s="306">
        <v>800</v>
      </c>
      <c r="E229" s="306">
        <v>65</v>
      </c>
      <c r="F229" s="306">
        <v>75</v>
      </c>
    </row>
    <row r="230" spans="1:6" x14ac:dyDescent="0.2">
      <c r="A230" s="305">
        <f t="shared" si="3"/>
        <v>229</v>
      </c>
      <c r="B230" s="306" t="s">
        <v>320</v>
      </c>
      <c r="C230" s="306">
        <v>2281.5</v>
      </c>
      <c r="D230" s="306">
        <v>840</v>
      </c>
      <c r="E230" s="306">
        <v>65</v>
      </c>
      <c r="F230" s="306">
        <v>75</v>
      </c>
    </row>
    <row r="231" spans="1:6" x14ac:dyDescent="0.2">
      <c r="A231" s="305">
        <f t="shared" si="3"/>
        <v>230</v>
      </c>
      <c r="B231" s="306" t="s">
        <v>218</v>
      </c>
      <c r="C231" s="306">
        <v>2396.5</v>
      </c>
      <c r="D231" s="306">
        <v>880</v>
      </c>
      <c r="E231" s="306">
        <v>65</v>
      </c>
      <c r="F231" s="306">
        <v>75</v>
      </c>
    </row>
    <row r="232" spans="1:6" x14ac:dyDescent="0.2">
      <c r="A232" s="305">
        <f t="shared" si="3"/>
        <v>231</v>
      </c>
      <c r="B232" s="306" t="s">
        <v>321</v>
      </c>
      <c r="C232" s="306">
        <v>2281.5</v>
      </c>
      <c r="D232" s="306">
        <v>920</v>
      </c>
      <c r="E232" s="306">
        <v>65</v>
      </c>
      <c r="F232" s="306">
        <v>75</v>
      </c>
    </row>
    <row r="233" spans="1:6" x14ac:dyDescent="0.2">
      <c r="A233" s="305">
        <f t="shared" si="3"/>
        <v>232</v>
      </c>
      <c r="B233" s="306" t="s">
        <v>74</v>
      </c>
      <c r="C233" s="306">
        <v>2396.5</v>
      </c>
      <c r="D233" s="306">
        <v>960</v>
      </c>
      <c r="E233" s="306">
        <v>65</v>
      </c>
      <c r="F233" s="306">
        <v>75</v>
      </c>
    </row>
    <row r="234" spans="1:6" x14ac:dyDescent="0.2">
      <c r="A234" s="305">
        <f t="shared" si="3"/>
        <v>233</v>
      </c>
      <c r="B234" s="306" t="s">
        <v>322</v>
      </c>
      <c r="C234" s="306">
        <v>2281.5</v>
      </c>
      <c r="D234" s="306">
        <v>1000</v>
      </c>
      <c r="E234" s="306">
        <v>65</v>
      </c>
      <c r="F234" s="306">
        <v>75</v>
      </c>
    </row>
    <row r="235" spans="1:6" x14ac:dyDescent="0.2">
      <c r="A235" s="305">
        <f t="shared" si="3"/>
        <v>234</v>
      </c>
      <c r="B235" s="306" t="s">
        <v>218</v>
      </c>
      <c r="C235" s="306">
        <v>2396.5</v>
      </c>
      <c r="D235" s="306">
        <v>1040</v>
      </c>
      <c r="E235" s="306">
        <v>65</v>
      </c>
      <c r="F235" s="306">
        <v>75</v>
      </c>
    </row>
    <row r="236" spans="1:6" x14ac:dyDescent="0.2">
      <c r="A236" s="305">
        <f t="shared" si="3"/>
        <v>235</v>
      </c>
      <c r="B236" s="306" t="s">
        <v>323</v>
      </c>
      <c r="C236" s="306">
        <v>2281.5</v>
      </c>
      <c r="D236" s="306">
        <v>1080</v>
      </c>
      <c r="E236" s="306">
        <v>65</v>
      </c>
      <c r="F236" s="306">
        <v>75</v>
      </c>
    </row>
    <row r="237" spans="1:6" x14ac:dyDescent="0.2">
      <c r="A237" s="305">
        <f t="shared" si="3"/>
        <v>236</v>
      </c>
      <c r="B237" s="306" t="s">
        <v>74</v>
      </c>
      <c r="C237" s="306">
        <v>2396.5</v>
      </c>
      <c r="D237" s="306">
        <v>1120</v>
      </c>
      <c r="E237" s="306">
        <v>65</v>
      </c>
      <c r="F237" s="306">
        <v>75</v>
      </c>
    </row>
    <row r="238" spans="1:6" x14ac:dyDescent="0.2">
      <c r="A238" s="305">
        <f t="shared" si="3"/>
        <v>237</v>
      </c>
      <c r="B238" s="306" t="s">
        <v>324</v>
      </c>
      <c r="C238" s="306">
        <v>2281.5</v>
      </c>
      <c r="D238" s="306">
        <v>1160</v>
      </c>
      <c r="E238" s="306">
        <v>65</v>
      </c>
      <c r="F238" s="306">
        <v>75</v>
      </c>
    </row>
    <row r="239" spans="1:6" x14ac:dyDescent="0.2">
      <c r="A239" s="305">
        <f t="shared" si="3"/>
        <v>238</v>
      </c>
      <c r="B239" s="306" t="s">
        <v>218</v>
      </c>
      <c r="C239" s="306">
        <v>2396.5</v>
      </c>
      <c r="D239" s="306">
        <v>1200</v>
      </c>
      <c r="E239" s="306">
        <v>65</v>
      </c>
      <c r="F239" s="306">
        <v>75</v>
      </c>
    </row>
    <row r="240" spans="1:6" x14ac:dyDescent="0.2">
      <c r="A240" s="305">
        <f t="shared" si="3"/>
        <v>239</v>
      </c>
      <c r="B240" s="306" t="s">
        <v>325</v>
      </c>
      <c r="C240" s="306">
        <v>2281.5</v>
      </c>
      <c r="D240" s="306">
        <v>1240</v>
      </c>
      <c r="E240" s="306">
        <v>65</v>
      </c>
      <c r="F240" s="306">
        <v>75</v>
      </c>
    </row>
    <row r="241" spans="1:6" x14ac:dyDescent="0.2">
      <c r="A241" s="305">
        <f t="shared" si="3"/>
        <v>240</v>
      </c>
      <c r="B241" s="306" t="s">
        <v>74</v>
      </c>
      <c r="C241" s="306">
        <v>2396.5</v>
      </c>
      <c r="D241" s="306">
        <v>1280</v>
      </c>
      <c r="E241" s="306">
        <v>65</v>
      </c>
      <c r="F241" s="306">
        <v>75</v>
      </c>
    </row>
    <row r="242" spans="1:6" x14ac:dyDescent="0.2">
      <c r="A242" s="305">
        <f t="shared" si="3"/>
        <v>241</v>
      </c>
      <c r="B242" s="306" t="s">
        <v>326</v>
      </c>
      <c r="C242" s="306">
        <v>2281.5</v>
      </c>
      <c r="D242" s="306">
        <v>1320</v>
      </c>
      <c r="E242" s="306">
        <v>65</v>
      </c>
      <c r="F242" s="306">
        <v>75</v>
      </c>
    </row>
    <row r="243" spans="1:6" x14ac:dyDescent="0.2">
      <c r="A243" s="305">
        <f t="shared" si="3"/>
        <v>242</v>
      </c>
      <c r="B243" s="306" t="s">
        <v>218</v>
      </c>
      <c r="C243" s="306">
        <v>2396.5</v>
      </c>
      <c r="D243" s="306">
        <v>1360</v>
      </c>
      <c r="E243" s="306">
        <v>65</v>
      </c>
      <c r="F243" s="306">
        <v>75</v>
      </c>
    </row>
    <row r="244" spans="1:6" x14ac:dyDescent="0.2">
      <c r="A244" s="305">
        <f t="shared" si="3"/>
        <v>243</v>
      </c>
      <c r="B244" s="306" t="s">
        <v>327</v>
      </c>
      <c r="C244" s="306">
        <v>2281.5</v>
      </c>
      <c r="D244" s="306">
        <v>1400</v>
      </c>
      <c r="E244" s="306">
        <v>65</v>
      </c>
      <c r="F244" s="306">
        <v>75</v>
      </c>
    </row>
    <row r="245" spans="1:6" x14ac:dyDescent="0.2">
      <c r="A245" s="305">
        <f t="shared" si="3"/>
        <v>244</v>
      </c>
      <c r="B245" s="306" t="s">
        <v>219</v>
      </c>
      <c r="C245" s="306">
        <v>2396.5</v>
      </c>
      <c r="D245" s="306">
        <v>1440</v>
      </c>
      <c r="E245" s="306">
        <v>65</v>
      </c>
      <c r="F245" s="306">
        <v>75</v>
      </c>
    </row>
    <row r="246" spans="1:6" x14ac:dyDescent="0.2">
      <c r="A246" s="305">
        <f t="shared" si="3"/>
        <v>245</v>
      </c>
      <c r="B246" s="306" t="s">
        <v>218</v>
      </c>
      <c r="C246" s="306">
        <v>2396.5</v>
      </c>
      <c r="D246" s="306">
        <v>1520</v>
      </c>
      <c r="E246" s="306">
        <v>65</v>
      </c>
      <c r="F246" s="306">
        <v>75</v>
      </c>
    </row>
    <row r="247" spans="1:6" x14ac:dyDescent="0.2">
      <c r="A247" s="305">
        <f t="shared" si="3"/>
        <v>246</v>
      </c>
      <c r="B247" s="306" t="s">
        <v>74</v>
      </c>
      <c r="C247" s="306">
        <v>2396.5</v>
      </c>
      <c r="D247" s="306">
        <v>1600</v>
      </c>
      <c r="E247" s="306">
        <v>65</v>
      </c>
      <c r="F247" s="306">
        <v>75</v>
      </c>
    </row>
    <row r="248" spans="1:6" x14ac:dyDescent="0.2">
      <c r="A248" s="305">
        <f t="shared" si="3"/>
        <v>247</v>
      </c>
      <c r="B248" s="306" t="s">
        <v>218</v>
      </c>
      <c r="C248" s="306">
        <v>2396.5</v>
      </c>
      <c r="D248" s="306">
        <v>1680</v>
      </c>
      <c r="E248" s="306">
        <v>65</v>
      </c>
      <c r="F248" s="306">
        <v>75</v>
      </c>
    </row>
    <row r="249" spans="1:6" x14ac:dyDescent="0.2">
      <c r="A249" s="305">
        <f t="shared" si="3"/>
        <v>248</v>
      </c>
      <c r="B249" s="306" t="s">
        <v>219</v>
      </c>
      <c r="C249" s="306">
        <v>2396.5</v>
      </c>
      <c r="D249" s="306">
        <v>1805</v>
      </c>
      <c r="E249" s="306">
        <v>65</v>
      </c>
      <c r="F249" s="306">
        <v>75</v>
      </c>
    </row>
    <row r="250" spans="1:6" x14ac:dyDescent="0.2">
      <c r="A250" s="305">
        <f t="shared" si="3"/>
        <v>249</v>
      </c>
      <c r="B250" s="306" t="s">
        <v>218</v>
      </c>
      <c r="C250" s="306">
        <v>2396.5</v>
      </c>
      <c r="D250" s="306">
        <v>1930</v>
      </c>
      <c r="E250" s="306">
        <v>65</v>
      </c>
      <c r="F250" s="306">
        <v>75</v>
      </c>
    </row>
    <row r="251" spans="1:6" x14ac:dyDescent="0.2">
      <c r="A251" s="305">
        <f t="shared" si="3"/>
        <v>250</v>
      </c>
      <c r="B251" s="306" t="s">
        <v>74</v>
      </c>
      <c r="C251" s="306">
        <v>1950</v>
      </c>
      <c r="D251" s="306">
        <v>2396.5</v>
      </c>
      <c r="E251" s="306">
        <v>65</v>
      </c>
      <c r="F251" s="306">
        <v>75</v>
      </c>
    </row>
    <row r="252" spans="1:6" x14ac:dyDescent="0.2">
      <c r="A252" s="305">
        <f t="shared" si="3"/>
        <v>251</v>
      </c>
      <c r="B252" s="306" t="s">
        <v>218</v>
      </c>
      <c r="C252" s="306">
        <v>1825</v>
      </c>
      <c r="D252" s="306">
        <v>2396.5</v>
      </c>
      <c r="E252" s="306">
        <v>65</v>
      </c>
      <c r="F252" s="306">
        <v>75</v>
      </c>
    </row>
    <row r="253" spans="1:6" x14ac:dyDescent="0.2">
      <c r="A253" s="305">
        <f t="shared" si="3"/>
        <v>252</v>
      </c>
      <c r="B253" s="306" t="s">
        <v>219</v>
      </c>
      <c r="C253" s="306">
        <v>1700</v>
      </c>
      <c r="D253" s="306">
        <v>2396.5</v>
      </c>
      <c r="E253" s="306">
        <v>65</v>
      </c>
      <c r="F253" s="306">
        <v>75</v>
      </c>
    </row>
    <row r="254" spans="1:6" x14ac:dyDescent="0.2">
      <c r="A254" s="305">
        <f t="shared" si="3"/>
        <v>253</v>
      </c>
      <c r="B254" s="306" t="s">
        <v>218</v>
      </c>
      <c r="C254" s="306">
        <v>1620</v>
      </c>
      <c r="D254" s="306">
        <v>2396.5</v>
      </c>
      <c r="E254" s="306">
        <v>65</v>
      </c>
      <c r="F254" s="306">
        <v>75</v>
      </c>
    </row>
    <row r="255" spans="1:6" x14ac:dyDescent="0.2">
      <c r="A255" s="305">
        <f t="shared" si="3"/>
        <v>254</v>
      </c>
      <c r="B255" s="306" t="s">
        <v>74</v>
      </c>
      <c r="C255" s="306">
        <v>1540</v>
      </c>
      <c r="D255" s="306">
        <v>2396.5</v>
      </c>
      <c r="E255" s="306">
        <v>65</v>
      </c>
      <c r="F255" s="306">
        <v>75</v>
      </c>
    </row>
    <row r="256" spans="1:6" x14ac:dyDescent="0.2">
      <c r="A256" s="305">
        <f t="shared" si="3"/>
        <v>255</v>
      </c>
      <c r="B256" s="306" t="s">
        <v>218</v>
      </c>
      <c r="C256" s="306">
        <v>1460</v>
      </c>
      <c r="D256" s="306">
        <v>2396.5</v>
      </c>
      <c r="E256" s="306">
        <v>65</v>
      </c>
      <c r="F256" s="306">
        <v>75</v>
      </c>
    </row>
    <row r="257" spans="1:6" x14ac:dyDescent="0.2">
      <c r="A257" s="305">
        <f t="shared" si="3"/>
        <v>256</v>
      </c>
      <c r="B257" s="306" t="s">
        <v>328</v>
      </c>
      <c r="C257" s="306">
        <v>1420</v>
      </c>
      <c r="D257" s="306">
        <v>2281.5</v>
      </c>
      <c r="E257" s="306">
        <v>65</v>
      </c>
      <c r="F257" s="306">
        <v>75</v>
      </c>
    </row>
    <row r="258" spans="1:6" x14ac:dyDescent="0.2">
      <c r="A258" s="305">
        <f t="shared" si="3"/>
        <v>257</v>
      </c>
      <c r="B258" s="306" t="s">
        <v>219</v>
      </c>
      <c r="C258" s="306">
        <v>1380</v>
      </c>
      <c r="D258" s="306">
        <v>2396.5</v>
      </c>
      <c r="E258" s="306">
        <v>65</v>
      </c>
      <c r="F258" s="306">
        <v>75</v>
      </c>
    </row>
    <row r="259" spans="1:6" x14ac:dyDescent="0.2">
      <c r="A259" s="305">
        <f t="shared" ref="A259:A322" si="4">A258+1</f>
        <v>258</v>
      </c>
      <c r="B259" s="306" t="s">
        <v>329</v>
      </c>
      <c r="C259" s="306">
        <v>1340</v>
      </c>
      <c r="D259" s="306">
        <v>2281.5</v>
      </c>
      <c r="E259" s="306">
        <v>65</v>
      </c>
      <c r="F259" s="306">
        <v>75</v>
      </c>
    </row>
    <row r="260" spans="1:6" x14ac:dyDescent="0.2">
      <c r="A260" s="305">
        <f t="shared" si="4"/>
        <v>259</v>
      </c>
      <c r="B260" s="306" t="s">
        <v>218</v>
      </c>
      <c r="C260" s="306">
        <v>1300</v>
      </c>
      <c r="D260" s="306">
        <v>2396.5</v>
      </c>
      <c r="E260" s="306">
        <v>65</v>
      </c>
      <c r="F260" s="306">
        <v>75</v>
      </c>
    </row>
    <row r="261" spans="1:6" x14ac:dyDescent="0.2">
      <c r="A261" s="305">
        <f t="shared" si="4"/>
        <v>260</v>
      </c>
      <c r="B261" s="306" t="s">
        <v>330</v>
      </c>
      <c r="C261" s="306">
        <v>1260</v>
      </c>
      <c r="D261" s="306">
        <v>2281.5</v>
      </c>
      <c r="E261" s="306">
        <v>65</v>
      </c>
      <c r="F261" s="306">
        <v>75</v>
      </c>
    </row>
    <row r="262" spans="1:6" x14ac:dyDescent="0.2">
      <c r="A262" s="305">
        <f t="shared" si="4"/>
        <v>261</v>
      </c>
      <c r="B262" s="306" t="s">
        <v>74</v>
      </c>
      <c r="C262" s="306">
        <v>1220</v>
      </c>
      <c r="D262" s="306">
        <v>2396.5</v>
      </c>
      <c r="E262" s="306">
        <v>65</v>
      </c>
      <c r="F262" s="306">
        <v>75</v>
      </c>
    </row>
    <row r="263" spans="1:6" x14ac:dyDescent="0.2">
      <c r="A263" s="305">
        <f t="shared" si="4"/>
        <v>262</v>
      </c>
      <c r="B263" s="306" t="s">
        <v>331</v>
      </c>
      <c r="C263" s="306">
        <v>1180</v>
      </c>
      <c r="D263" s="306">
        <v>2281.5</v>
      </c>
      <c r="E263" s="306">
        <v>65</v>
      </c>
      <c r="F263" s="306">
        <v>75</v>
      </c>
    </row>
    <row r="264" spans="1:6" x14ac:dyDescent="0.2">
      <c r="A264" s="305">
        <f t="shared" si="4"/>
        <v>263</v>
      </c>
      <c r="B264" s="306" t="s">
        <v>218</v>
      </c>
      <c r="C264" s="306">
        <v>1140</v>
      </c>
      <c r="D264" s="306">
        <v>2396.5</v>
      </c>
      <c r="E264" s="306">
        <v>65</v>
      </c>
      <c r="F264" s="306">
        <v>75</v>
      </c>
    </row>
    <row r="265" spans="1:6" x14ac:dyDescent="0.2">
      <c r="A265" s="305">
        <f t="shared" si="4"/>
        <v>264</v>
      </c>
      <c r="B265" s="306" t="s">
        <v>332</v>
      </c>
      <c r="C265" s="306">
        <v>1100</v>
      </c>
      <c r="D265" s="306">
        <v>2281.5</v>
      </c>
      <c r="E265" s="306">
        <v>65</v>
      </c>
      <c r="F265" s="306">
        <v>75</v>
      </c>
    </row>
    <row r="266" spans="1:6" x14ac:dyDescent="0.2">
      <c r="A266" s="305">
        <f t="shared" si="4"/>
        <v>265</v>
      </c>
      <c r="B266" s="306" t="s">
        <v>219</v>
      </c>
      <c r="C266" s="306">
        <v>1060</v>
      </c>
      <c r="D266" s="306">
        <v>2396.5</v>
      </c>
      <c r="E266" s="306">
        <v>65</v>
      </c>
      <c r="F266" s="306">
        <v>75</v>
      </c>
    </row>
    <row r="267" spans="1:6" x14ac:dyDescent="0.2">
      <c r="A267" s="305">
        <f t="shared" si="4"/>
        <v>266</v>
      </c>
      <c r="B267" s="306" t="s">
        <v>333</v>
      </c>
      <c r="C267" s="306">
        <v>1020</v>
      </c>
      <c r="D267" s="306">
        <v>2281.5</v>
      </c>
      <c r="E267" s="306">
        <v>65</v>
      </c>
      <c r="F267" s="306">
        <v>75</v>
      </c>
    </row>
    <row r="268" spans="1:6" x14ac:dyDescent="0.2">
      <c r="A268" s="305">
        <f t="shared" si="4"/>
        <v>267</v>
      </c>
      <c r="B268" s="306" t="s">
        <v>218</v>
      </c>
      <c r="C268" s="306">
        <v>980</v>
      </c>
      <c r="D268" s="306">
        <v>2396.5</v>
      </c>
      <c r="E268" s="306">
        <v>65</v>
      </c>
      <c r="F268" s="306">
        <v>75</v>
      </c>
    </row>
    <row r="269" spans="1:6" x14ac:dyDescent="0.2">
      <c r="A269" s="305">
        <f t="shared" si="4"/>
        <v>268</v>
      </c>
      <c r="B269" s="306" t="s">
        <v>334</v>
      </c>
      <c r="C269" s="306">
        <v>940</v>
      </c>
      <c r="D269" s="306">
        <v>2281.5</v>
      </c>
      <c r="E269" s="306">
        <v>65</v>
      </c>
      <c r="F269" s="306">
        <v>75</v>
      </c>
    </row>
    <row r="270" spans="1:6" x14ac:dyDescent="0.2">
      <c r="A270" s="305">
        <f t="shared" si="4"/>
        <v>269</v>
      </c>
      <c r="B270" s="306" t="s">
        <v>74</v>
      </c>
      <c r="C270" s="306">
        <v>900</v>
      </c>
      <c r="D270" s="306">
        <v>2396.5</v>
      </c>
      <c r="E270" s="306">
        <v>65</v>
      </c>
      <c r="F270" s="306">
        <v>75</v>
      </c>
    </row>
    <row r="271" spans="1:6" x14ac:dyDescent="0.2">
      <c r="A271" s="305">
        <f t="shared" si="4"/>
        <v>270</v>
      </c>
      <c r="B271" s="306" t="s">
        <v>335</v>
      </c>
      <c r="C271" s="306">
        <v>860</v>
      </c>
      <c r="D271" s="306">
        <v>2281.5</v>
      </c>
      <c r="E271" s="306">
        <v>65</v>
      </c>
      <c r="F271" s="306">
        <v>75</v>
      </c>
    </row>
    <row r="272" spans="1:6" x14ac:dyDescent="0.2">
      <c r="A272" s="305">
        <f t="shared" si="4"/>
        <v>271</v>
      </c>
      <c r="B272" s="306" t="s">
        <v>218</v>
      </c>
      <c r="C272" s="306">
        <v>820</v>
      </c>
      <c r="D272" s="306">
        <v>2396.5</v>
      </c>
      <c r="E272" s="306">
        <v>65</v>
      </c>
      <c r="F272" s="306">
        <v>75</v>
      </c>
    </row>
    <row r="273" spans="1:6" x14ac:dyDescent="0.2">
      <c r="A273" s="305">
        <f t="shared" si="4"/>
        <v>272</v>
      </c>
      <c r="B273" s="306" t="s">
        <v>336</v>
      </c>
      <c r="C273" s="306">
        <v>780</v>
      </c>
      <c r="D273" s="306">
        <v>2281.5</v>
      </c>
      <c r="E273" s="306">
        <v>65</v>
      </c>
      <c r="F273" s="306">
        <v>75</v>
      </c>
    </row>
    <row r="274" spans="1:6" x14ac:dyDescent="0.2">
      <c r="A274" s="305">
        <f t="shared" si="4"/>
        <v>273</v>
      </c>
      <c r="B274" s="306" t="s">
        <v>219</v>
      </c>
      <c r="C274" s="306">
        <v>740</v>
      </c>
      <c r="D274" s="306">
        <v>2396.5</v>
      </c>
      <c r="E274" s="306">
        <v>65</v>
      </c>
      <c r="F274" s="306">
        <v>75</v>
      </c>
    </row>
    <row r="275" spans="1:6" x14ac:dyDescent="0.2">
      <c r="A275" s="305">
        <f t="shared" si="4"/>
        <v>274</v>
      </c>
      <c r="B275" s="306" t="s">
        <v>337</v>
      </c>
      <c r="C275" s="306">
        <v>700</v>
      </c>
      <c r="D275" s="306">
        <v>2281.5</v>
      </c>
      <c r="E275" s="306">
        <v>65</v>
      </c>
      <c r="F275" s="306">
        <v>75</v>
      </c>
    </row>
    <row r="276" spans="1:6" x14ac:dyDescent="0.2">
      <c r="A276" s="305">
        <f t="shared" si="4"/>
        <v>275</v>
      </c>
      <c r="B276" s="306" t="s">
        <v>218</v>
      </c>
      <c r="C276" s="306">
        <v>660</v>
      </c>
      <c r="D276" s="306">
        <v>2396.5</v>
      </c>
      <c r="E276" s="306">
        <v>65</v>
      </c>
      <c r="F276" s="306">
        <v>75</v>
      </c>
    </row>
    <row r="277" spans="1:6" x14ac:dyDescent="0.2">
      <c r="A277" s="305">
        <f t="shared" si="4"/>
        <v>276</v>
      </c>
      <c r="B277" s="306" t="s">
        <v>338</v>
      </c>
      <c r="C277" s="306">
        <v>620</v>
      </c>
      <c r="D277" s="306">
        <v>2281.5</v>
      </c>
      <c r="E277" s="306">
        <v>65</v>
      </c>
      <c r="F277" s="306">
        <v>75</v>
      </c>
    </row>
    <row r="278" spans="1:6" x14ac:dyDescent="0.2">
      <c r="A278" s="305">
        <f t="shared" si="4"/>
        <v>277</v>
      </c>
      <c r="B278" s="306" t="s">
        <v>74</v>
      </c>
      <c r="C278" s="306">
        <v>580</v>
      </c>
      <c r="D278" s="306">
        <v>2396.5</v>
      </c>
      <c r="E278" s="306">
        <v>65</v>
      </c>
      <c r="F278" s="306">
        <v>75</v>
      </c>
    </row>
    <row r="279" spans="1:6" x14ac:dyDescent="0.2">
      <c r="A279" s="305">
        <f t="shared" si="4"/>
        <v>278</v>
      </c>
      <c r="B279" s="306" t="s">
        <v>339</v>
      </c>
      <c r="C279" s="306">
        <v>520</v>
      </c>
      <c r="D279" s="306">
        <v>2281.5</v>
      </c>
      <c r="E279" s="306">
        <v>65</v>
      </c>
      <c r="F279" s="306">
        <v>75</v>
      </c>
    </row>
    <row r="280" spans="1:6" x14ac:dyDescent="0.2">
      <c r="A280" s="305">
        <f t="shared" si="4"/>
        <v>279</v>
      </c>
      <c r="B280" s="306" t="s">
        <v>218</v>
      </c>
      <c r="C280" s="306">
        <v>480</v>
      </c>
      <c r="D280" s="306">
        <v>2396.5</v>
      </c>
      <c r="E280" s="306">
        <v>65</v>
      </c>
      <c r="F280" s="306">
        <v>75</v>
      </c>
    </row>
    <row r="281" spans="1:6" x14ac:dyDescent="0.2">
      <c r="A281" s="305">
        <f t="shared" si="4"/>
        <v>280</v>
      </c>
      <c r="B281" s="306" t="s">
        <v>340</v>
      </c>
      <c r="C281" s="306">
        <v>440</v>
      </c>
      <c r="D281" s="306">
        <v>2281.5</v>
      </c>
      <c r="E281" s="306">
        <v>65</v>
      </c>
      <c r="F281" s="306">
        <v>75</v>
      </c>
    </row>
    <row r="282" spans="1:6" x14ac:dyDescent="0.2">
      <c r="A282" s="305">
        <f t="shared" si="4"/>
        <v>281</v>
      </c>
      <c r="B282" s="306" t="s">
        <v>219</v>
      </c>
      <c r="C282" s="306">
        <v>400</v>
      </c>
      <c r="D282" s="306">
        <v>2396.5</v>
      </c>
      <c r="E282" s="306">
        <v>65</v>
      </c>
      <c r="F282" s="306">
        <v>75</v>
      </c>
    </row>
    <row r="283" spans="1:6" x14ac:dyDescent="0.2">
      <c r="A283" s="305">
        <f t="shared" si="4"/>
        <v>282</v>
      </c>
      <c r="B283" s="306" t="s">
        <v>341</v>
      </c>
      <c r="C283" s="306">
        <v>360</v>
      </c>
      <c r="D283" s="306">
        <v>2281.5</v>
      </c>
      <c r="E283" s="306">
        <v>65</v>
      </c>
      <c r="F283" s="306">
        <v>75</v>
      </c>
    </row>
    <row r="284" spans="1:6" x14ac:dyDescent="0.2">
      <c r="A284" s="305">
        <f t="shared" si="4"/>
        <v>283</v>
      </c>
      <c r="B284" s="306" t="s">
        <v>218</v>
      </c>
      <c r="C284" s="306">
        <v>320</v>
      </c>
      <c r="D284" s="306">
        <v>2396.5</v>
      </c>
      <c r="E284" s="306">
        <v>65</v>
      </c>
      <c r="F284" s="306">
        <v>75</v>
      </c>
    </row>
    <row r="285" spans="1:6" x14ac:dyDescent="0.2">
      <c r="A285" s="305">
        <f t="shared" si="4"/>
        <v>284</v>
      </c>
      <c r="B285" s="306" t="s">
        <v>342</v>
      </c>
      <c r="C285" s="306">
        <v>280</v>
      </c>
      <c r="D285" s="306">
        <v>2281.5</v>
      </c>
      <c r="E285" s="306">
        <v>65</v>
      </c>
      <c r="F285" s="306">
        <v>75</v>
      </c>
    </row>
    <row r="286" spans="1:6" x14ac:dyDescent="0.2">
      <c r="A286" s="305">
        <f t="shared" si="4"/>
        <v>285</v>
      </c>
      <c r="B286" s="306" t="s">
        <v>74</v>
      </c>
      <c r="C286" s="306">
        <v>240</v>
      </c>
      <c r="D286" s="306">
        <v>2396.5</v>
      </c>
      <c r="E286" s="306">
        <v>65</v>
      </c>
      <c r="F286" s="306">
        <v>75</v>
      </c>
    </row>
    <row r="287" spans="1:6" x14ac:dyDescent="0.2">
      <c r="A287" s="305">
        <f t="shared" si="4"/>
        <v>286</v>
      </c>
      <c r="B287" s="306" t="s">
        <v>343</v>
      </c>
      <c r="C287" s="306">
        <v>200</v>
      </c>
      <c r="D287" s="306">
        <v>2281.5</v>
      </c>
      <c r="E287" s="306">
        <v>65</v>
      </c>
      <c r="F287" s="306">
        <v>75</v>
      </c>
    </row>
    <row r="288" spans="1:6" x14ac:dyDescent="0.2">
      <c r="A288" s="305">
        <f t="shared" si="4"/>
        <v>287</v>
      </c>
      <c r="B288" s="306" t="s">
        <v>218</v>
      </c>
      <c r="C288" s="306">
        <v>160</v>
      </c>
      <c r="D288" s="306">
        <v>2396.5</v>
      </c>
      <c r="E288" s="306">
        <v>65</v>
      </c>
      <c r="F288" s="306">
        <v>75</v>
      </c>
    </row>
    <row r="289" spans="1:6" x14ac:dyDescent="0.2">
      <c r="A289" s="305">
        <f t="shared" si="4"/>
        <v>288</v>
      </c>
      <c r="B289" s="306" t="s">
        <v>344</v>
      </c>
      <c r="C289" s="306">
        <v>120</v>
      </c>
      <c r="D289" s="306">
        <v>2281.5</v>
      </c>
      <c r="E289" s="306">
        <v>65</v>
      </c>
      <c r="F289" s="306">
        <v>75</v>
      </c>
    </row>
    <row r="290" spans="1:6" x14ac:dyDescent="0.2">
      <c r="A290" s="305">
        <f t="shared" si="4"/>
        <v>289</v>
      </c>
      <c r="B290" s="306" t="s">
        <v>74</v>
      </c>
      <c r="C290" s="306">
        <v>80</v>
      </c>
      <c r="D290" s="306">
        <v>2396.5</v>
      </c>
      <c r="E290" s="306">
        <v>65</v>
      </c>
      <c r="F290" s="306">
        <v>75</v>
      </c>
    </row>
    <row r="291" spans="1:6" x14ac:dyDescent="0.2">
      <c r="A291" s="305">
        <f t="shared" si="4"/>
        <v>290</v>
      </c>
      <c r="B291" s="306" t="s">
        <v>345</v>
      </c>
      <c r="C291" s="306">
        <v>40</v>
      </c>
      <c r="D291" s="306">
        <v>2281.5</v>
      </c>
      <c r="E291" s="306">
        <v>65</v>
      </c>
      <c r="F291" s="306">
        <v>75</v>
      </c>
    </row>
    <row r="292" spans="1:6" x14ac:dyDescent="0.2">
      <c r="A292" s="305">
        <f t="shared" si="4"/>
        <v>291</v>
      </c>
      <c r="B292" s="306" t="s">
        <v>218</v>
      </c>
      <c r="C292" s="306">
        <v>0</v>
      </c>
      <c r="D292" s="306">
        <v>2396.5</v>
      </c>
      <c r="E292" s="306">
        <v>65</v>
      </c>
      <c r="F292" s="306">
        <v>75</v>
      </c>
    </row>
    <row r="293" spans="1:6" x14ac:dyDescent="0.2">
      <c r="A293" s="305">
        <f t="shared" si="4"/>
        <v>292</v>
      </c>
      <c r="B293" s="306" t="s">
        <v>346</v>
      </c>
      <c r="C293" s="306">
        <v>-40</v>
      </c>
      <c r="D293" s="306">
        <v>2281.5</v>
      </c>
      <c r="E293" s="306">
        <v>65</v>
      </c>
      <c r="F293" s="306">
        <v>75</v>
      </c>
    </row>
    <row r="294" spans="1:6" x14ac:dyDescent="0.2">
      <c r="A294" s="305">
        <f t="shared" si="4"/>
        <v>293</v>
      </c>
      <c r="B294" s="306" t="s">
        <v>219</v>
      </c>
      <c r="C294" s="306">
        <v>-80</v>
      </c>
      <c r="D294" s="306">
        <v>2396.5</v>
      </c>
      <c r="E294" s="306">
        <v>65</v>
      </c>
      <c r="F294" s="306">
        <v>75</v>
      </c>
    </row>
    <row r="295" spans="1:6" x14ac:dyDescent="0.2">
      <c r="A295" s="305">
        <f t="shared" si="4"/>
        <v>294</v>
      </c>
      <c r="B295" s="306" t="s">
        <v>347</v>
      </c>
      <c r="C295" s="306">
        <v>-120</v>
      </c>
      <c r="D295" s="306">
        <v>2281.5</v>
      </c>
      <c r="E295" s="306">
        <v>65</v>
      </c>
      <c r="F295" s="306">
        <v>75</v>
      </c>
    </row>
    <row r="296" spans="1:6" x14ac:dyDescent="0.2">
      <c r="A296" s="305">
        <f t="shared" si="4"/>
        <v>295</v>
      </c>
      <c r="B296" s="306" t="s">
        <v>218</v>
      </c>
      <c r="C296" s="306">
        <v>-160</v>
      </c>
      <c r="D296" s="306">
        <v>2396.5</v>
      </c>
      <c r="E296" s="306">
        <v>65</v>
      </c>
      <c r="F296" s="306">
        <v>75</v>
      </c>
    </row>
    <row r="297" spans="1:6" x14ac:dyDescent="0.2">
      <c r="A297" s="305">
        <f t="shared" si="4"/>
        <v>296</v>
      </c>
      <c r="B297" s="306" t="s">
        <v>348</v>
      </c>
      <c r="C297" s="306">
        <v>-200</v>
      </c>
      <c r="D297" s="306">
        <v>2281.5</v>
      </c>
      <c r="E297" s="306">
        <v>65</v>
      </c>
      <c r="F297" s="306">
        <v>75</v>
      </c>
    </row>
    <row r="298" spans="1:6" x14ac:dyDescent="0.2">
      <c r="A298" s="305">
        <f t="shared" si="4"/>
        <v>297</v>
      </c>
      <c r="B298" s="306" t="s">
        <v>74</v>
      </c>
      <c r="C298" s="306">
        <v>-240</v>
      </c>
      <c r="D298" s="306">
        <v>2396.5</v>
      </c>
      <c r="E298" s="306">
        <v>65</v>
      </c>
      <c r="F298" s="306">
        <v>75</v>
      </c>
    </row>
    <row r="299" spans="1:6" x14ac:dyDescent="0.2">
      <c r="A299" s="305">
        <f t="shared" si="4"/>
        <v>298</v>
      </c>
      <c r="B299" s="306" t="s">
        <v>349</v>
      </c>
      <c r="C299" s="306">
        <v>-280</v>
      </c>
      <c r="D299" s="306">
        <v>2281.5</v>
      </c>
      <c r="E299" s="306">
        <v>65</v>
      </c>
      <c r="F299" s="306">
        <v>75</v>
      </c>
    </row>
    <row r="300" spans="1:6" x14ac:dyDescent="0.2">
      <c r="A300" s="305">
        <f t="shared" si="4"/>
        <v>299</v>
      </c>
      <c r="B300" s="306" t="s">
        <v>218</v>
      </c>
      <c r="C300" s="306">
        <v>-320</v>
      </c>
      <c r="D300" s="306">
        <v>2396.5</v>
      </c>
      <c r="E300" s="306">
        <v>65</v>
      </c>
      <c r="F300" s="306">
        <v>75</v>
      </c>
    </row>
    <row r="301" spans="1:6" x14ac:dyDescent="0.2">
      <c r="A301" s="305">
        <f t="shared" si="4"/>
        <v>300</v>
      </c>
      <c r="B301" s="306" t="s">
        <v>350</v>
      </c>
      <c r="C301" s="306">
        <v>-360</v>
      </c>
      <c r="D301" s="306">
        <v>2281.5</v>
      </c>
      <c r="E301" s="306">
        <v>65</v>
      </c>
      <c r="F301" s="306">
        <v>75</v>
      </c>
    </row>
    <row r="302" spans="1:6" x14ac:dyDescent="0.2">
      <c r="A302" s="305">
        <f t="shared" si="4"/>
        <v>301</v>
      </c>
      <c r="B302" s="306" t="s">
        <v>74</v>
      </c>
      <c r="C302" s="306">
        <v>-400</v>
      </c>
      <c r="D302" s="306">
        <v>2396.5</v>
      </c>
      <c r="E302" s="306">
        <v>65</v>
      </c>
      <c r="F302" s="306">
        <v>75</v>
      </c>
    </row>
    <row r="303" spans="1:6" x14ac:dyDescent="0.2">
      <c r="A303" s="305">
        <f t="shared" si="4"/>
        <v>302</v>
      </c>
      <c r="B303" s="306" t="s">
        <v>351</v>
      </c>
      <c r="C303" s="306">
        <v>-440</v>
      </c>
      <c r="D303" s="306">
        <v>2281.5</v>
      </c>
      <c r="E303" s="306">
        <v>65</v>
      </c>
      <c r="F303" s="306">
        <v>75</v>
      </c>
    </row>
    <row r="304" spans="1:6" x14ac:dyDescent="0.2">
      <c r="A304" s="305">
        <f t="shared" si="4"/>
        <v>303</v>
      </c>
      <c r="B304" s="306" t="s">
        <v>218</v>
      </c>
      <c r="C304" s="306">
        <v>-500</v>
      </c>
      <c r="D304" s="306">
        <v>2396.5</v>
      </c>
      <c r="E304" s="306">
        <v>65</v>
      </c>
      <c r="F304" s="306">
        <v>75</v>
      </c>
    </row>
    <row r="305" spans="1:6" x14ac:dyDescent="0.2">
      <c r="A305" s="305">
        <f t="shared" si="4"/>
        <v>304</v>
      </c>
      <c r="B305" s="306" t="s">
        <v>352</v>
      </c>
      <c r="C305" s="306">
        <v>-540</v>
      </c>
      <c r="D305" s="306">
        <v>2281.5</v>
      </c>
      <c r="E305" s="306">
        <v>65</v>
      </c>
      <c r="F305" s="306">
        <v>75</v>
      </c>
    </row>
    <row r="306" spans="1:6" x14ac:dyDescent="0.2">
      <c r="A306" s="305">
        <f t="shared" si="4"/>
        <v>305</v>
      </c>
      <c r="B306" s="306" t="s">
        <v>219</v>
      </c>
      <c r="C306" s="306">
        <v>-580</v>
      </c>
      <c r="D306" s="306">
        <v>2396.5</v>
      </c>
      <c r="E306" s="306">
        <v>65</v>
      </c>
      <c r="F306" s="306">
        <v>75</v>
      </c>
    </row>
    <row r="307" spans="1:6" x14ac:dyDescent="0.2">
      <c r="A307" s="305">
        <f t="shared" si="4"/>
        <v>306</v>
      </c>
      <c r="B307" s="306" t="s">
        <v>353</v>
      </c>
      <c r="C307" s="306">
        <v>-620</v>
      </c>
      <c r="D307" s="306">
        <v>2281.5</v>
      </c>
      <c r="E307" s="306">
        <v>65</v>
      </c>
      <c r="F307" s="306">
        <v>75</v>
      </c>
    </row>
    <row r="308" spans="1:6" x14ac:dyDescent="0.2">
      <c r="A308" s="305">
        <f t="shared" si="4"/>
        <v>307</v>
      </c>
      <c r="B308" s="306" t="s">
        <v>218</v>
      </c>
      <c r="C308" s="306">
        <v>-660</v>
      </c>
      <c r="D308" s="306">
        <v>2396.5</v>
      </c>
      <c r="E308" s="306">
        <v>65</v>
      </c>
      <c r="F308" s="306">
        <v>75</v>
      </c>
    </row>
    <row r="309" spans="1:6" x14ac:dyDescent="0.2">
      <c r="A309" s="305">
        <f t="shared" si="4"/>
        <v>308</v>
      </c>
      <c r="B309" s="306" t="s">
        <v>354</v>
      </c>
      <c r="C309" s="306">
        <v>-700</v>
      </c>
      <c r="D309" s="306">
        <v>2281.5</v>
      </c>
      <c r="E309" s="306">
        <v>65</v>
      </c>
      <c r="F309" s="306">
        <v>75</v>
      </c>
    </row>
    <row r="310" spans="1:6" x14ac:dyDescent="0.2">
      <c r="A310" s="305">
        <f t="shared" si="4"/>
        <v>309</v>
      </c>
      <c r="B310" s="306" t="s">
        <v>74</v>
      </c>
      <c r="C310" s="306">
        <v>-740</v>
      </c>
      <c r="D310" s="306">
        <v>2396.5</v>
      </c>
      <c r="E310" s="306">
        <v>65</v>
      </c>
      <c r="F310" s="306">
        <v>75</v>
      </c>
    </row>
    <row r="311" spans="1:6" x14ac:dyDescent="0.2">
      <c r="A311" s="305">
        <f t="shared" si="4"/>
        <v>310</v>
      </c>
      <c r="B311" s="306" t="s">
        <v>355</v>
      </c>
      <c r="C311" s="306">
        <v>-780</v>
      </c>
      <c r="D311" s="306">
        <v>2281.5</v>
      </c>
      <c r="E311" s="306">
        <v>65</v>
      </c>
      <c r="F311" s="306">
        <v>75</v>
      </c>
    </row>
    <row r="312" spans="1:6" x14ac:dyDescent="0.2">
      <c r="A312" s="305">
        <f t="shared" si="4"/>
        <v>311</v>
      </c>
      <c r="B312" s="306" t="s">
        <v>218</v>
      </c>
      <c r="C312" s="306">
        <v>-820</v>
      </c>
      <c r="D312" s="306">
        <v>2396.5</v>
      </c>
      <c r="E312" s="306">
        <v>65</v>
      </c>
      <c r="F312" s="306">
        <v>75</v>
      </c>
    </row>
    <row r="313" spans="1:6" x14ac:dyDescent="0.2">
      <c r="A313" s="305">
        <f t="shared" si="4"/>
        <v>312</v>
      </c>
      <c r="B313" s="306" t="s">
        <v>356</v>
      </c>
      <c r="C313" s="306">
        <v>-860</v>
      </c>
      <c r="D313" s="306">
        <v>2281.5</v>
      </c>
      <c r="E313" s="306">
        <v>65</v>
      </c>
      <c r="F313" s="306">
        <v>75</v>
      </c>
    </row>
    <row r="314" spans="1:6" x14ac:dyDescent="0.2">
      <c r="A314" s="305">
        <f t="shared" si="4"/>
        <v>313</v>
      </c>
      <c r="B314" s="306" t="s">
        <v>219</v>
      </c>
      <c r="C314" s="306">
        <v>-900</v>
      </c>
      <c r="D314" s="306">
        <v>2396.5</v>
      </c>
      <c r="E314" s="306">
        <v>65</v>
      </c>
      <c r="F314" s="306">
        <v>75</v>
      </c>
    </row>
    <row r="315" spans="1:6" x14ac:dyDescent="0.2">
      <c r="A315" s="305">
        <f t="shared" si="4"/>
        <v>314</v>
      </c>
      <c r="B315" s="306" t="s">
        <v>357</v>
      </c>
      <c r="C315" s="306">
        <v>-940</v>
      </c>
      <c r="D315" s="306">
        <v>2281.5</v>
      </c>
      <c r="E315" s="306">
        <v>65</v>
      </c>
      <c r="F315" s="306">
        <v>75</v>
      </c>
    </row>
    <row r="316" spans="1:6" x14ac:dyDescent="0.2">
      <c r="A316" s="305">
        <f t="shared" si="4"/>
        <v>315</v>
      </c>
      <c r="B316" s="306" t="s">
        <v>218</v>
      </c>
      <c r="C316" s="306">
        <v>-980</v>
      </c>
      <c r="D316" s="306">
        <v>2396.5</v>
      </c>
      <c r="E316" s="306">
        <v>65</v>
      </c>
      <c r="F316" s="306">
        <v>75</v>
      </c>
    </row>
    <row r="317" spans="1:6" x14ac:dyDescent="0.2">
      <c r="A317" s="305">
        <f t="shared" si="4"/>
        <v>316</v>
      </c>
      <c r="B317" s="306" t="s">
        <v>358</v>
      </c>
      <c r="C317" s="306">
        <v>-1020</v>
      </c>
      <c r="D317" s="306">
        <v>2281.5</v>
      </c>
      <c r="E317" s="306">
        <v>65</v>
      </c>
      <c r="F317" s="306">
        <v>75</v>
      </c>
    </row>
    <row r="318" spans="1:6" x14ac:dyDescent="0.2">
      <c r="A318" s="305">
        <f t="shared" si="4"/>
        <v>317</v>
      </c>
      <c r="B318" s="306" t="s">
        <v>74</v>
      </c>
      <c r="C318" s="306">
        <v>-1060</v>
      </c>
      <c r="D318" s="306">
        <v>2396.5</v>
      </c>
      <c r="E318" s="306">
        <v>65</v>
      </c>
      <c r="F318" s="306">
        <v>75</v>
      </c>
    </row>
    <row r="319" spans="1:6" x14ac:dyDescent="0.2">
      <c r="A319" s="305">
        <f t="shared" si="4"/>
        <v>318</v>
      </c>
      <c r="B319" s="306" t="s">
        <v>359</v>
      </c>
      <c r="C319" s="306">
        <v>-1100</v>
      </c>
      <c r="D319" s="306">
        <v>2281.5</v>
      </c>
      <c r="E319" s="306">
        <v>65</v>
      </c>
      <c r="F319" s="306">
        <v>75</v>
      </c>
    </row>
    <row r="320" spans="1:6" x14ac:dyDescent="0.2">
      <c r="A320" s="305">
        <f t="shared" si="4"/>
        <v>319</v>
      </c>
      <c r="B320" s="306" t="s">
        <v>218</v>
      </c>
      <c r="C320" s="306">
        <v>-1140</v>
      </c>
      <c r="D320" s="306">
        <v>2396.5</v>
      </c>
      <c r="E320" s="306">
        <v>65</v>
      </c>
      <c r="F320" s="306">
        <v>75</v>
      </c>
    </row>
    <row r="321" spans="1:6" x14ac:dyDescent="0.2">
      <c r="A321" s="305">
        <f t="shared" si="4"/>
        <v>320</v>
      </c>
      <c r="B321" s="306" t="s">
        <v>360</v>
      </c>
      <c r="C321" s="306">
        <v>-1180</v>
      </c>
      <c r="D321" s="306">
        <v>2281.5</v>
      </c>
      <c r="E321" s="306">
        <v>65</v>
      </c>
      <c r="F321" s="306">
        <v>75</v>
      </c>
    </row>
    <row r="322" spans="1:6" x14ac:dyDescent="0.2">
      <c r="A322" s="305">
        <f t="shared" si="4"/>
        <v>321</v>
      </c>
      <c r="B322" s="306" t="s">
        <v>219</v>
      </c>
      <c r="C322" s="306">
        <v>-1220</v>
      </c>
      <c r="D322" s="306">
        <v>2396.5</v>
      </c>
      <c r="E322" s="306">
        <v>65</v>
      </c>
      <c r="F322" s="306">
        <v>75</v>
      </c>
    </row>
    <row r="323" spans="1:6" x14ac:dyDescent="0.2">
      <c r="A323" s="305">
        <f t="shared" ref="A323:A333" si="5">A322+1</f>
        <v>322</v>
      </c>
      <c r="B323" s="306" t="s">
        <v>361</v>
      </c>
      <c r="C323" s="306">
        <v>-1260</v>
      </c>
      <c r="D323" s="306">
        <v>2281.5</v>
      </c>
      <c r="E323" s="306">
        <v>65</v>
      </c>
      <c r="F323" s="306">
        <v>75</v>
      </c>
    </row>
    <row r="324" spans="1:6" x14ac:dyDescent="0.2">
      <c r="A324" s="305">
        <f t="shared" si="5"/>
        <v>323</v>
      </c>
      <c r="B324" s="306" t="s">
        <v>218</v>
      </c>
      <c r="C324" s="306">
        <v>-1300</v>
      </c>
      <c r="D324" s="306">
        <v>2396.5</v>
      </c>
      <c r="E324" s="306">
        <v>65</v>
      </c>
      <c r="F324" s="306">
        <v>75</v>
      </c>
    </row>
    <row r="325" spans="1:6" x14ac:dyDescent="0.2">
      <c r="A325" s="305">
        <f t="shared" si="5"/>
        <v>324</v>
      </c>
      <c r="B325" s="306" t="s">
        <v>362</v>
      </c>
      <c r="C325" s="306">
        <v>-1340</v>
      </c>
      <c r="D325" s="306">
        <v>2281.5</v>
      </c>
      <c r="E325" s="306">
        <v>65</v>
      </c>
      <c r="F325" s="306">
        <v>75</v>
      </c>
    </row>
    <row r="326" spans="1:6" x14ac:dyDescent="0.2">
      <c r="A326" s="305">
        <f t="shared" si="5"/>
        <v>325</v>
      </c>
      <c r="B326" s="306" t="s">
        <v>74</v>
      </c>
      <c r="C326" s="306">
        <v>-1380</v>
      </c>
      <c r="D326" s="306">
        <v>2396.5</v>
      </c>
      <c r="E326" s="306">
        <v>65</v>
      </c>
      <c r="F326" s="306">
        <v>75</v>
      </c>
    </row>
    <row r="327" spans="1:6" x14ac:dyDescent="0.2">
      <c r="A327" s="305">
        <f t="shared" si="5"/>
        <v>326</v>
      </c>
      <c r="B327" s="306" t="s">
        <v>363</v>
      </c>
      <c r="C327" s="306">
        <v>-1420</v>
      </c>
      <c r="D327" s="306">
        <v>2281.5</v>
      </c>
      <c r="E327" s="306">
        <v>65</v>
      </c>
      <c r="F327" s="306">
        <v>75</v>
      </c>
    </row>
    <row r="328" spans="1:6" x14ac:dyDescent="0.2">
      <c r="A328" s="305">
        <f t="shared" si="5"/>
        <v>327</v>
      </c>
      <c r="B328" s="306" t="s">
        <v>218</v>
      </c>
      <c r="C328" s="306">
        <v>-1460</v>
      </c>
      <c r="D328" s="306">
        <v>2396.5</v>
      </c>
      <c r="E328" s="306">
        <v>65</v>
      </c>
      <c r="F328" s="306">
        <v>75</v>
      </c>
    </row>
    <row r="329" spans="1:6" x14ac:dyDescent="0.2">
      <c r="A329" s="305">
        <f t="shared" si="5"/>
        <v>328</v>
      </c>
      <c r="B329" s="306" t="s">
        <v>219</v>
      </c>
      <c r="C329" s="306">
        <v>-1540</v>
      </c>
      <c r="D329" s="306">
        <v>2396.5</v>
      </c>
      <c r="E329" s="306">
        <v>65</v>
      </c>
      <c r="F329" s="306">
        <v>75</v>
      </c>
    </row>
    <row r="330" spans="1:6" x14ac:dyDescent="0.2">
      <c r="A330" s="305">
        <f t="shared" si="5"/>
        <v>329</v>
      </c>
      <c r="B330" s="306" t="s">
        <v>218</v>
      </c>
      <c r="C330" s="306">
        <v>-1620</v>
      </c>
      <c r="D330" s="306">
        <v>2396.5</v>
      </c>
      <c r="E330" s="306">
        <v>65</v>
      </c>
      <c r="F330" s="306">
        <v>75</v>
      </c>
    </row>
    <row r="331" spans="1:6" x14ac:dyDescent="0.2">
      <c r="A331" s="305">
        <f t="shared" si="5"/>
        <v>330</v>
      </c>
      <c r="B331" s="306" t="s">
        <v>74</v>
      </c>
      <c r="C331" s="306">
        <v>-1700</v>
      </c>
      <c r="D331" s="306">
        <v>2396.5</v>
      </c>
      <c r="E331" s="306">
        <v>65</v>
      </c>
      <c r="F331" s="306">
        <v>75</v>
      </c>
    </row>
    <row r="332" spans="1:6" x14ac:dyDescent="0.2">
      <c r="A332" s="305">
        <f t="shared" si="5"/>
        <v>331</v>
      </c>
      <c r="B332" s="306" t="s">
        <v>218</v>
      </c>
      <c r="C332" s="306">
        <v>-1825</v>
      </c>
      <c r="D332" s="306">
        <v>2396.5</v>
      </c>
      <c r="E332" s="306">
        <v>65</v>
      </c>
      <c r="F332" s="306">
        <v>75</v>
      </c>
    </row>
    <row r="333" spans="1:6" x14ac:dyDescent="0.2">
      <c r="A333" s="305">
        <f t="shared" si="5"/>
        <v>332</v>
      </c>
      <c r="B333" s="306" t="s">
        <v>219</v>
      </c>
      <c r="C333" s="306">
        <v>-1950</v>
      </c>
      <c r="D333" s="306">
        <v>2396.5</v>
      </c>
      <c r="E333" s="306">
        <v>65</v>
      </c>
      <c r="F333" s="306">
        <v>75</v>
      </c>
    </row>
  </sheetData>
  <phoneticPr fontId="2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workbookViewId="0">
      <pane ySplit="1" topLeftCell="A128" activePane="bottomLeft" state="frozen"/>
      <selection pane="bottomLeft" activeCell="C172" sqref="C172"/>
    </sheetView>
  </sheetViews>
  <sheetFormatPr defaultRowHeight="12.75" x14ac:dyDescent="0.2"/>
  <cols>
    <col min="1" max="1" width="5.5703125" style="218" customWidth="1"/>
    <col min="2" max="2" width="6.28515625" style="218" customWidth="1"/>
    <col min="3" max="3" width="17.140625" style="306"/>
    <col min="4" max="4" width="10.5703125" style="218" customWidth="1"/>
    <col min="5" max="5" width="11" style="218" customWidth="1"/>
    <col min="6" max="6" width="10.28515625" style="218" customWidth="1"/>
    <col min="7" max="16384" width="9.140625" style="218"/>
  </cols>
  <sheetData>
    <row r="1" spans="1:9" s="223" customFormat="1" x14ac:dyDescent="0.2">
      <c r="A1" s="223" t="s">
        <v>75</v>
      </c>
      <c r="B1" s="223" t="s">
        <v>384</v>
      </c>
      <c r="C1" s="309" t="s">
        <v>389</v>
      </c>
      <c r="D1" s="223" t="s">
        <v>388</v>
      </c>
      <c r="E1" s="223" t="s">
        <v>387</v>
      </c>
      <c r="F1" s="223" t="s">
        <v>100</v>
      </c>
      <c r="G1" s="223" t="s">
        <v>101</v>
      </c>
      <c r="H1" s="223" t="s">
        <v>385</v>
      </c>
      <c r="I1" s="223" t="s">
        <v>386</v>
      </c>
    </row>
    <row r="2" spans="1:9" x14ac:dyDescent="0.2">
      <c r="A2" s="218">
        <v>1</v>
      </c>
      <c r="B2" s="218">
        <v>1</v>
      </c>
      <c r="C2" s="306" t="s">
        <v>219</v>
      </c>
      <c r="D2" s="218">
        <v>3.9121999999999999</v>
      </c>
      <c r="E2" s="218">
        <v>40.492539999999998</v>
      </c>
      <c r="F2" s="218">
        <v>-1.8965000000000001</v>
      </c>
      <c r="G2" s="218">
        <v>1.44</v>
      </c>
      <c r="H2" s="218">
        <v>-4.8716699999999999</v>
      </c>
      <c r="I2" s="218">
        <v>3.9803600000000001</v>
      </c>
    </row>
    <row r="3" spans="1:9" x14ac:dyDescent="0.2">
      <c r="A3" s="218">
        <v>2</v>
      </c>
      <c r="B3" s="218">
        <v>2</v>
      </c>
      <c r="C3" s="306" t="s">
        <v>220</v>
      </c>
      <c r="D3" s="218">
        <v>4.7731000000000003</v>
      </c>
      <c r="E3" s="218">
        <v>41.398780000000002</v>
      </c>
      <c r="F3" s="218">
        <v>-1.7815000000000001</v>
      </c>
      <c r="G3" s="218">
        <v>1.4</v>
      </c>
      <c r="H3" s="218">
        <v>-5.3618899999999998</v>
      </c>
      <c r="I3" s="218">
        <v>4.5564099999999996</v>
      </c>
    </row>
    <row r="4" spans="1:9" x14ac:dyDescent="0.2">
      <c r="A4" s="218">
        <v>3</v>
      </c>
      <c r="B4" s="218">
        <v>3</v>
      </c>
      <c r="C4" s="306" t="s">
        <v>218</v>
      </c>
      <c r="D4" s="218">
        <v>1.9113</v>
      </c>
      <c r="E4" s="218">
        <v>38.126080000000002</v>
      </c>
      <c r="F4" s="218">
        <v>-1.8965000000000001</v>
      </c>
      <c r="G4" s="218">
        <v>1.36</v>
      </c>
      <c r="H4" s="218">
        <v>-3.4</v>
      </c>
      <c r="I4" s="218">
        <v>2.54</v>
      </c>
    </row>
    <row r="5" spans="1:9" x14ac:dyDescent="0.2">
      <c r="A5" s="218">
        <v>4</v>
      </c>
      <c r="B5" s="218">
        <v>4</v>
      </c>
      <c r="C5" s="306" t="s">
        <v>221</v>
      </c>
      <c r="D5" s="218">
        <v>4.7176999999999998</v>
      </c>
      <c r="E5" s="218">
        <v>39.1402</v>
      </c>
      <c r="F5" s="218">
        <v>-1.7815000000000001</v>
      </c>
      <c r="G5" s="218">
        <v>1.32</v>
      </c>
      <c r="H5" s="218">
        <v>-5.4405999999999999</v>
      </c>
      <c r="I5" s="218">
        <v>4.29793</v>
      </c>
    </row>
    <row r="6" spans="1:9" x14ac:dyDescent="0.2">
      <c r="A6" s="218">
        <v>5</v>
      </c>
      <c r="B6" s="218">
        <v>5</v>
      </c>
      <c r="C6" s="306" t="s">
        <v>74</v>
      </c>
      <c r="D6" s="218">
        <v>2.8776999999999999</v>
      </c>
      <c r="E6" s="218">
        <v>35.936729999999997</v>
      </c>
      <c r="F6" s="218">
        <v>-1.8965000000000001</v>
      </c>
      <c r="G6" s="218">
        <v>1.28</v>
      </c>
      <c r="H6" s="218">
        <v>-4.2264900000000001</v>
      </c>
      <c r="I6" s="218">
        <v>2.9689100000000002</v>
      </c>
    </row>
    <row r="7" spans="1:9" x14ac:dyDescent="0.2">
      <c r="A7" s="218">
        <v>6</v>
      </c>
      <c r="B7" s="218">
        <v>6</v>
      </c>
      <c r="C7" s="306" t="s">
        <v>222</v>
      </c>
      <c r="D7" s="218">
        <v>4.6760000000000002</v>
      </c>
      <c r="E7" s="218">
        <v>36.929299999999998</v>
      </c>
      <c r="F7" s="218">
        <v>-1.7815000000000001</v>
      </c>
      <c r="G7" s="218">
        <v>1.24</v>
      </c>
      <c r="H7" s="218">
        <v>-5.5193899999999996</v>
      </c>
      <c r="I7" s="218">
        <v>4.04948</v>
      </c>
    </row>
    <row r="8" spans="1:9" x14ac:dyDescent="0.2">
      <c r="A8" s="218">
        <v>7</v>
      </c>
      <c r="B8" s="218">
        <v>7</v>
      </c>
      <c r="C8" s="306" t="s">
        <v>218</v>
      </c>
      <c r="D8" s="218">
        <v>1.7947</v>
      </c>
      <c r="E8" s="218">
        <v>33.096809999999998</v>
      </c>
      <c r="F8" s="218">
        <v>-1.8965000000000001</v>
      </c>
      <c r="G8" s="218">
        <v>1.2</v>
      </c>
      <c r="H8" s="218">
        <v>-3.4</v>
      </c>
      <c r="I8" s="218">
        <v>2.1800000000000002</v>
      </c>
    </row>
    <row r="9" spans="1:9" x14ac:dyDescent="0.2">
      <c r="A9" s="218">
        <v>8</v>
      </c>
      <c r="B9" s="218">
        <v>8</v>
      </c>
      <c r="C9" s="306" t="s">
        <v>223</v>
      </c>
      <c r="D9" s="218">
        <v>4.625</v>
      </c>
      <c r="E9" s="218">
        <v>34.821860000000001</v>
      </c>
      <c r="F9" s="218">
        <v>-1.7815000000000001</v>
      </c>
      <c r="G9" s="218">
        <v>1.1599999999999999</v>
      </c>
      <c r="H9" s="218">
        <v>-5.5782999999999996</v>
      </c>
      <c r="I9" s="218">
        <v>3.8009900000000001</v>
      </c>
    </row>
    <row r="10" spans="1:9" x14ac:dyDescent="0.2">
      <c r="A10" s="218">
        <v>9</v>
      </c>
      <c r="B10" s="218">
        <v>9</v>
      </c>
      <c r="C10" s="306" t="s">
        <v>74</v>
      </c>
      <c r="D10" s="218">
        <v>2.8029999999999999</v>
      </c>
      <c r="E10" s="218">
        <v>31.14349</v>
      </c>
      <c r="F10" s="218">
        <v>-1.8965000000000001</v>
      </c>
      <c r="G10" s="218">
        <v>1.1200000000000001</v>
      </c>
      <c r="H10" s="218">
        <v>-4.2955399999999999</v>
      </c>
      <c r="I10" s="218">
        <v>2.56968</v>
      </c>
    </row>
    <row r="11" spans="1:9" x14ac:dyDescent="0.2">
      <c r="A11" s="218">
        <v>10</v>
      </c>
      <c r="B11" s="218">
        <v>10</v>
      </c>
      <c r="C11" s="306" t="s">
        <v>224</v>
      </c>
      <c r="D11" s="218">
        <v>4.5750000000000002</v>
      </c>
      <c r="E11" s="218">
        <v>32.566659999999999</v>
      </c>
      <c r="F11" s="218">
        <v>-1.7815000000000001</v>
      </c>
      <c r="G11" s="218">
        <v>1.08</v>
      </c>
      <c r="H11" s="218">
        <v>-5.6371900000000004</v>
      </c>
      <c r="I11" s="218">
        <v>3.5426600000000001</v>
      </c>
    </row>
    <row r="12" spans="1:9" x14ac:dyDescent="0.2">
      <c r="A12" s="218">
        <v>11</v>
      </c>
      <c r="B12" s="218">
        <v>11</v>
      </c>
      <c r="C12" s="306" t="s">
        <v>218</v>
      </c>
      <c r="D12" s="218">
        <v>1.7125999999999999</v>
      </c>
      <c r="E12" s="218">
        <v>28.607790000000001</v>
      </c>
      <c r="F12" s="218">
        <v>-1.8965000000000001</v>
      </c>
      <c r="G12" s="218">
        <v>1.04</v>
      </c>
      <c r="H12" s="218">
        <v>-3.4</v>
      </c>
      <c r="I12" s="218">
        <v>1.86</v>
      </c>
    </row>
    <row r="13" spans="1:9" x14ac:dyDescent="0.2">
      <c r="A13" s="218">
        <v>12</v>
      </c>
      <c r="B13" s="218">
        <v>12</v>
      </c>
      <c r="C13" s="306" t="s">
        <v>225</v>
      </c>
      <c r="D13" s="218">
        <v>4.5411000000000001</v>
      </c>
      <c r="E13" s="218">
        <v>30.202999999999999</v>
      </c>
      <c r="F13" s="218">
        <v>-1.7815000000000001</v>
      </c>
      <c r="G13" s="218">
        <v>1</v>
      </c>
      <c r="H13" s="218">
        <v>-5.7061000000000002</v>
      </c>
      <c r="I13" s="218">
        <v>3.28444</v>
      </c>
    </row>
    <row r="14" spans="1:9" x14ac:dyDescent="0.2">
      <c r="A14" s="218">
        <v>13</v>
      </c>
      <c r="B14" s="218">
        <v>13</v>
      </c>
      <c r="C14" s="306" t="s">
        <v>74</v>
      </c>
      <c r="D14" s="218">
        <v>2.7507999999999999</v>
      </c>
      <c r="E14" s="218">
        <v>26.895299999999999</v>
      </c>
      <c r="F14" s="218">
        <v>-1.8965000000000001</v>
      </c>
      <c r="G14" s="218">
        <v>0.96</v>
      </c>
      <c r="H14" s="218">
        <v>-4.3497899999999996</v>
      </c>
      <c r="I14" s="218">
        <v>2.2043699999999999</v>
      </c>
    </row>
    <row r="15" spans="1:9" x14ac:dyDescent="0.2">
      <c r="A15" s="218">
        <v>14</v>
      </c>
      <c r="B15" s="218">
        <v>14</v>
      </c>
      <c r="C15" s="306" t="s">
        <v>226</v>
      </c>
      <c r="D15" s="218">
        <v>4.4931999999999999</v>
      </c>
      <c r="E15" s="218">
        <v>28.096229999999998</v>
      </c>
      <c r="F15" s="218">
        <v>-1.7815000000000001</v>
      </c>
      <c r="G15" s="218">
        <v>0.92</v>
      </c>
      <c r="H15" s="218">
        <v>-5.74519</v>
      </c>
      <c r="I15" s="218">
        <v>3.0360800000000001</v>
      </c>
    </row>
    <row r="16" spans="1:9" x14ac:dyDescent="0.2">
      <c r="A16" s="218">
        <v>15</v>
      </c>
      <c r="B16" s="218">
        <v>15</v>
      </c>
      <c r="C16" s="306" t="s">
        <v>218</v>
      </c>
      <c r="D16" s="218">
        <v>1.7078</v>
      </c>
      <c r="E16" s="218">
        <v>28.31325</v>
      </c>
      <c r="F16" s="218">
        <v>-1.8965000000000001</v>
      </c>
      <c r="G16" s="218">
        <v>0.88</v>
      </c>
      <c r="H16" s="218">
        <v>-3.4</v>
      </c>
      <c r="I16" s="218">
        <v>1.69</v>
      </c>
    </row>
    <row r="17" spans="1:9" x14ac:dyDescent="0.2">
      <c r="A17" s="218">
        <v>16</v>
      </c>
      <c r="B17" s="218">
        <v>16</v>
      </c>
      <c r="C17" s="306" t="s">
        <v>227</v>
      </c>
      <c r="D17" s="218">
        <v>4.4608999999999996</v>
      </c>
      <c r="E17" s="218">
        <v>25.608039999999999</v>
      </c>
      <c r="F17" s="218">
        <v>-1.7815000000000001</v>
      </c>
      <c r="G17" s="218">
        <v>0.84</v>
      </c>
      <c r="H17" s="218">
        <v>-5.8041900000000002</v>
      </c>
      <c r="I17" s="218">
        <v>2.7680400000000001</v>
      </c>
    </row>
    <row r="18" spans="1:9" x14ac:dyDescent="0.2">
      <c r="A18" s="218">
        <v>17</v>
      </c>
      <c r="B18" s="218">
        <v>17</v>
      </c>
      <c r="C18" s="306" t="s">
        <v>219</v>
      </c>
      <c r="D18" s="218">
        <v>3.5979000000000001</v>
      </c>
      <c r="E18" s="218">
        <v>25.088989999999999</v>
      </c>
      <c r="F18" s="218">
        <v>-1.8965000000000001</v>
      </c>
      <c r="G18" s="218">
        <v>0.8</v>
      </c>
      <c r="H18" s="218">
        <v>-5.15489</v>
      </c>
      <c r="I18" s="218">
        <v>2.32558</v>
      </c>
    </row>
    <row r="19" spans="1:9" x14ac:dyDescent="0.2">
      <c r="A19" s="218">
        <v>18</v>
      </c>
      <c r="B19" s="218">
        <v>18</v>
      </c>
      <c r="C19" s="306" t="s">
        <v>228</v>
      </c>
      <c r="D19" s="218">
        <v>4.4227999999999996</v>
      </c>
      <c r="E19" s="218">
        <v>23.30706</v>
      </c>
      <c r="F19" s="218">
        <v>-1.7815000000000001</v>
      </c>
      <c r="G19" s="218">
        <v>0.76</v>
      </c>
      <c r="H19" s="218">
        <v>-5.84335</v>
      </c>
      <c r="I19" s="218">
        <v>2.5099</v>
      </c>
    </row>
    <row r="20" spans="1:9" x14ac:dyDescent="0.2">
      <c r="A20" s="218">
        <v>19</v>
      </c>
      <c r="B20" s="218">
        <v>19</v>
      </c>
      <c r="C20" s="306" t="s">
        <v>218</v>
      </c>
      <c r="D20" s="218">
        <v>1.5942000000000001</v>
      </c>
      <c r="E20" s="218">
        <v>19.418109999999999</v>
      </c>
      <c r="F20" s="218">
        <v>-1.8965000000000001</v>
      </c>
      <c r="G20" s="218">
        <v>0.72</v>
      </c>
      <c r="H20" s="218">
        <v>-3.4</v>
      </c>
      <c r="I20" s="218">
        <v>1.25</v>
      </c>
    </row>
    <row r="21" spans="1:9" x14ac:dyDescent="0.2">
      <c r="A21" s="218">
        <v>20</v>
      </c>
      <c r="B21" s="218">
        <v>20</v>
      </c>
      <c r="C21" s="306" t="s">
        <v>229</v>
      </c>
      <c r="D21" s="218">
        <v>4.3920000000000003</v>
      </c>
      <c r="E21" s="218">
        <v>20.970389999999998</v>
      </c>
      <c r="F21" s="218">
        <v>-1.7815000000000001</v>
      </c>
      <c r="G21" s="218">
        <v>0.68</v>
      </c>
      <c r="H21" s="218">
        <v>-5.8825599999999998</v>
      </c>
      <c r="I21" s="218">
        <v>2.2518199999999999</v>
      </c>
    </row>
    <row r="22" spans="1:9" x14ac:dyDescent="0.2">
      <c r="A22" s="218">
        <v>21</v>
      </c>
      <c r="B22" s="218">
        <v>21</v>
      </c>
      <c r="C22" s="306" t="s">
        <v>74</v>
      </c>
      <c r="D22" s="218">
        <v>2.6955</v>
      </c>
      <c r="E22" s="218">
        <v>20.388570000000001</v>
      </c>
      <c r="F22" s="218">
        <v>-1.8965000000000001</v>
      </c>
      <c r="G22" s="218">
        <v>0.64</v>
      </c>
      <c r="H22" s="218">
        <v>-4.4230999999999998</v>
      </c>
      <c r="I22" s="218">
        <v>1.5790599999999999</v>
      </c>
    </row>
    <row r="23" spans="1:9" x14ac:dyDescent="0.2">
      <c r="A23" s="218">
        <v>22</v>
      </c>
      <c r="B23" s="218">
        <v>22</v>
      </c>
      <c r="C23" s="306" t="s">
        <v>230</v>
      </c>
      <c r="D23" s="218">
        <v>4.3559999999999999</v>
      </c>
      <c r="E23" s="218">
        <v>18.523350000000001</v>
      </c>
      <c r="F23" s="218">
        <v>-1.7815000000000001</v>
      </c>
      <c r="G23" s="218">
        <v>0.6</v>
      </c>
      <c r="H23" s="218">
        <v>-5.9118300000000001</v>
      </c>
      <c r="I23" s="218">
        <v>1.98386</v>
      </c>
    </row>
    <row r="24" spans="1:9" x14ac:dyDescent="0.2">
      <c r="A24" s="218">
        <v>23</v>
      </c>
      <c r="B24" s="218">
        <v>23</v>
      </c>
      <c r="C24" s="306" t="s">
        <v>218</v>
      </c>
      <c r="D24" s="218">
        <v>1.5845</v>
      </c>
      <c r="E24" s="218">
        <v>18.394929999999999</v>
      </c>
      <c r="F24" s="218">
        <v>-1.8965000000000001</v>
      </c>
      <c r="G24" s="218">
        <v>0.56000000000000005</v>
      </c>
      <c r="H24" s="218">
        <v>-3.4</v>
      </c>
      <c r="I24" s="218">
        <v>1.06</v>
      </c>
    </row>
    <row r="25" spans="1:9" x14ac:dyDescent="0.2">
      <c r="A25" s="218">
        <v>24</v>
      </c>
      <c r="B25" s="218">
        <v>24</v>
      </c>
      <c r="C25" s="306" t="s">
        <v>231</v>
      </c>
      <c r="D25" s="218">
        <v>4.3406000000000002</v>
      </c>
      <c r="E25" s="218">
        <v>16.13</v>
      </c>
      <c r="F25" s="218">
        <v>-1.7815000000000001</v>
      </c>
      <c r="G25" s="218">
        <v>0.52</v>
      </c>
      <c r="H25" s="218">
        <v>-5.9512</v>
      </c>
      <c r="I25" s="218">
        <v>1.7258899999999999</v>
      </c>
    </row>
    <row r="26" spans="1:9" x14ac:dyDescent="0.2">
      <c r="A26" s="218">
        <v>25</v>
      </c>
      <c r="B26" s="218">
        <v>25</v>
      </c>
      <c r="C26" s="306" t="s">
        <v>74</v>
      </c>
      <c r="D26" s="218">
        <v>2.6549999999999998</v>
      </c>
      <c r="E26" s="218">
        <v>15.34221</v>
      </c>
      <c r="F26" s="218">
        <v>-1.8965000000000001</v>
      </c>
      <c r="G26" s="218">
        <v>0.48</v>
      </c>
      <c r="H26" s="218">
        <v>-4.4569200000000002</v>
      </c>
      <c r="I26" s="218">
        <v>1.18248</v>
      </c>
    </row>
    <row r="27" spans="1:9" x14ac:dyDescent="0.2">
      <c r="A27" s="218">
        <v>26</v>
      </c>
      <c r="B27" s="218">
        <v>26</v>
      </c>
      <c r="C27" s="306" t="s">
        <v>232</v>
      </c>
      <c r="D27" s="218">
        <v>4.3208000000000002</v>
      </c>
      <c r="E27" s="218">
        <v>13.62776</v>
      </c>
      <c r="F27" s="218">
        <v>-1.7815000000000001</v>
      </c>
      <c r="G27" s="218">
        <v>0.44</v>
      </c>
      <c r="H27" s="218">
        <v>-5.9806299999999997</v>
      </c>
      <c r="I27" s="218">
        <v>1.4580299999999999</v>
      </c>
    </row>
    <row r="28" spans="1:9" x14ac:dyDescent="0.2">
      <c r="A28" s="218">
        <v>27</v>
      </c>
      <c r="B28" s="218">
        <v>27</v>
      </c>
      <c r="C28" s="306" t="s">
        <v>218</v>
      </c>
      <c r="D28" s="218">
        <v>1.546</v>
      </c>
      <c r="E28" s="218">
        <v>13.46546</v>
      </c>
      <c r="F28" s="218">
        <v>-1.8965000000000001</v>
      </c>
      <c r="G28" s="218">
        <v>0.4</v>
      </c>
      <c r="H28" s="218">
        <v>-3.4</v>
      </c>
      <c r="I28" s="218">
        <v>0.76</v>
      </c>
    </row>
    <row r="29" spans="1:9" x14ac:dyDescent="0.2">
      <c r="A29" s="218">
        <v>28</v>
      </c>
      <c r="B29" s="218">
        <v>28</v>
      </c>
      <c r="C29" s="306" t="s">
        <v>233</v>
      </c>
      <c r="D29" s="218">
        <v>4.3014999999999999</v>
      </c>
      <c r="E29" s="218">
        <v>11.262180000000001</v>
      </c>
      <c r="F29" s="218">
        <v>-1.7815000000000001</v>
      </c>
      <c r="G29" s="218">
        <v>0.36</v>
      </c>
      <c r="H29" s="218">
        <v>-6.0001800000000003</v>
      </c>
      <c r="I29" s="218">
        <v>1.20008</v>
      </c>
    </row>
    <row r="30" spans="1:9" x14ac:dyDescent="0.2">
      <c r="A30" s="218">
        <v>29</v>
      </c>
      <c r="B30" s="218">
        <v>29</v>
      </c>
      <c r="C30" s="306" t="s">
        <v>74</v>
      </c>
      <c r="D30" s="218">
        <v>2.6271</v>
      </c>
      <c r="E30" s="218">
        <v>10.37177</v>
      </c>
      <c r="F30" s="218">
        <v>-1.8965000000000001</v>
      </c>
      <c r="G30" s="218">
        <v>0.32</v>
      </c>
      <c r="H30" s="218">
        <v>-4.4806400000000002</v>
      </c>
      <c r="I30" s="218">
        <v>0.79296</v>
      </c>
    </row>
    <row r="31" spans="1:9" x14ac:dyDescent="0.2">
      <c r="A31" s="218">
        <v>30</v>
      </c>
      <c r="B31" s="218">
        <v>30</v>
      </c>
      <c r="C31" s="306" t="s">
        <v>234</v>
      </c>
      <c r="D31" s="218">
        <v>4.2881999999999998</v>
      </c>
      <c r="E31" s="218">
        <v>8.7491800000000008</v>
      </c>
      <c r="F31" s="218">
        <v>-1.7815000000000001</v>
      </c>
      <c r="G31" s="218">
        <v>0.28000000000000003</v>
      </c>
      <c r="H31" s="218">
        <v>-6.0197900000000004</v>
      </c>
      <c r="I31" s="218">
        <v>0.93227000000000004</v>
      </c>
    </row>
    <row r="32" spans="1:9" x14ac:dyDescent="0.2">
      <c r="A32" s="218">
        <v>31</v>
      </c>
      <c r="B32" s="218">
        <v>31</v>
      </c>
      <c r="C32" s="306" t="s">
        <v>218</v>
      </c>
      <c r="D32" s="218">
        <v>1.5195000000000001</v>
      </c>
      <c r="E32" s="218">
        <v>8.3247400000000003</v>
      </c>
      <c r="F32" s="218">
        <v>-1.8965000000000001</v>
      </c>
      <c r="G32" s="218">
        <v>0.24</v>
      </c>
      <c r="H32" s="218">
        <v>-3.4</v>
      </c>
      <c r="I32" s="218">
        <v>0.46</v>
      </c>
    </row>
    <row r="33" spans="1:9" x14ac:dyDescent="0.2">
      <c r="A33" s="218">
        <v>32</v>
      </c>
      <c r="B33" s="218">
        <v>32</v>
      </c>
      <c r="C33" s="306" t="s">
        <v>235</v>
      </c>
      <c r="D33" s="218">
        <v>4.2755000000000001</v>
      </c>
      <c r="E33" s="218">
        <v>6.50326</v>
      </c>
      <c r="F33" s="218">
        <v>-1.7815000000000001</v>
      </c>
      <c r="G33" s="218">
        <v>0.2</v>
      </c>
      <c r="H33" s="218">
        <v>-6.0295300000000003</v>
      </c>
      <c r="I33" s="218">
        <v>0.68425000000000002</v>
      </c>
    </row>
    <row r="34" spans="1:9" x14ac:dyDescent="0.2">
      <c r="A34" s="218">
        <v>33</v>
      </c>
      <c r="B34" s="218">
        <v>33</v>
      </c>
      <c r="C34" s="306" t="s">
        <v>219</v>
      </c>
      <c r="D34" s="218">
        <v>3.4117000000000002</v>
      </c>
      <c r="E34" s="218">
        <v>5.2150100000000004</v>
      </c>
      <c r="F34" s="218">
        <v>-1.8965000000000001</v>
      </c>
      <c r="G34" s="218">
        <v>0.16</v>
      </c>
      <c r="H34" s="218">
        <v>-5.2940899999999997</v>
      </c>
      <c r="I34" s="218">
        <v>0.47010000000000002</v>
      </c>
    </row>
    <row r="35" spans="1:9" x14ac:dyDescent="0.2">
      <c r="A35" s="218">
        <v>34</v>
      </c>
      <c r="B35" s="218">
        <v>34</v>
      </c>
      <c r="C35" s="306" t="s">
        <v>236</v>
      </c>
      <c r="D35" s="218">
        <v>4.2781000000000002</v>
      </c>
      <c r="E35" s="218">
        <v>3.9738799999999999</v>
      </c>
      <c r="F35" s="218">
        <v>-1.7815000000000001</v>
      </c>
      <c r="G35" s="218">
        <v>0.12</v>
      </c>
      <c r="H35" s="218">
        <v>-6.0493199999999998</v>
      </c>
      <c r="I35" s="218">
        <v>0.41648000000000002</v>
      </c>
    </row>
    <row r="36" spans="1:9" x14ac:dyDescent="0.2">
      <c r="A36" s="218">
        <v>35</v>
      </c>
      <c r="B36" s="218">
        <v>35</v>
      </c>
      <c r="C36" s="306" t="s">
        <v>218</v>
      </c>
      <c r="D36" s="218">
        <v>1.5056</v>
      </c>
      <c r="E36" s="218">
        <v>3.0457900000000002</v>
      </c>
      <c r="F36" s="218">
        <v>-1.8965000000000001</v>
      </c>
      <c r="G36" s="218">
        <v>0.08</v>
      </c>
      <c r="H36" s="218">
        <v>-3.4</v>
      </c>
      <c r="I36" s="218">
        <v>0.16</v>
      </c>
    </row>
    <row r="37" spans="1:9" x14ac:dyDescent="0.2">
      <c r="A37" s="218">
        <v>36</v>
      </c>
      <c r="B37" s="218">
        <v>36</v>
      </c>
      <c r="C37" s="306" t="s">
        <v>237</v>
      </c>
      <c r="D37" s="218">
        <v>4.2690999999999999</v>
      </c>
      <c r="E37" s="218">
        <v>1.4591099999999999</v>
      </c>
      <c r="F37" s="218">
        <v>-1.7815000000000001</v>
      </c>
      <c r="G37" s="218">
        <v>0.04</v>
      </c>
      <c r="H37" s="218">
        <v>-6.04922</v>
      </c>
      <c r="I37" s="218">
        <v>0.14871000000000001</v>
      </c>
    </row>
    <row r="38" spans="1:9" x14ac:dyDescent="0.2">
      <c r="A38" s="218">
        <v>37</v>
      </c>
      <c r="B38" s="218">
        <v>37</v>
      </c>
      <c r="C38" s="306" t="s">
        <v>74</v>
      </c>
      <c r="D38" s="218">
        <v>2.6034999999999999</v>
      </c>
      <c r="E38" s="218">
        <v>0</v>
      </c>
      <c r="F38" s="218">
        <v>-1.8965000000000001</v>
      </c>
      <c r="G38" s="218">
        <v>0</v>
      </c>
      <c r="H38" s="218">
        <v>-4.5</v>
      </c>
      <c r="I38" s="218">
        <v>0</v>
      </c>
    </row>
    <row r="39" spans="1:9" x14ac:dyDescent="0.2">
      <c r="A39" s="218">
        <v>38</v>
      </c>
      <c r="B39" s="218">
        <v>38</v>
      </c>
      <c r="C39" s="306" t="s">
        <v>238</v>
      </c>
      <c r="D39" s="218">
        <v>4.2683999999999997</v>
      </c>
      <c r="E39" s="218">
        <v>1.0612900000000001</v>
      </c>
      <c r="F39" s="218">
        <v>-1.7815000000000001</v>
      </c>
      <c r="G39" s="218">
        <v>-0.04</v>
      </c>
      <c r="H39" s="218">
        <v>-6.0492100000000004</v>
      </c>
      <c r="I39" s="218">
        <v>-0.11906</v>
      </c>
    </row>
    <row r="40" spans="1:9" x14ac:dyDescent="0.2">
      <c r="A40" s="218">
        <v>39</v>
      </c>
      <c r="B40" s="218">
        <v>39</v>
      </c>
      <c r="C40" s="306" t="s">
        <v>218</v>
      </c>
      <c r="D40" s="218">
        <v>1.5051000000000001</v>
      </c>
      <c r="E40" s="218">
        <v>2.6656499999999999</v>
      </c>
      <c r="F40" s="218">
        <v>-1.8965000000000001</v>
      </c>
      <c r="G40" s="218">
        <v>-0.08</v>
      </c>
      <c r="H40" s="218">
        <v>-3.4</v>
      </c>
      <c r="I40" s="218">
        <v>-0.15</v>
      </c>
    </row>
    <row r="41" spans="1:9" x14ac:dyDescent="0.2">
      <c r="A41" s="218">
        <v>40</v>
      </c>
      <c r="B41" s="218">
        <v>40</v>
      </c>
      <c r="C41" s="306" t="s">
        <v>239</v>
      </c>
      <c r="D41" s="218">
        <v>4.2655000000000003</v>
      </c>
      <c r="E41" s="218">
        <v>3.4533800000000001</v>
      </c>
      <c r="F41" s="218">
        <v>-1.7815000000000001</v>
      </c>
      <c r="G41" s="218">
        <v>-0.12</v>
      </c>
      <c r="H41" s="218">
        <v>-6.0392900000000003</v>
      </c>
      <c r="I41" s="218">
        <v>-0.37694</v>
      </c>
    </row>
    <row r="42" spans="1:9" x14ac:dyDescent="0.2">
      <c r="A42" s="218">
        <v>41</v>
      </c>
      <c r="B42" s="218">
        <v>41</v>
      </c>
      <c r="C42" s="306" t="s">
        <v>74</v>
      </c>
      <c r="D42" s="218">
        <v>2.6095999999999999</v>
      </c>
      <c r="E42" s="218">
        <v>5.2741100000000003</v>
      </c>
      <c r="F42" s="218">
        <v>-1.8965000000000001</v>
      </c>
      <c r="G42" s="218">
        <v>-0.16</v>
      </c>
      <c r="H42" s="218">
        <v>-4.4950799999999997</v>
      </c>
      <c r="I42" s="218">
        <v>-0.39988000000000001</v>
      </c>
    </row>
    <row r="43" spans="1:9" x14ac:dyDescent="0.2">
      <c r="A43" s="218">
        <v>42</v>
      </c>
      <c r="B43" s="218">
        <v>42</v>
      </c>
      <c r="C43" s="306" t="s">
        <v>240</v>
      </c>
      <c r="D43" s="218">
        <v>4.2811000000000003</v>
      </c>
      <c r="E43" s="218">
        <v>5.9626200000000003</v>
      </c>
      <c r="F43" s="218">
        <v>-1.7815000000000001</v>
      </c>
      <c r="G43" s="218">
        <v>-0.2</v>
      </c>
      <c r="H43" s="218">
        <v>-6.0394800000000002</v>
      </c>
      <c r="I43" s="218">
        <v>-0.64471999999999996</v>
      </c>
    </row>
    <row r="44" spans="1:9" x14ac:dyDescent="0.2">
      <c r="A44" s="218">
        <v>43</v>
      </c>
      <c r="B44" s="218">
        <v>43</v>
      </c>
      <c r="C44" s="306" t="s">
        <v>218</v>
      </c>
      <c r="D44" s="218">
        <v>1.5181</v>
      </c>
      <c r="E44" s="218">
        <v>7.9512999999999998</v>
      </c>
      <c r="F44" s="218">
        <v>-1.8965000000000001</v>
      </c>
      <c r="G44" s="218">
        <v>-0.24</v>
      </c>
      <c r="H44" s="218">
        <v>-3.4</v>
      </c>
      <c r="I44" s="218">
        <v>-0.45</v>
      </c>
    </row>
    <row r="45" spans="1:9" x14ac:dyDescent="0.2">
      <c r="A45" s="218">
        <v>44</v>
      </c>
      <c r="B45" s="218">
        <v>44</v>
      </c>
      <c r="C45" s="306" t="s">
        <v>241</v>
      </c>
      <c r="D45" s="218">
        <v>4.2836999999999996</v>
      </c>
      <c r="E45" s="218">
        <v>8.3572399999999991</v>
      </c>
      <c r="F45" s="218">
        <v>-1.7815000000000001</v>
      </c>
      <c r="G45" s="218">
        <v>-0.28000000000000003</v>
      </c>
      <c r="H45" s="218">
        <v>-6.0197399999999996</v>
      </c>
      <c r="I45" s="218">
        <v>-0.90261999999999998</v>
      </c>
    </row>
    <row r="46" spans="1:9" x14ac:dyDescent="0.2">
      <c r="A46" s="218">
        <v>45</v>
      </c>
      <c r="B46" s="218">
        <v>45</v>
      </c>
      <c r="C46" s="306" t="s">
        <v>74</v>
      </c>
      <c r="D46" s="218">
        <v>2.6257999999999999</v>
      </c>
      <c r="E46" s="218">
        <v>10.162470000000001</v>
      </c>
      <c r="F46" s="218">
        <v>-1.8965000000000001</v>
      </c>
      <c r="G46" s="218">
        <v>-0.32</v>
      </c>
      <c r="H46" s="218">
        <v>-4.4811100000000001</v>
      </c>
      <c r="I46" s="218">
        <v>-0.7833</v>
      </c>
    </row>
    <row r="47" spans="1:9" x14ac:dyDescent="0.2">
      <c r="A47" s="218">
        <v>46</v>
      </c>
      <c r="B47" s="218">
        <v>46</v>
      </c>
      <c r="C47" s="306" t="s">
        <v>242</v>
      </c>
      <c r="D47" s="218">
        <v>4.2957000000000001</v>
      </c>
      <c r="E47" s="218">
        <v>10.87433</v>
      </c>
      <c r="F47" s="218">
        <v>-1.7815000000000001</v>
      </c>
      <c r="G47" s="218">
        <v>-0.36</v>
      </c>
      <c r="H47" s="218">
        <v>-6.0001100000000003</v>
      </c>
      <c r="I47" s="218">
        <v>-1.17042</v>
      </c>
    </row>
    <row r="48" spans="1:9" x14ac:dyDescent="0.2">
      <c r="A48" s="218">
        <v>47</v>
      </c>
      <c r="B48" s="218">
        <v>47</v>
      </c>
      <c r="C48" s="306" t="s">
        <v>218</v>
      </c>
      <c r="D48" s="218">
        <v>1.5371999999999999</v>
      </c>
      <c r="E48" s="218">
        <v>12.015359999999999</v>
      </c>
      <c r="F48" s="218">
        <v>-1.8965000000000001</v>
      </c>
      <c r="G48" s="218">
        <v>-0.4</v>
      </c>
      <c r="H48" s="218">
        <v>-3.4</v>
      </c>
      <c r="I48" s="218">
        <v>-0.72</v>
      </c>
    </row>
    <row r="49" spans="1:9" x14ac:dyDescent="0.2">
      <c r="A49" s="218">
        <v>48</v>
      </c>
      <c r="B49" s="218">
        <v>48</v>
      </c>
      <c r="C49" s="306" t="s">
        <v>243</v>
      </c>
      <c r="D49" s="218">
        <v>4.3235000000000001</v>
      </c>
      <c r="E49" s="218">
        <v>13.21503</v>
      </c>
      <c r="F49" s="218">
        <v>-1.7815000000000001</v>
      </c>
      <c r="G49" s="218">
        <v>-0.44</v>
      </c>
      <c r="H49" s="218">
        <v>-5.9905499999999998</v>
      </c>
      <c r="I49" s="218">
        <v>-1.42839</v>
      </c>
    </row>
    <row r="50" spans="1:9" x14ac:dyDescent="0.2">
      <c r="A50" s="218">
        <v>49</v>
      </c>
      <c r="B50" s="218">
        <v>49</v>
      </c>
      <c r="C50" s="306" t="s">
        <v>74</v>
      </c>
      <c r="D50" s="218">
        <v>2.6206999999999998</v>
      </c>
      <c r="E50" s="218">
        <v>10.777340000000001</v>
      </c>
      <c r="F50" s="218">
        <v>-1.8965000000000001</v>
      </c>
      <c r="G50" s="218">
        <v>-0.48</v>
      </c>
      <c r="H50" s="218">
        <v>-4.4710200000000002</v>
      </c>
      <c r="I50" s="218">
        <v>-0.97006000000000003</v>
      </c>
    </row>
    <row r="51" spans="1:9" s="223" customFormat="1" x14ac:dyDescent="0.2">
      <c r="A51" s="223">
        <v>50</v>
      </c>
      <c r="B51" s="223">
        <v>50</v>
      </c>
      <c r="C51" s="644" t="s">
        <v>250</v>
      </c>
      <c r="D51" s="223">
        <v>4.3323</v>
      </c>
      <c r="E51" s="223">
        <v>15.75328</v>
      </c>
      <c r="F51" s="223">
        <v>-1.7815000000000001</v>
      </c>
      <c r="G51" s="223">
        <v>-0.52</v>
      </c>
      <c r="H51" s="223">
        <v>-5.9511099999999999</v>
      </c>
      <c r="I51" s="223">
        <v>-1.69621</v>
      </c>
    </row>
    <row r="52" spans="1:9" x14ac:dyDescent="0.2">
      <c r="A52" s="218">
        <v>51</v>
      </c>
      <c r="B52" s="218">
        <v>51</v>
      </c>
      <c r="C52" s="306" t="s">
        <v>218</v>
      </c>
      <c r="D52" s="218">
        <v>1.5845</v>
      </c>
      <c r="E52" s="218">
        <v>18.394929999999999</v>
      </c>
      <c r="F52" s="218">
        <v>-1.8965000000000001</v>
      </c>
      <c r="G52" s="218">
        <v>-0.56000000000000005</v>
      </c>
      <c r="H52" s="218">
        <v>-3.4</v>
      </c>
      <c r="I52" s="218">
        <v>-1.06</v>
      </c>
    </row>
    <row r="53" spans="1:9" x14ac:dyDescent="0.2">
      <c r="A53" s="218">
        <v>52</v>
      </c>
      <c r="B53" s="218">
        <v>52</v>
      </c>
      <c r="C53" s="306" t="s">
        <v>245</v>
      </c>
      <c r="D53" s="218">
        <v>4.3592000000000004</v>
      </c>
      <c r="E53" s="218">
        <v>18.235679999999999</v>
      </c>
      <c r="F53" s="218">
        <v>-1.7815000000000001</v>
      </c>
      <c r="G53" s="218">
        <v>-0.6</v>
      </c>
      <c r="H53" s="218">
        <v>-5.9217500000000003</v>
      </c>
      <c r="I53" s="218">
        <v>-1.9641</v>
      </c>
    </row>
    <row r="54" spans="1:9" x14ac:dyDescent="0.2">
      <c r="A54" s="218">
        <v>53</v>
      </c>
      <c r="B54" s="218">
        <v>53</v>
      </c>
      <c r="C54" s="306" t="s">
        <v>219</v>
      </c>
      <c r="D54" s="218">
        <v>3.5264000000000002</v>
      </c>
      <c r="E54" s="218">
        <v>20.10202</v>
      </c>
      <c r="F54" s="218">
        <v>-1.8965000000000001</v>
      </c>
      <c r="G54" s="218">
        <v>-0.64</v>
      </c>
      <c r="H54" s="218">
        <v>-5.2081099999999996</v>
      </c>
      <c r="I54" s="218">
        <v>-1.8520099999999999</v>
      </c>
    </row>
    <row r="55" spans="1:9" x14ac:dyDescent="0.2">
      <c r="A55" s="218">
        <v>54</v>
      </c>
      <c r="B55" s="218">
        <v>54</v>
      </c>
      <c r="C55" s="306" t="s">
        <v>246</v>
      </c>
      <c r="D55" s="218">
        <v>4.3813000000000004</v>
      </c>
      <c r="E55" s="218">
        <v>20.608250000000002</v>
      </c>
      <c r="F55" s="218">
        <v>-1.7815000000000001</v>
      </c>
      <c r="G55" s="218">
        <v>-0.68</v>
      </c>
      <c r="H55" s="218">
        <v>-5.8824500000000004</v>
      </c>
      <c r="I55" s="218">
        <v>-2.2221199999999999</v>
      </c>
    </row>
    <row r="56" spans="1:9" x14ac:dyDescent="0.2">
      <c r="A56" s="218">
        <v>55</v>
      </c>
      <c r="B56" s="218">
        <v>55</v>
      </c>
      <c r="C56" s="306" t="s">
        <v>218</v>
      </c>
      <c r="D56" s="218">
        <v>1.6263000000000001</v>
      </c>
      <c r="E56" s="218">
        <v>22.409839999999999</v>
      </c>
      <c r="F56" s="218">
        <v>-1.8965000000000001</v>
      </c>
      <c r="G56" s="218">
        <v>-0.72</v>
      </c>
      <c r="H56" s="218">
        <v>-3.4</v>
      </c>
      <c r="I56" s="218">
        <v>-1.34</v>
      </c>
    </row>
    <row r="57" spans="1:9" x14ac:dyDescent="0.2">
      <c r="A57" s="218">
        <v>56</v>
      </c>
      <c r="B57" s="218">
        <v>56</v>
      </c>
      <c r="C57" s="306" t="s">
        <v>247</v>
      </c>
      <c r="D57" s="218">
        <v>4.4109999999999996</v>
      </c>
      <c r="E57" s="218">
        <v>22.953250000000001</v>
      </c>
      <c r="F57" s="218">
        <v>-1.7815000000000001</v>
      </c>
      <c r="G57" s="218">
        <v>-0.76</v>
      </c>
      <c r="H57" s="218">
        <v>-5.8432199999999996</v>
      </c>
      <c r="I57" s="218">
        <v>-2.4801899999999999</v>
      </c>
    </row>
    <row r="58" spans="1:9" x14ac:dyDescent="0.2">
      <c r="A58" s="218">
        <v>57</v>
      </c>
      <c r="B58" s="218">
        <v>57</v>
      </c>
      <c r="C58" s="306" t="s">
        <v>74</v>
      </c>
      <c r="D58" s="218">
        <v>2.6941000000000002</v>
      </c>
      <c r="E58" s="218">
        <v>21.637899999999998</v>
      </c>
      <c r="F58" s="218">
        <v>-1.8965000000000001</v>
      </c>
      <c r="G58" s="218">
        <v>-0.8</v>
      </c>
      <c r="H58" s="218">
        <v>-4.4007300000000003</v>
      </c>
      <c r="I58" s="218">
        <v>-1.7934099999999999</v>
      </c>
    </row>
    <row r="59" spans="1:9" x14ac:dyDescent="0.2">
      <c r="A59" s="218">
        <v>58</v>
      </c>
      <c r="B59" s="218">
        <v>58</v>
      </c>
      <c r="C59" s="306" t="s">
        <v>248</v>
      </c>
      <c r="D59" s="218">
        <v>4.4523000000000001</v>
      </c>
      <c r="E59" s="218">
        <v>25.378550000000001</v>
      </c>
      <c r="F59" s="218">
        <v>-1.7815000000000001</v>
      </c>
      <c r="G59" s="218">
        <v>-0.84</v>
      </c>
      <c r="H59" s="218">
        <v>-5.8041</v>
      </c>
      <c r="I59" s="218">
        <v>-2.74823</v>
      </c>
    </row>
    <row r="60" spans="1:9" x14ac:dyDescent="0.2">
      <c r="A60" s="218">
        <v>59</v>
      </c>
      <c r="B60" s="218">
        <v>59</v>
      </c>
      <c r="C60" s="306" t="s">
        <v>218</v>
      </c>
      <c r="D60" s="218">
        <v>1.6379999999999999</v>
      </c>
      <c r="E60" s="218">
        <v>23.380009999999999</v>
      </c>
      <c r="F60" s="218">
        <v>-1.8965000000000001</v>
      </c>
      <c r="G60" s="218">
        <v>-0.88</v>
      </c>
      <c r="H60" s="218">
        <v>-3.4</v>
      </c>
      <c r="I60" s="218">
        <v>-1.53</v>
      </c>
    </row>
    <row r="61" spans="1:9" x14ac:dyDescent="0.2">
      <c r="A61" s="218">
        <v>60</v>
      </c>
      <c r="B61" s="218">
        <v>60</v>
      </c>
      <c r="C61" s="306" t="s">
        <v>249</v>
      </c>
      <c r="D61" s="218">
        <v>4.4880000000000004</v>
      </c>
      <c r="E61" s="218">
        <v>27.70269</v>
      </c>
      <c r="F61" s="218">
        <v>-1.7815000000000001</v>
      </c>
      <c r="G61" s="218">
        <v>-0.92</v>
      </c>
      <c r="H61" s="218">
        <v>-5.75502</v>
      </c>
      <c r="I61" s="218">
        <v>-3.0063800000000001</v>
      </c>
    </row>
    <row r="62" spans="1:9" x14ac:dyDescent="0.2">
      <c r="A62" s="218">
        <v>61</v>
      </c>
      <c r="B62" s="218">
        <v>61</v>
      </c>
      <c r="C62" s="306" t="s">
        <v>74</v>
      </c>
      <c r="D62" s="218">
        <v>2.7440000000000002</v>
      </c>
      <c r="E62" s="218">
        <v>26.481259999999999</v>
      </c>
      <c r="F62" s="218">
        <v>-1.8965000000000001</v>
      </c>
      <c r="G62" s="218">
        <v>-0.96</v>
      </c>
      <c r="H62" s="218">
        <v>-4.3526199999999999</v>
      </c>
      <c r="I62" s="218">
        <v>-2.1835800000000001</v>
      </c>
    </row>
    <row r="63" spans="1:9" s="223" customFormat="1" x14ac:dyDescent="0.2">
      <c r="A63" s="223">
        <v>62</v>
      </c>
      <c r="B63" s="223">
        <v>62</v>
      </c>
      <c r="C63" s="644" t="s">
        <v>244</v>
      </c>
      <c r="D63" s="223">
        <v>4.5224000000000002</v>
      </c>
      <c r="E63" s="223">
        <v>30.049469999999999</v>
      </c>
      <c r="F63" s="223">
        <v>-1.7815000000000001</v>
      </c>
      <c r="G63" s="223">
        <v>-1</v>
      </c>
      <c r="H63" s="223">
        <v>-5.6960300000000004</v>
      </c>
      <c r="I63" s="223">
        <v>-3.2645599999999999</v>
      </c>
    </row>
    <row r="64" spans="1:9" x14ac:dyDescent="0.2">
      <c r="A64" s="218">
        <v>63</v>
      </c>
      <c r="B64" s="218">
        <v>63</v>
      </c>
      <c r="C64" s="306" t="s">
        <v>218</v>
      </c>
      <c r="D64" s="218">
        <v>1.7222</v>
      </c>
      <c r="E64" s="218">
        <v>29.191929999999999</v>
      </c>
      <c r="F64" s="218">
        <v>-1.8965000000000001</v>
      </c>
      <c r="G64" s="218">
        <v>-1.04</v>
      </c>
      <c r="H64" s="218">
        <v>-3.4</v>
      </c>
      <c r="I64" s="218">
        <v>-1.88</v>
      </c>
    </row>
    <row r="65" spans="1:9" x14ac:dyDescent="0.2">
      <c r="A65" s="218">
        <v>64</v>
      </c>
      <c r="B65" s="218">
        <v>64</v>
      </c>
      <c r="C65" s="306" t="s">
        <v>251</v>
      </c>
      <c r="D65" s="218">
        <v>4.5643000000000002</v>
      </c>
      <c r="E65" s="218">
        <v>32.357419999999998</v>
      </c>
      <c r="F65" s="218">
        <v>-1.7815000000000001</v>
      </c>
      <c r="G65" s="218">
        <v>-1.08</v>
      </c>
      <c r="H65" s="218">
        <v>-5.6370899999999997</v>
      </c>
      <c r="I65" s="218">
        <v>-3.5228100000000002</v>
      </c>
    </row>
    <row r="66" spans="1:9" x14ac:dyDescent="0.2">
      <c r="A66" s="218">
        <v>65</v>
      </c>
      <c r="B66" s="218">
        <v>65</v>
      </c>
      <c r="C66" s="306" t="s">
        <v>74</v>
      </c>
      <c r="D66" s="218">
        <v>2.8083999999999998</v>
      </c>
      <c r="E66" s="218">
        <v>31.413049999999998</v>
      </c>
      <c r="F66" s="218">
        <v>-1.8965000000000001</v>
      </c>
      <c r="G66" s="218">
        <v>-1.1200000000000001</v>
      </c>
      <c r="H66" s="218">
        <v>-4.2932800000000002</v>
      </c>
      <c r="I66" s="218">
        <v>-2.5837500000000002</v>
      </c>
    </row>
    <row r="67" spans="1:9" x14ac:dyDescent="0.2">
      <c r="A67" s="218">
        <v>66</v>
      </c>
      <c r="B67" s="218">
        <v>66</v>
      </c>
      <c r="C67" s="306" t="s">
        <v>252</v>
      </c>
      <c r="D67" s="218">
        <v>4.6135999999999999</v>
      </c>
      <c r="E67" s="218">
        <v>34.620190000000001</v>
      </c>
      <c r="F67" s="218">
        <v>-1.7815000000000001</v>
      </c>
      <c r="G67" s="218">
        <v>-1.1599999999999999</v>
      </c>
      <c r="H67" s="218">
        <v>-5.5781999999999998</v>
      </c>
      <c r="I67" s="218">
        <v>-3.7811400000000002</v>
      </c>
    </row>
    <row r="68" spans="1:9" x14ac:dyDescent="0.2">
      <c r="A68" s="218">
        <v>67</v>
      </c>
      <c r="B68" s="218">
        <v>67</v>
      </c>
      <c r="C68" s="306" t="s">
        <v>218</v>
      </c>
      <c r="D68" s="218">
        <v>1.8057000000000001</v>
      </c>
      <c r="E68" s="218">
        <v>33.628459999999997</v>
      </c>
      <c r="F68" s="218">
        <v>-1.8965000000000001</v>
      </c>
      <c r="G68" s="218">
        <v>-1.2</v>
      </c>
      <c r="H68" s="218">
        <v>-3.4</v>
      </c>
      <c r="I68" s="218">
        <v>-2.2000000000000002</v>
      </c>
    </row>
    <row r="69" spans="1:9" x14ac:dyDescent="0.2">
      <c r="A69" s="218">
        <v>68</v>
      </c>
      <c r="B69" s="218">
        <v>68</v>
      </c>
      <c r="C69" s="306" t="s">
        <v>253</v>
      </c>
      <c r="D69" s="218">
        <v>4.6619999999999999</v>
      </c>
      <c r="E69" s="218">
        <v>36.905149999999999</v>
      </c>
      <c r="F69" s="218">
        <v>-1.7815000000000001</v>
      </c>
      <c r="G69" s="218">
        <v>-1.24</v>
      </c>
      <c r="H69" s="218">
        <v>-5.5093800000000002</v>
      </c>
      <c r="I69" s="218">
        <v>-4.0395000000000003</v>
      </c>
    </row>
    <row r="70" spans="1:9" x14ac:dyDescent="0.2">
      <c r="A70" s="218">
        <v>69</v>
      </c>
      <c r="B70" s="218">
        <v>69</v>
      </c>
      <c r="C70" s="306" t="s">
        <v>219</v>
      </c>
      <c r="D70" s="218">
        <v>3.7936999999999999</v>
      </c>
      <c r="E70" s="218">
        <v>35.924939999999999</v>
      </c>
      <c r="F70" s="218">
        <v>-1.8965000000000001</v>
      </c>
      <c r="G70" s="218">
        <v>-1.28</v>
      </c>
      <c r="H70" s="218">
        <v>-4.9685699999999997</v>
      </c>
      <c r="I70" s="218">
        <v>-3.5058500000000001</v>
      </c>
    </row>
    <row r="71" spans="1:9" x14ac:dyDescent="0.2">
      <c r="A71" s="218">
        <v>70</v>
      </c>
      <c r="B71" s="218">
        <v>70</v>
      </c>
      <c r="C71" s="306" t="s">
        <v>254</v>
      </c>
      <c r="D71" s="218">
        <v>4.7176999999999998</v>
      </c>
      <c r="E71" s="218">
        <v>39.1402</v>
      </c>
      <c r="F71" s="218">
        <v>-1.7815000000000001</v>
      </c>
      <c r="G71" s="218">
        <v>-1.32</v>
      </c>
      <c r="H71" s="218">
        <v>-5.4405999999999999</v>
      </c>
      <c r="I71" s="218">
        <v>-4.29793</v>
      </c>
    </row>
    <row r="72" spans="1:9" x14ac:dyDescent="0.2">
      <c r="A72" s="218">
        <v>71</v>
      </c>
      <c r="B72" s="218">
        <v>71</v>
      </c>
      <c r="C72" s="306" t="s">
        <v>218</v>
      </c>
      <c r="D72" s="218">
        <v>1.9113</v>
      </c>
      <c r="E72" s="218">
        <v>38.126080000000002</v>
      </c>
      <c r="F72" s="218">
        <v>-1.8965000000000001</v>
      </c>
      <c r="G72" s="218">
        <v>-1.36</v>
      </c>
      <c r="H72" s="218">
        <v>-3.4</v>
      </c>
      <c r="I72" s="218">
        <v>-2.54</v>
      </c>
    </row>
    <row r="73" spans="1:9" x14ac:dyDescent="0.2">
      <c r="A73" s="218">
        <v>72</v>
      </c>
      <c r="B73" s="218">
        <v>72</v>
      </c>
      <c r="C73" s="306" t="s">
        <v>255</v>
      </c>
      <c r="D73" s="218">
        <v>4.7731000000000003</v>
      </c>
      <c r="E73" s="218">
        <v>41.398780000000002</v>
      </c>
      <c r="F73" s="218">
        <v>-1.7815000000000001</v>
      </c>
      <c r="G73" s="218">
        <v>-1.4</v>
      </c>
      <c r="H73" s="218">
        <v>-5.3618899999999998</v>
      </c>
      <c r="I73" s="218">
        <v>-4.5564099999999996</v>
      </c>
    </row>
    <row r="74" spans="1:9" x14ac:dyDescent="0.2">
      <c r="A74" s="218">
        <v>73</v>
      </c>
      <c r="B74" s="218">
        <v>73</v>
      </c>
      <c r="C74" s="306" t="s">
        <v>74</v>
      </c>
      <c r="D74" s="218">
        <v>2.9584000000000001</v>
      </c>
      <c r="E74" s="218">
        <v>40.977319999999999</v>
      </c>
      <c r="F74" s="218">
        <v>-1.8965000000000001</v>
      </c>
      <c r="G74" s="218">
        <v>-1.44</v>
      </c>
      <c r="H74" s="218">
        <v>-4.13</v>
      </c>
      <c r="I74" s="218">
        <v>-3.38</v>
      </c>
    </row>
    <row r="75" spans="1:9" x14ac:dyDescent="0.2">
      <c r="A75" s="218">
        <v>74</v>
      </c>
      <c r="B75" s="218">
        <v>74</v>
      </c>
      <c r="C75" s="306" t="s">
        <v>218</v>
      </c>
      <c r="D75" s="218">
        <v>2.0680999999999998</v>
      </c>
      <c r="E75" s="218">
        <v>43.363979999999998</v>
      </c>
      <c r="F75" s="218">
        <v>-1.46</v>
      </c>
      <c r="G75" s="218">
        <v>-1.8965000000000001</v>
      </c>
      <c r="H75" s="218">
        <v>-2.88</v>
      </c>
      <c r="I75" s="218">
        <v>-3.4</v>
      </c>
    </row>
    <row r="76" spans="1:9" x14ac:dyDescent="0.2">
      <c r="A76" s="218">
        <v>75</v>
      </c>
      <c r="B76" s="218">
        <v>75</v>
      </c>
      <c r="C76" s="306" t="s">
        <v>256</v>
      </c>
      <c r="D76" s="218">
        <v>4.8845000000000001</v>
      </c>
      <c r="E76" s="218">
        <v>44.027169999999998</v>
      </c>
      <c r="F76" s="218">
        <v>-1.42</v>
      </c>
      <c r="G76" s="218">
        <v>-1.7815000000000001</v>
      </c>
      <c r="H76" s="218">
        <v>-4.8146899999999997</v>
      </c>
      <c r="I76" s="218">
        <v>-5.2934700000000001</v>
      </c>
    </row>
    <row r="77" spans="1:9" x14ac:dyDescent="0.2">
      <c r="A77" s="218">
        <v>76</v>
      </c>
      <c r="B77" s="218">
        <v>76</v>
      </c>
      <c r="C77" s="306" t="s">
        <v>74</v>
      </c>
      <c r="D77" s="218">
        <v>2.9914999999999998</v>
      </c>
      <c r="E77" s="218">
        <v>41.064920000000001</v>
      </c>
      <c r="F77" s="218">
        <v>-1.38</v>
      </c>
      <c r="G77" s="218">
        <v>-1.8965000000000001</v>
      </c>
      <c r="H77" s="218">
        <v>-3.3451399999999998</v>
      </c>
      <c r="I77" s="218">
        <v>-4.1519700000000004</v>
      </c>
    </row>
    <row r="78" spans="1:9" x14ac:dyDescent="0.2">
      <c r="A78" s="218">
        <v>77</v>
      </c>
      <c r="B78" s="218">
        <v>77</v>
      </c>
      <c r="C78" s="306" t="s">
        <v>257</v>
      </c>
      <c r="D78" s="218">
        <v>4.8129</v>
      </c>
      <c r="E78" s="218">
        <v>41.928980000000003</v>
      </c>
      <c r="F78" s="218">
        <v>-1.34</v>
      </c>
      <c r="G78" s="218">
        <v>-1.7815000000000001</v>
      </c>
      <c r="H78" s="218">
        <v>-4.5560600000000004</v>
      </c>
      <c r="I78" s="218">
        <v>-5.3622100000000001</v>
      </c>
    </row>
    <row r="79" spans="1:9" x14ac:dyDescent="0.2">
      <c r="A79" s="218">
        <v>78</v>
      </c>
      <c r="B79" s="218">
        <v>78</v>
      </c>
      <c r="C79" s="306" t="s">
        <v>218</v>
      </c>
      <c r="D79" s="218">
        <v>1.9489000000000001</v>
      </c>
      <c r="E79" s="218">
        <v>39.513840000000002</v>
      </c>
      <c r="F79" s="218">
        <v>-1.3</v>
      </c>
      <c r="G79" s="218">
        <v>-1.8965000000000001</v>
      </c>
      <c r="H79" s="218">
        <v>-2.54</v>
      </c>
      <c r="I79" s="218">
        <v>-3.4</v>
      </c>
    </row>
    <row r="80" spans="1:9" x14ac:dyDescent="0.2">
      <c r="A80" s="218">
        <v>79</v>
      </c>
      <c r="B80" s="218">
        <v>79</v>
      </c>
      <c r="C80" s="306" t="s">
        <v>258</v>
      </c>
      <c r="D80" s="218">
        <v>4.7622</v>
      </c>
      <c r="E80" s="218">
        <v>39.78651</v>
      </c>
      <c r="F80" s="218">
        <v>-1.26</v>
      </c>
      <c r="G80" s="218">
        <v>-1.7815000000000001</v>
      </c>
      <c r="H80" s="218">
        <v>-4.3074899999999996</v>
      </c>
      <c r="I80" s="218">
        <v>-5.4409599999999996</v>
      </c>
    </row>
    <row r="81" spans="1:9" x14ac:dyDescent="0.2">
      <c r="A81" s="218">
        <v>80</v>
      </c>
      <c r="B81" s="218">
        <v>80</v>
      </c>
      <c r="C81" s="306" t="s">
        <v>219</v>
      </c>
      <c r="D81" s="218">
        <v>3.8273999999999999</v>
      </c>
      <c r="E81" s="218">
        <v>36.596170000000001</v>
      </c>
      <c r="F81" s="218">
        <v>-1.22</v>
      </c>
      <c r="G81" s="218">
        <v>-1.8965000000000001</v>
      </c>
      <c r="H81" s="218">
        <v>-3.5017800000000001</v>
      </c>
      <c r="I81" s="218">
        <v>-4.9693500000000004</v>
      </c>
    </row>
    <row r="82" spans="1:9" x14ac:dyDescent="0.2">
      <c r="A82" s="218">
        <v>81</v>
      </c>
      <c r="B82" s="218">
        <v>81</v>
      </c>
      <c r="C82" s="306" t="s">
        <v>259</v>
      </c>
      <c r="D82" s="218">
        <v>4.7122999999999999</v>
      </c>
      <c r="E82" s="218">
        <v>37.506259999999997</v>
      </c>
      <c r="F82" s="218">
        <v>-1.18</v>
      </c>
      <c r="G82" s="218">
        <v>-1.7815000000000001</v>
      </c>
      <c r="H82" s="218">
        <v>-4.0490700000000004</v>
      </c>
      <c r="I82" s="218">
        <v>-5.5197000000000003</v>
      </c>
    </row>
    <row r="83" spans="1:9" x14ac:dyDescent="0.2">
      <c r="A83" s="218">
        <v>82</v>
      </c>
      <c r="B83" s="218">
        <v>82</v>
      </c>
      <c r="C83" s="306" t="s">
        <v>218</v>
      </c>
      <c r="D83" s="218">
        <v>1.8111999999999999</v>
      </c>
      <c r="E83" s="218">
        <v>33.891860000000001</v>
      </c>
      <c r="F83" s="218">
        <v>-1.1399999999999999</v>
      </c>
      <c r="G83" s="218">
        <v>-1.8965000000000001</v>
      </c>
      <c r="H83" s="218">
        <v>-2.15</v>
      </c>
      <c r="I83" s="218">
        <v>-3.4</v>
      </c>
    </row>
    <row r="84" spans="1:9" x14ac:dyDescent="0.2">
      <c r="A84" s="218">
        <v>83</v>
      </c>
      <c r="B84" s="218">
        <v>83</v>
      </c>
      <c r="C84" s="306" t="s">
        <v>260</v>
      </c>
      <c r="D84" s="218">
        <v>4.6478999999999999</v>
      </c>
      <c r="E84" s="218">
        <v>35.222279999999998</v>
      </c>
      <c r="F84" s="218">
        <v>-1.1000000000000001</v>
      </c>
      <c r="G84" s="218">
        <v>-1.7815000000000001</v>
      </c>
      <c r="H84" s="218">
        <v>-3.7806999999999999</v>
      </c>
      <c r="I84" s="218">
        <v>-5.5785</v>
      </c>
    </row>
    <row r="85" spans="1:9" x14ac:dyDescent="0.2">
      <c r="A85" s="218">
        <v>84</v>
      </c>
      <c r="B85" s="218">
        <v>84</v>
      </c>
      <c r="C85" s="306" t="s">
        <v>74</v>
      </c>
      <c r="D85" s="218">
        <v>2.8058999999999998</v>
      </c>
      <c r="E85" s="218">
        <v>30.777509999999999</v>
      </c>
      <c r="F85" s="218">
        <v>-1.06</v>
      </c>
      <c r="G85" s="218">
        <v>-1.8965000000000001</v>
      </c>
      <c r="H85" s="218">
        <v>-2.4957799999999999</v>
      </c>
      <c r="I85" s="218">
        <v>-4.3071999999999999</v>
      </c>
    </row>
    <row r="86" spans="1:9" x14ac:dyDescent="0.2">
      <c r="A86" s="218">
        <v>85</v>
      </c>
      <c r="B86" s="218">
        <v>85</v>
      </c>
      <c r="C86" s="306" t="s">
        <v>261</v>
      </c>
      <c r="D86" s="218">
        <v>4.6105</v>
      </c>
      <c r="E86" s="218">
        <v>33.018459999999997</v>
      </c>
      <c r="F86" s="218">
        <v>-1.02</v>
      </c>
      <c r="G86" s="218">
        <v>-1.7815000000000001</v>
      </c>
      <c r="H86" s="218">
        <v>-3.5323199999999999</v>
      </c>
      <c r="I86" s="218">
        <v>-5.6474000000000002</v>
      </c>
    </row>
    <row r="87" spans="1:9" x14ac:dyDescent="0.2">
      <c r="A87" s="218">
        <v>86</v>
      </c>
      <c r="B87" s="218">
        <v>86</v>
      </c>
      <c r="C87" s="306" t="s">
        <v>218</v>
      </c>
      <c r="D87" s="218">
        <v>1.7321</v>
      </c>
      <c r="E87" s="218">
        <v>29.769500000000001</v>
      </c>
      <c r="F87" s="218">
        <v>-0.98</v>
      </c>
      <c r="G87" s="218">
        <v>-1.8965000000000001</v>
      </c>
      <c r="H87" s="218">
        <v>-1.84</v>
      </c>
      <c r="I87" s="218">
        <v>-3.4</v>
      </c>
    </row>
    <row r="88" spans="1:9" x14ac:dyDescent="0.2">
      <c r="A88" s="218">
        <v>87</v>
      </c>
      <c r="B88" s="218">
        <v>87</v>
      </c>
      <c r="C88" s="306" t="s">
        <v>262</v>
      </c>
      <c r="D88" s="218">
        <v>4.5526999999999997</v>
      </c>
      <c r="E88" s="218">
        <v>30.695879999999999</v>
      </c>
      <c r="F88" s="218">
        <v>-0.94</v>
      </c>
      <c r="G88" s="218">
        <v>-1.7815000000000001</v>
      </c>
      <c r="H88" s="218">
        <v>-3.2640699999999998</v>
      </c>
      <c r="I88" s="218">
        <v>-5.6963200000000001</v>
      </c>
    </row>
    <row r="89" spans="1:9" x14ac:dyDescent="0.2">
      <c r="A89" s="218">
        <v>88</v>
      </c>
      <c r="B89" s="218">
        <v>88</v>
      </c>
      <c r="C89" s="306" t="s">
        <v>219</v>
      </c>
      <c r="D89" s="218">
        <v>3.7124000000000001</v>
      </c>
      <c r="E89" s="218">
        <v>30.64301</v>
      </c>
      <c r="F89" s="218">
        <v>-0.9</v>
      </c>
      <c r="G89" s="218">
        <v>-1.8965000000000001</v>
      </c>
      <c r="H89" s="218">
        <v>-2.7921499999999999</v>
      </c>
      <c r="I89" s="218">
        <v>-5.0904699999999998</v>
      </c>
    </row>
    <row r="90" spans="1:9" x14ac:dyDescent="0.2">
      <c r="A90" s="218">
        <v>89</v>
      </c>
      <c r="B90" s="218">
        <v>89</v>
      </c>
      <c r="C90" s="306" t="s">
        <v>263</v>
      </c>
      <c r="D90" s="218">
        <v>4.5114000000000001</v>
      </c>
      <c r="E90" s="218">
        <v>28.258649999999999</v>
      </c>
      <c r="F90" s="218">
        <v>-0.86</v>
      </c>
      <c r="G90" s="218">
        <v>-1.7815000000000001</v>
      </c>
      <c r="H90" s="218">
        <v>-2.9959500000000001</v>
      </c>
      <c r="I90" s="218">
        <v>-5.7552500000000002</v>
      </c>
    </row>
    <row r="91" spans="1:9" x14ac:dyDescent="0.2">
      <c r="A91" s="218">
        <v>90</v>
      </c>
      <c r="B91" s="218">
        <v>90</v>
      </c>
      <c r="C91" s="306" t="s">
        <v>218</v>
      </c>
      <c r="D91" s="218">
        <v>1.6543000000000001</v>
      </c>
      <c r="E91" s="218">
        <v>24.651769999999999</v>
      </c>
      <c r="F91" s="218">
        <v>-0.82</v>
      </c>
      <c r="G91" s="218">
        <v>-1.8965000000000001</v>
      </c>
      <c r="H91" s="218">
        <v>-1.51</v>
      </c>
      <c r="I91" s="218">
        <v>-3.4</v>
      </c>
    </row>
    <row r="92" spans="1:9" x14ac:dyDescent="0.2">
      <c r="A92" s="218">
        <v>91</v>
      </c>
      <c r="B92" s="218">
        <v>91</v>
      </c>
      <c r="C92" s="306" t="s">
        <v>264</v>
      </c>
      <c r="D92" s="218">
        <v>4.4739000000000004</v>
      </c>
      <c r="E92" s="218">
        <v>25.950600000000001</v>
      </c>
      <c r="F92" s="218">
        <v>-0.78</v>
      </c>
      <c r="G92" s="218">
        <v>-1.7815000000000001</v>
      </c>
      <c r="H92" s="218">
        <v>-2.7377699999999998</v>
      </c>
      <c r="I92" s="218">
        <v>-5.8043199999999997</v>
      </c>
    </row>
    <row r="93" spans="1:9" x14ac:dyDescent="0.2">
      <c r="A93" s="218">
        <v>92</v>
      </c>
      <c r="B93" s="218">
        <v>92</v>
      </c>
      <c r="C93" s="306" t="s">
        <v>74</v>
      </c>
      <c r="D93" s="218">
        <v>2.7584</v>
      </c>
      <c r="E93" s="218">
        <v>25.56052</v>
      </c>
      <c r="F93" s="218">
        <v>-0.74</v>
      </c>
      <c r="G93" s="218">
        <v>-1.8965000000000001</v>
      </c>
      <c r="H93" s="218">
        <v>-1.9301600000000001</v>
      </c>
      <c r="I93" s="218">
        <v>-4.3849600000000004</v>
      </c>
    </row>
    <row r="94" spans="1:9" x14ac:dyDescent="0.2">
      <c r="A94" s="218">
        <v>93</v>
      </c>
      <c r="B94" s="218">
        <v>93</v>
      </c>
      <c r="C94" s="306" t="s">
        <v>265</v>
      </c>
      <c r="D94" s="218">
        <v>4.4398999999999997</v>
      </c>
      <c r="E94" s="218">
        <v>23.490939999999998</v>
      </c>
      <c r="F94" s="218">
        <v>-0.7</v>
      </c>
      <c r="G94" s="218">
        <v>-1.7815000000000001</v>
      </c>
      <c r="H94" s="218">
        <v>-2.4697499999999999</v>
      </c>
      <c r="I94" s="218">
        <v>-5.8534100000000002</v>
      </c>
    </row>
    <row r="95" spans="1:9" x14ac:dyDescent="0.2">
      <c r="A95" s="218">
        <v>94</v>
      </c>
      <c r="B95" s="218">
        <v>94</v>
      </c>
      <c r="C95" s="306" t="s">
        <v>218</v>
      </c>
      <c r="D95" s="218">
        <v>1.5875999999999999</v>
      </c>
      <c r="E95" s="218">
        <v>18.737369999999999</v>
      </c>
      <c r="F95" s="218">
        <v>-0.66</v>
      </c>
      <c r="G95" s="218">
        <v>-1.8965000000000001</v>
      </c>
      <c r="H95" s="218">
        <v>-1.17</v>
      </c>
      <c r="I95" s="218">
        <v>-3.4</v>
      </c>
    </row>
    <row r="96" spans="1:9" x14ac:dyDescent="0.2">
      <c r="A96" s="218">
        <v>95</v>
      </c>
      <c r="B96" s="218">
        <v>95</v>
      </c>
      <c r="C96" s="306" t="s">
        <v>266</v>
      </c>
      <c r="D96" s="218">
        <v>4.4085000000000001</v>
      </c>
      <c r="E96" s="218">
        <v>21.164359999999999</v>
      </c>
      <c r="F96" s="218">
        <v>-0.62</v>
      </c>
      <c r="G96" s="218">
        <v>-1.7815000000000001</v>
      </c>
      <c r="H96" s="218">
        <v>-2.2116600000000002</v>
      </c>
      <c r="I96" s="218">
        <v>-5.8926299999999996</v>
      </c>
    </row>
    <row r="97" spans="1:9" x14ac:dyDescent="0.2">
      <c r="A97" s="218">
        <v>96</v>
      </c>
      <c r="B97" s="218">
        <v>96</v>
      </c>
      <c r="C97" s="306" t="s">
        <v>219</v>
      </c>
      <c r="D97" s="218">
        <v>3.4906999999999999</v>
      </c>
      <c r="E97" s="218">
        <v>17.251380000000001</v>
      </c>
      <c r="F97" s="218">
        <v>-0.57999999999999996</v>
      </c>
      <c r="G97" s="218">
        <v>-1.8965000000000001</v>
      </c>
      <c r="H97" s="218">
        <v>-1.61521</v>
      </c>
      <c r="I97" s="218">
        <v>-5.2301399999999996</v>
      </c>
    </row>
    <row r="98" spans="1:9" x14ac:dyDescent="0.2">
      <c r="A98" s="218">
        <v>97</v>
      </c>
      <c r="B98" s="218">
        <v>97</v>
      </c>
      <c r="C98" s="306" t="s">
        <v>267</v>
      </c>
      <c r="D98" s="218">
        <v>4.3813000000000004</v>
      </c>
      <c r="E98" s="218">
        <v>18.68637</v>
      </c>
      <c r="F98" s="218">
        <v>-0.54</v>
      </c>
      <c r="G98" s="218">
        <v>-1.7815000000000001</v>
      </c>
      <c r="H98" s="218">
        <v>-1.9437199999999999</v>
      </c>
      <c r="I98" s="218">
        <v>-5.9318799999999996</v>
      </c>
    </row>
    <row r="99" spans="1:9" x14ac:dyDescent="0.2">
      <c r="A99" s="218">
        <v>98</v>
      </c>
      <c r="B99" s="218">
        <v>98</v>
      </c>
      <c r="C99" s="306" t="s">
        <v>218</v>
      </c>
      <c r="D99" s="218">
        <v>1.5812999999999999</v>
      </c>
      <c r="E99" s="218">
        <v>18.051110000000001</v>
      </c>
      <c r="F99" s="218">
        <v>-0.5</v>
      </c>
      <c r="G99" s="218">
        <v>-1.8965000000000001</v>
      </c>
      <c r="H99" s="218">
        <v>-0.99</v>
      </c>
      <c r="I99" s="218">
        <v>-3.4</v>
      </c>
    </row>
    <row r="100" spans="1:9" x14ac:dyDescent="0.2">
      <c r="A100" s="218">
        <v>99</v>
      </c>
      <c r="B100" s="218">
        <v>99</v>
      </c>
      <c r="C100" s="306" t="s">
        <v>268</v>
      </c>
      <c r="D100" s="218">
        <v>4.3529999999999998</v>
      </c>
      <c r="E100" s="218">
        <v>16.218830000000001</v>
      </c>
      <c r="F100" s="218">
        <v>-0.46</v>
      </c>
      <c r="G100" s="218">
        <v>-1.7815000000000001</v>
      </c>
      <c r="H100" s="218">
        <v>-1.67581</v>
      </c>
      <c r="I100" s="218">
        <v>-5.96122</v>
      </c>
    </row>
    <row r="101" spans="1:9" x14ac:dyDescent="0.2">
      <c r="A101" s="218">
        <v>100</v>
      </c>
      <c r="B101" s="218">
        <v>100</v>
      </c>
      <c r="C101" s="306" t="s">
        <v>74</v>
      </c>
      <c r="D101" s="218">
        <v>2.6669999999999998</v>
      </c>
      <c r="E101" s="218">
        <v>16.138249999999999</v>
      </c>
      <c r="F101" s="218">
        <v>-0.42</v>
      </c>
      <c r="G101" s="218">
        <v>-1.8965000000000001</v>
      </c>
      <c r="H101" s="218">
        <v>-1.1613199999999999</v>
      </c>
      <c r="I101" s="218">
        <v>-4.45845</v>
      </c>
    </row>
    <row r="102" spans="1:9" x14ac:dyDescent="0.2">
      <c r="A102" s="218">
        <v>101</v>
      </c>
      <c r="B102" s="218">
        <v>101</v>
      </c>
      <c r="C102" s="306" t="s">
        <v>269</v>
      </c>
      <c r="D102" s="218">
        <v>4.3231000000000002</v>
      </c>
      <c r="E102" s="218">
        <v>13.75507</v>
      </c>
      <c r="F102" s="218">
        <v>-0.38</v>
      </c>
      <c r="G102" s="218">
        <v>-1.7815000000000001</v>
      </c>
      <c r="H102" s="218">
        <v>-1.4079200000000001</v>
      </c>
      <c r="I102" s="218">
        <v>-5.9806600000000003</v>
      </c>
    </row>
    <row r="103" spans="1:9" x14ac:dyDescent="0.2">
      <c r="A103" s="218">
        <v>102</v>
      </c>
      <c r="B103" s="218">
        <v>102</v>
      </c>
      <c r="C103" s="306" t="s">
        <v>218</v>
      </c>
      <c r="D103" s="218">
        <v>1.546</v>
      </c>
      <c r="E103" s="218">
        <v>13.46546</v>
      </c>
      <c r="F103" s="218">
        <v>-0.34</v>
      </c>
      <c r="G103" s="218">
        <v>-1.8965000000000001</v>
      </c>
      <c r="H103" s="218">
        <v>-0.7</v>
      </c>
      <c r="I103" s="218">
        <v>-3.4</v>
      </c>
    </row>
    <row r="104" spans="1:9" x14ac:dyDescent="0.2">
      <c r="A104" s="218">
        <v>103</v>
      </c>
      <c r="B104" s="218">
        <v>103</v>
      </c>
      <c r="C104" s="306" t="s">
        <v>270</v>
      </c>
      <c r="D104" s="218">
        <v>4.3113000000000001</v>
      </c>
      <c r="E104" s="218">
        <v>11.236520000000001</v>
      </c>
      <c r="F104" s="218">
        <v>-0.3</v>
      </c>
      <c r="G104" s="218">
        <v>-1.7815000000000001</v>
      </c>
      <c r="H104" s="218">
        <v>-1.1400999999999999</v>
      </c>
      <c r="I104" s="218">
        <v>-6.0101699999999996</v>
      </c>
    </row>
    <row r="105" spans="1:9" x14ac:dyDescent="0.2">
      <c r="A105" s="218">
        <v>104</v>
      </c>
      <c r="B105" s="218">
        <v>104</v>
      </c>
      <c r="C105" s="306" t="s">
        <v>74</v>
      </c>
      <c r="D105" s="218">
        <v>2.6313</v>
      </c>
      <c r="E105" s="218">
        <v>10.58488</v>
      </c>
      <c r="F105" s="218">
        <v>-0.26</v>
      </c>
      <c r="G105" s="218">
        <v>-1.8965000000000001</v>
      </c>
      <c r="H105" s="218">
        <v>-0.74334</v>
      </c>
      <c r="I105" s="218">
        <v>-4.48299</v>
      </c>
    </row>
    <row r="106" spans="1:9" x14ac:dyDescent="0.2">
      <c r="A106" s="218">
        <v>105</v>
      </c>
      <c r="B106" s="218">
        <v>105</v>
      </c>
      <c r="C106" s="306" t="s">
        <v>271</v>
      </c>
      <c r="D106" s="218">
        <v>4.2767999999999997</v>
      </c>
      <c r="E106" s="218">
        <v>8.6384699999999999</v>
      </c>
      <c r="F106" s="218">
        <v>-0.22</v>
      </c>
      <c r="G106" s="218">
        <v>-1.7815000000000001</v>
      </c>
      <c r="H106" s="218">
        <v>-0.86236999999999997</v>
      </c>
      <c r="I106" s="218">
        <v>-6.0097800000000001</v>
      </c>
    </row>
    <row r="107" spans="1:9" x14ac:dyDescent="0.2">
      <c r="A107" s="218">
        <v>106</v>
      </c>
      <c r="B107" s="218">
        <v>106</v>
      </c>
      <c r="C107" s="306" t="s">
        <v>218</v>
      </c>
      <c r="D107" s="218">
        <v>1.5195000000000001</v>
      </c>
      <c r="E107" s="218">
        <v>8.3247400000000003</v>
      </c>
      <c r="F107" s="218">
        <v>-0.18</v>
      </c>
      <c r="G107" s="218">
        <v>-1.8965000000000001</v>
      </c>
      <c r="H107" s="218">
        <v>-0.4</v>
      </c>
      <c r="I107" s="218">
        <v>-3.4</v>
      </c>
    </row>
    <row r="108" spans="1:9" x14ac:dyDescent="0.2">
      <c r="A108" s="218">
        <v>107</v>
      </c>
      <c r="B108" s="218">
        <v>107</v>
      </c>
      <c r="C108" s="306" t="s">
        <v>272</v>
      </c>
      <c r="D108" s="218">
        <v>2.7422</v>
      </c>
      <c r="E108" s="218">
        <v>7.5435600000000003</v>
      </c>
      <c r="F108" s="218">
        <v>-0.12</v>
      </c>
      <c r="G108" s="218">
        <v>-1.7815000000000001</v>
      </c>
      <c r="H108" s="218">
        <v>-0.48</v>
      </c>
      <c r="I108" s="218">
        <v>-4.5</v>
      </c>
    </row>
    <row r="109" spans="1:9" x14ac:dyDescent="0.2">
      <c r="A109" s="218">
        <v>108</v>
      </c>
      <c r="B109" s="218">
        <v>108</v>
      </c>
      <c r="C109" s="306" t="s">
        <v>219</v>
      </c>
      <c r="D109" s="218">
        <v>3.4136000000000002</v>
      </c>
      <c r="E109" s="218">
        <v>6.2224899999999996</v>
      </c>
      <c r="F109" s="218">
        <v>-0.08</v>
      </c>
      <c r="G109" s="218">
        <v>-1.8965000000000001</v>
      </c>
      <c r="H109" s="218">
        <v>-0.45</v>
      </c>
      <c r="I109" s="218">
        <v>-5.29</v>
      </c>
    </row>
    <row r="110" spans="1:9" x14ac:dyDescent="0.2">
      <c r="A110" s="218">
        <v>109</v>
      </c>
      <c r="B110" s="218">
        <v>109</v>
      </c>
      <c r="C110" s="306" t="s">
        <v>273</v>
      </c>
      <c r="D110" s="218">
        <v>2.7258</v>
      </c>
      <c r="E110" s="218">
        <v>4.2076700000000002</v>
      </c>
      <c r="F110" s="218">
        <v>-0.04</v>
      </c>
      <c r="G110" s="218">
        <v>-1.7815000000000001</v>
      </c>
      <c r="H110" s="218">
        <v>-0.24</v>
      </c>
      <c r="I110" s="218">
        <v>-4.5</v>
      </c>
    </row>
    <row r="111" spans="1:9" x14ac:dyDescent="0.2">
      <c r="A111" s="218">
        <v>110</v>
      </c>
      <c r="B111" s="218">
        <v>110</v>
      </c>
      <c r="C111" s="306" t="s">
        <v>218</v>
      </c>
      <c r="D111" s="218">
        <v>1.5067999999999999</v>
      </c>
      <c r="E111" s="218">
        <v>3.8052199999999998</v>
      </c>
      <c r="F111" s="218">
        <v>0</v>
      </c>
      <c r="G111" s="218">
        <v>-1.8965000000000001</v>
      </c>
      <c r="H111" s="218">
        <v>-0.1</v>
      </c>
      <c r="I111" s="218">
        <v>-3.4</v>
      </c>
    </row>
    <row r="112" spans="1:9" x14ac:dyDescent="0.2">
      <c r="A112" s="218">
        <v>111</v>
      </c>
      <c r="B112" s="218">
        <v>111</v>
      </c>
      <c r="C112" s="306" t="s">
        <v>274</v>
      </c>
      <c r="D112" s="218">
        <v>4.2748999999999997</v>
      </c>
      <c r="E112" s="218">
        <v>3.3131900000000001</v>
      </c>
      <c r="F112" s="218">
        <v>0.04</v>
      </c>
      <c r="G112" s="218">
        <v>-1.7815000000000001</v>
      </c>
      <c r="H112" s="218">
        <v>-0.20705999999999999</v>
      </c>
      <c r="I112" s="218">
        <v>-6.0492900000000001</v>
      </c>
    </row>
    <row r="113" spans="1:9" x14ac:dyDescent="0.2">
      <c r="A113" s="218">
        <v>112</v>
      </c>
      <c r="B113" s="218">
        <v>112</v>
      </c>
      <c r="C113" s="306" t="s">
        <v>74</v>
      </c>
      <c r="D113" s="218">
        <v>2.6044</v>
      </c>
      <c r="E113" s="218">
        <v>1.54013</v>
      </c>
      <c r="F113" s="218">
        <v>0.08</v>
      </c>
      <c r="G113" s="218">
        <v>-1.8965000000000001</v>
      </c>
      <c r="H113" s="218">
        <v>0.01</v>
      </c>
      <c r="I113" s="218">
        <v>-4.5</v>
      </c>
    </row>
    <row r="114" spans="1:9" x14ac:dyDescent="0.2">
      <c r="A114" s="218">
        <v>113</v>
      </c>
      <c r="B114" s="218">
        <v>113</v>
      </c>
      <c r="C114" s="306" t="s">
        <v>275</v>
      </c>
      <c r="D114" s="218">
        <v>2.7216</v>
      </c>
      <c r="E114" s="218">
        <v>2.7378300000000002</v>
      </c>
      <c r="F114" s="218">
        <v>0.12</v>
      </c>
      <c r="G114" s="218">
        <v>-1.7815000000000001</v>
      </c>
      <c r="H114" s="218">
        <v>0.25</v>
      </c>
      <c r="I114" s="218">
        <v>-4.5</v>
      </c>
    </row>
    <row r="115" spans="1:9" x14ac:dyDescent="0.2">
      <c r="A115" s="218">
        <v>114</v>
      </c>
      <c r="B115" s="218">
        <v>114</v>
      </c>
      <c r="C115" s="306" t="s">
        <v>218</v>
      </c>
      <c r="D115" s="218">
        <v>1.5083</v>
      </c>
      <c r="E115" s="218">
        <v>4.56332</v>
      </c>
      <c r="F115" s="218">
        <v>0.16</v>
      </c>
      <c r="G115" s="218">
        <v>-1.8965000000000001</v>
      </c>
      <c r="H115" s="218">
        <v>0.28000000000000003</v>
      </c>
      <c r="I115" s="218">
        <v>-3.4</v>
      </c>
    </row>
    <row r="116" spans="1:9" x14ac:dyDescent="0.2">
      <c r="A116" s="218">
        <v>115</v>
      </c>
      <c r="B116" s="218">
        <v>115</v>
      </c>
      <c r="C116" s="306" t="s">
        <v>276</v>
      </c>
      <c r="D116" s="218">
        <v>2.7229000000000001</v>
      </c>
      <c r="E116" s="218">
        <v>5.9021699999999999</v>
      </c>
      <c r="F116" s="218">
        <v>0.2</v>
      </c>
      <c r="G116" s="218">
        <v>-1.7815000000000001</v>
      </c>
      <c r="H116" s="218">
        <v>0.48</v>
      </c>
      <c r="I116" s="218">
        <v>-4.49</v>
      </c>
    </row>
    <row r="117" spans="1:9" x14ac:dyDescent="0.2">
      <c r="A117" s="218">
        <v>116</v>
      </c>
      <c r="B117" s="218">
        <v>116</v>
      </c>
      <c r="C117" s="306" t="s">
        <v>74</v>
      </c>
      <c r="D117" s="218">
        <v>2.6339999999999999</v>
      </c>
      <c r="E117" s="218">
        <v>10.05775</v>
      </c>
      <c r="F117" s="218">
        <v>0.26</v>
      </c>
      <c r="G117" s="218">
        <v>-1.8965000000000001</v>
      </c>
      <c r="H117" s="218">
        <v>0.72</v>
      </c>
      <c r="I117" s="218">
        <v>-4.49</v>
      </c>
    </row>
    <row r="118" spans="1:9" x14ac:dyDescent="0.2">
      <c r="A118" s="218">
        <v>117</v>
      </c>
      <c r="B118" s="218">
        <v>117</v>
      </c>
      <c r="C118" s="306" t="s">
        <v>277</v>
      </c>
      <c r="D118" s="218">
        <v>4.3152999999999997</v>
      </c>
      <c r="E118" s="218">
        <v>11.49395</v>
      </c>
      <c r="F118" s="218">
        <v>0.3</v>
      </c>
      <c r="G118" s="218">
        <v>-1.7815000000000001</v>
      </c>
      <c r="H118" s="218">
        <v>1.15988</v>
      </c>
      <c r="I118" s="218">
        <v>-6.0102200000000003</v>
      </c>
    </row>
    <row r="119" spans="1:9" x14ac:dyDescent="0.2">
      <c r="A119" s="218">
        <v>118</v>
      </c>
      <c r="B119" s="218">
        <v>118</v>
      </c>
      <c r="C119" s="306" t="s">
        <v>218</v>
      </c>
      <c r="D119" s="218">
        <v>1.5484</v>
      </c>
      <c r="E119" s="218">
        <v>13.825329999999999</v>
      </c>
      <c r="F119" s="218">
        <v>0.34</v>
      </c>
      <c r="G119" s="218">
        <v>-1.8965000000000001</v>
      </c>
      <c r="H119" s="218">
        <v>0.71</v>
      </c>
      <c r="I119" s="218">
        <v>-3.4</v>
      </c>
    </row>
    <row r="120" spans="1:9" x14ac:dyDescent="0.2">
      <c r="A120" s="218">
        <v>119</v>
      </c>
      <c r="B120" s="218">
        <v>119</v>
      </c>
      <c r="C120" s="306" t="s">
        <v>278</v>
      </c>
      <c r="D120" s="218">
        <v>4.3376000000000001</v>
      </c>
      <c r="E120" s="218">
        <v>13.97766</v>
      </c>
      <c r="F120" s="218">
        <v>0.38</v>
      </c>
      <c r="G120" s="218">
        <v>-1.7815000000000001</v>
      </c>
      <c r="H120" s="218">
        <v>1.4277299999999999</v>
      </c>
      <c r="I120" s="218">
        <v>-5.9907000000000004</v>
      </c>
    </row>
    <row r="121" spans="1:9" x14ac:dyDescent="0.2">
      <c r="A121" s="218">
        <v>120</v>
      </c>
      <c r="B121" s="218">
        <v>120</v>
      </c>
      <c r="C121" s="306" t="s">
        <v>219</v>
      </c>
      <c r="D121" s="218">
        <v>3.4910000000000001</v>
      </c>
      <c r="E121" s="218">
        <v>16.13252</v>
      </c>
      <c r="F121" s="218">
        <v>0.42</v>
      </c>
      <c r="G121" s="218">
        <v>-1.8965000000000001</v>
      </c>
      <c r="H121" s="218">
        <v>1.39</v>
      </c>
      <c r="I121" s="218">
        <v>-5.25</v>
      </c>
    </row>
    <row r="122" spans="1:9" x14ac:dyDescent="0.2">
      <c r="A122" s="218">
        <v>121</v>
      </c>
      <c r="B122" s="218">
        <v>121</v>
      </c>
      <c r="C122" s="306" t="s">
        <v>279</v>
      </c>
      <c r="D122" s="218">
        <v>4.3490000000000002</v>
      </c>
      <c r="E122" s="218">
        <v>16.505289999999999</v>
      </c>
      <c r="F122" s="218">
        <v>0.46</v>
      </c>
      <c r="G122" s="218">
        <v>-1.7815000000000001</v>
      </c>
      <c r="H122" s="218">
        <v>1.69557</v>
      </c>
      <c r="I122" s="218">
        <v>-5.9512900000000002</v>
      </c>
    </row>
    <row r="123" spans="1:9" x14ac:dyDescent="0.2">
      <c r="A123" s="218">
        <v>122</v>
      </c>
      <c r="B123" s="218">
        <v>122</v>
      </c>
      <c r="C123" s="308" t="s">
        <v>218</v>
      </c>
      <c r="D123" s="218">
        <v>1.5942000000000001</v>
      </c>
      <c r="E123" s="218">
        <v>19.418109999999999</v>
      </c>
      <c r="F123" s="218">
        <v>0.5</v>
      </c>
      <c r="G123" s="218">
        <v>-1.8965000000000001</v>
      </c>
      <c r="H123" s="218">
        <v>1.03</v>
      </c>
      <c r="I123" s="218">
        <v>-3.4</v>
      </c>
    </row>
    <row r="124" spans="1:9" x14ac:dyDescent="0.2">
      <c r="A124" s="218">
        <v>123</v>
      </c>
      <c r="B124" s="218">
        <v>123</v>
      </c>
      <c r="C124" s="308" t="s">
        <v>280</v>
      </c>
      <c r="D124" s="218">
        <v>4.3878000000000004</v>
      </c>
      <c r="E124" s="218">
        <v>18.93093</v>
      </c>
      <c r="F124" s="218">
        <v>0.54</v>
      </c>
      <c r="G124" s="218">
        <v>-1.7815000000000001</v>
      </c>
      <c r="H124" s="218">
        <v>1.9635199999999999</v>
      </c>
      <c r="I124" s="218">
        <v>-5.9319499999999996</v>
      </c>
    </row>
    <row r="125" spans="1:9" x14ac:dyDescent="0.2">
      <c r="A125" s="218">
        <v>124</v>
      </c>
      <c r="B125" s="218">
        <v>124</v>
      </c>
      <c r="C125" s="308" t="s">
        <v>74</v>
      </c>
      <c r="D125" s="218">
        <v>2.7139000000000002</v>
      </c>
      <c r="E125" s="218">
        <v>21.352460000000001</v>
      </c>
      <c r="F125" s="218">
        <v>0.57999999999999996</v>
      </c>
      <c r="G125" s="218">
        <v>-1.8965000000000001</v>
      </c>
      <c r="H125" s="218">
        <v>1.56816</v>
      </c>
      <c r="I125" s="218">
        <v>-4.4241599999999996</v>
      </c>
    </row>
    <row r="126" spans="1:9" x14ac:dyDescent="0.2">
      <c r="A126" s="218">
        <v>125</v>
      </c>
      <c r="B126" s="218">
        <v>125</v>
      </c>
      <c r="C126" s="308" t="s">
        <v>281</v>
      </c>
      <c r="D126" s="218">
        <v>4.4063999999999997</v>
      </c>
      <c r="E126" s="218">
        <v>21.450510000000001</v>
      </c>
      <c r="F126" s="218">
        <v>0.62</v>
      </c>
      <c r="G126" s="218">
        <v>-1.7815000000000001</v>
      </c>
      <c r="H126" s="218">
        <v>2.23142</v>
      </c>
      <c r="I126" s="218">
        <v>-5.8827199999999999</v>
      </c>
    </row>
    <row r="127" spans="1:9" x14ac:dyDescent="0.2">
      <c r="A127" s="218">
        <v>126</v>
      </c>
      <c r="B127" s="218">
        <v>126</v>
      </c>
      <c r="C127" s="308" t="s">
        <v>218</v>
      </c>
      <c r="D127" s="218">
        <v>1.6585000000000001</v>
      </c>
      <c r="E127" s="218">
        <v>24.96576</v>
      </c>
      <c r="F127" s="218">
        <v>0.66</v>
      </c>
      <c r="G127" s="218">
        <v>-1.8965000000000001</v>
      </c>
      <c r="H127" s="218">
        <v>1.36</v>
      </c>
      <c r="I127" s="218">
        <v>-3.4</v>
      </c>
    </row>
    <row r="128" spans="1:9" x14ac:dyDescent="0.2">
      <c r="A128" s="218">
        <v>127</v>
      </c>
      <c r="B128" s="218">
        <v>127</v>
      </c>
      <c r="C128" s="308" t="s">
        <v>282</v>
      </c>
      <c r="D128" s="218">
        <v>4.4519000000000002</v>
      </c>
      <c r="E128" s="218">
        <v>23.84104</v>
      </c>
      <c r="F128" s="218">
        <v>0.7</v>
      </c>
      <c r="G128" s="218">
        <v>-1.7815000000000001</v>
      </c>
      <c r="H128" s="218">
        <v>2.4994700000000001</v>
      </c>
      <c r="I128" s="218">
        <v>-5.8535399999999997</v>
      </c>
    </row>
    <row r="129" spans="1:9" x14ac:dyDescent="0.2">
      <c r="A129" s="218">
        <v>128</v>
      </c>
      <c r="B129" s="218">
        <v>128</v>
      </c>
      <c r="C129" s="308" t="s">
        <v>219</v>
      </c>
      <c r="D129" s="218">
        <v>3.6236999999999999</v>
      </c>
      <c r="E129" s="218">
        <v>25.94886</v>
      </c>
      <c r="F129" s="218">
        <v>0.74</v>
      </c>
      <c r="G129" s="218">
        <v>-1.8965000000000001</v>
      </c>
      <c r="H129" s="218">
        <v>2.3256199999999998</v>
      </c>
      <c r="I129" s="218">
        <v>-5.15489</v>
      </c>
    </row>
    <row r="130" spans="1:9" x14ac:dyDescent="0.2">
      <c r="A130" s="218">
        <v>129</v>
      </c>
      <c r="B130" s="218">
        <v>129</v>
      </c>
      <c r="C130" s="308" t="s">
        <v>283</v>
      </c>
      <c r="D130" s="218">
        <v>4.4827000000000004</v>
      </c>
      <c r="E130" s="218">
        <v>26.177890000000001</v>
      </c>
      <c r="F130" s="218">
        <v>0.78</v>
      </c>
      <c r="G130" s="218">
        <v>-1.7815000000000001</v>
      </c>
      <c r="H130" s="218">
        <v>2.75759</v>
      </c>
      <c r="I130" s="218">
        <v>-5.8044099999999998</v>
      </c>
    </row>
    <row r="131" spans="1:9" x14ac:dyDescent="0.2">
      <c r="A131" s="218">
        <v>130</v>
      </c>
      <c r="B131" s="218">
        <v>130</v>
      </c>
      <c r="C131" s="308" t="s">
        <v>218</v>
      </c>
      <c r="D131" s="218">
        <v>1.7125999999999999</v>
      </c>
      <c r="E131" s="218">
        <v>28.607790000000001</v>
      </c>
      <c r="F131" s="218">
        <v>0.82</v>
      </c>
      <c r="G131" s="218">
        <v>-1.8965000000000001</v>
      </c>
      <c r="H131" s="218">
        <v>1.64</v>
      </c>
      <c r="I131" s="218">
        <v>-3.4</v>
      </c>
    </row>
    <row r="132" spans="1:9" x14ac:dyDescent="0.2">
      <c r="A132" s="218">
        <v>131</v>
      </c>
      <c r="B132" s="218">
        <v>131</v>
      </c>
      <c r="C132" s="306" t="s">
        <v>284</v>
      </c>
      <c r="D132" s="218">
        <v>4.5121000000000002</v>
      </c>
      <c r="E132" s="218">
        <v>28.53931</v>
      </c>
      <c r="F132" s="218">
        <v>0.86</v>
      </c>
      <c r="G132" s="218">
        <v>-1.7815000000000001</v>
      </c>
      <c r="H132" s="218">
        <v>3.01573</v>
      </c>
      <c r="I132" s="218">
        <v>-5.7453700000000003</v>
      </c>
    </row>
    <row r="133" spans="1:9" x14ac:dyDescent="0.2">
      <c r="A133" s="218">
        <v>132</v>
      </c>
      <c r="B133" s="218">
        <v>132</v>
      </c>
      <c r="C133" s="306" t="s">
        <v>74</v>
      </c>
      <c r="D133" s="218">
        <v>2.8336999999999999</v>
      </c>
      <c r="E133" s="218">
        <v>30.880700000000001</v>
      </c>
      <c r="F133" s="218">
        <v>0.9</v>
      </c>
      <c r="G133" s="218">
        <v>-1.8965000000000001</v>
      </c>
      <c r="H133" s="218">
        <v>2.3544299999999998</v>
      </c>
      <c r="I133" s="218">
        <v>-4.3285299999999998</v>
      </c>
    </row>
    <row r="134" spans="1:9" x14ac:dyDescent="0.2">
      <c r="A134" s="218">
        <v>133</v>
      </c>
      <c r="B134" s="218">
        <v>133</v>
      </c>
      <c r="C134" s="306" t="s">
        <v>285</v>
      </c>
      <c r="D134" s="218">
        <v>4.5663999999999998</v>
      </c>
      <c r="E134" s="218">
        <v>30.739239999999999</v>
      </c>
      <c r="F134" s="218">
        <v>0.94</v>
      </c>
      <c r="G134" s="218">
        <v>-1.7815000000000001</v>
      </c>
      <c r="H134" s="218">
        <v>3.2740399999999998</v>
      </c>
      <c r="I134" s="218">
        <v>-5.70634</v>
      </c>
    </row>
    <row r="135" spans="1:9" x14ac:dyDescent="0.2">
      <c r="A135" s="218">
        <v>134</v>
      </c>
      <c r="B135" s="218">
        <v>134</v>
      </c>
      <c r="C135" s="306" t="s">
        <v>218</v>
      </c>
      <c r="D135" s="218">
        <v>1.7371000000000001</v>
      </c>
      <c r="E135" s="218">
        <v>30.055810000000001</v>
      </c>
      <c r="F135" s="218">
        <v>0.98</v>
      </c>
      <c r="G135" s="218">
        <v>-1.8965000000000001</v>
      </c>
      <c r="H135" s="218">
        <v>1.85</v>
      </c>
      <c r="I135" s="218">
        <v>-3.4</v>
      </c>
    </row>
    <row r="136" spans="1:9" x14ac:dyDescent="0.2">
      <c r="A136" s="218">
        <v>135</v>
      </c>
      <c r="B136" s="218">
        <v>135</v>
      </c>
      <c r="C136" s="306" t="s">
        <v>286</v>
      </c>
      <c r="D136" s="218">
        <v>4.6159999999999997</v>
      </c>
      <c r="E136" s="218">
        <v>33.121409999999997</v>
      </c>
      <c r="F136" s="218">
        <v>1.02</v>
      </c>
      <c r="G136" s="218">
        <v>-1.7815000000000001</v>
      </c>
      <c r="H136" s="218">
        <v>3.5422400000000001</v>
      </c>
      <c r="I136" s="218">
        <v>-5.6474500000000001</v>
      </c>
    </row>
    <row r="137" spans="1:9" x14ac:dyDescent="0.2">
      <c r="A137" s="218">
        <v>136</v>
      </c>
      <c r="B137" s="218">
        <v>136</v>
      </c>
      <c r="C137" s="306" t="s">
        <v>219</v>
      </c>
      <c r="D137" s="218">
        <v>3.7191000000000001</v>
      </c>
      <c r="E137" s="218">
        <v>31.904229999999998</v>
      </c>
      <c r="F137" s="218">
        <v>1.06</v>
      </c>
      <c r="G137" s="218">
        <v>-1.8965000000000001</v>
      </c>
      <c r="H137" s="218">
        <v>3.0255299999999998</v>
      </c>
      <c r="I137" s="218">
        <v>-5.0537299999999998</v>
      </c>
    </row>
    <row r="138" spans="1:9" x14ac:dyDescent="0.2">
      <c r="A138" s="218">
        <v>137</v>
      </c>
      <c r="B138" s="218">
        <v>137</v>
      </c>
      <c r="C138" s="306" t="s">
        <v>287</v>
      </c>
      <c r="D138" s="218">
        <v>4.6513999999999998</v>
      </c>
      <c r="E138" s="218">
        <v>35.491639999999997</v>
      </c>
      <c r="F138" s="218">
        <v>1.1000000000000001</v>
      </c>
      <c r="G138" s="218">
        <v>-1.7815000000000001</v>
      </c>
      <c r="H138" s="218">
        <v>3.8005100000000001</v>
      </c>
      <c r="I138" s="218">
        <v>-5.5686400000000003</v>
      </c>
    </row>
    <row r="139" spans="1:9" x14ac:dyDescent="0.2">
      <c r="A139" s="218">
        <v>138</v>
      </c>
      <c r="B139" s="218">
        <v>138</v>
      </c>
      <c r="C139" s="306" t="s">
        <v>218</v>
      </c>
      <c r="D139" s="218">
        <v>1.8057000000000001</v>
      </c>
      <c r="E139" s="218">
        <v>33.628459999999997</v>
      </c>
      <c r="F139" s="218">
        <v>1.1399999999999999</v>
      </c>
      <c r="G139" s="218">
        <v>-1.8965000000000001</v>
      </c>
      <c r="H139" s="218">
        <v>2.14</v>
      </c>
      <c r="I139" s="218">
        <v>-3.4</v>
      </c>
    </row>
    <row r="140" spans="1:9" x14ac:dyDescent="0.2">
      <c r="A140" s="218">
        <v>139</v>
      </c>
      <c r="B140" s="218">
        <v>139</v>
      </c>
      <c r="C140" s="306" t="s">
        <v>288</v>
      </c>
      <c r="D140" s="218">
        <v>4.7165999999999997</v>
      </c>
      <c r="E140" s="218">
        <v>37.770110000000003</v>
      </c>
      <c r="F140" s="218">
        <v>1.18</v>
      </c>
      <c r="G140" s="218">
        <v>-1.7815000000000001</v>
      </c>
      <c r="H140" s="218">
        <v>4.0688899999999997</v>
      </c>
      <c r="I140" s="218">
        <v>-5.5098399999999996</v>
      </c>
    </row>
    <row r="141" spans="1:9" x14ac:dyDescent="0.2">
      <c r="A141" s="218">
        <v>140</v>
      </c>
      <c r="B141" s="218">
        <v>140</v>
      </c>
      <c r="C141" s="306" t="s">
        <v>74</v>
      </c>
      <c r="D141" s="218">
        <v>2.9081999999999999</v>
      </c>
      <c r="E141" s="218">
        <v>36.687539999999998</v>
      </c>
      <c r="F141" s="218">
        <v>1.22</v>
      </c>
      <c r="G141" s="218">
        <v>-1.8965000000000001</v>
      </c>
      <c r="H141" s="218">
        <v>2.9575</v>
      </c>
      <c r="I141" s="218">
        <v>-4.2286000000000001</v>
      </c>
    </row>
    <row r="142" spans="1:9" x14ac:dyDescent="0.2">
      <c r="A142" s="218">
        <v>141</v>
      </c>
      <c r="B142" s="218">
        <v>141</v>
      </c>
      <c r="C142" s="306" t="s">
        <v>289</v>
      </c>
      <c r="D142" s="218">
        <v>4.7686000000000002</v>
      </c>
      <c r="E142" s="218">
        <v>39.877870000000001</v>
      </c>
      <c r="F142" s="218">
        <v>1.26</v>
      </c>
      <c r="G142" s="218">
        <v>-1.7815000000000001</v>
      </c>
      <c r="H142" s="218">
        <v>4.3174299999999999</v>
      </c>
      <c r="I142" s="218">
        <v>-5.44102</v>
      </c>
    </row>
    <row r="143" spans="1:9" x14ac:dyDescent="0.2">
      <c r="A143" s="218">
        <v>142</v>
      </c>
      <c r="B143" s="218">
        <v>142</v>
      </c>
      <c r="C143" s="306" t="s">
        <v>218</v>
      </c>
      <c r="D143" s="218">
        <v>1.9489000000000001</v>
      </c>
      <c r="E143" s="218">
        <v>39.513840000000002</v>
      </c>
      <c r="F143" s="218">
        <v>1.3</v>
      </c>
      <c r="G143" s="218">
        <v>-1.8965000000000001</v>
      </c>
      <c r="H143" s="218">
        <v>2.54</v>
      </c>
      <c r="I143" s="218">
        <v>-3.4</v>
      </c>
    </row>
    <row r="144" spans="1:9" x14ac:dyDescent="0.2">
      <c r="A144" s="218">
        <v>143</v>
      </c>
      <c r="B144" s="218">
        <v>143</v>
      </c>
      <c r="C144" s="306" t="s">
        <v>290</v>
      </c>
      <c r="D144" s="218">
        <v>4.8262999999999998</v>
      </c>
      <c r="E144" s="218">
        <v>42.10378</v>
      </c>
      <c r="F144" s="218">
        <v>1.34</v>
      </c>
      <c r="G144" s="218">
        <v>-1.7815000000000001</v>
      </c>
      <c r="H144" s="218">
        <v>4.5759400000000001</v>
      </c>
      <c r="I144" s="218">
        <v>-5.3623099999999999</v>
      </c>
    </row>
    <row r="145" spans="1:9" x14ac:dyDescent="0.2">
      <c r="A145" s="218">
        <v>144</v>
      </c>
      <c r="B145" s="218">
        <v>144</v>
      </c>
      <c r="C145" s="306" t="s">
        <v>219</v>
      </c>
      <c r="D145" s="218">
        <v>3.9609000000000001</v>
      </c>
      <c r="E145" s="218">
        <v>41.401780000000002</v>
      </c>
      <c r="F145" s="218">
        <v>1.38</v>
      </c>
      <c r="G145" s="218">
        <v>-1.8965000000000001</v>
      </c>
      <c r="H145" s="218">
        <v>3.9994499999999999</v>
      </c>
      <c r="I145" s="218">
        <v>-4.8674999999999997</v>
      </c>
    </row>
    <row r="146" spans="1:9" x14ac:dyDescent="0.2">
      <c r="A146" s="218">
        <v>145</v>
      </c>
      <c r="B146" s="218">
        <v>145</v>
      </c>
      <c r="C146" s="306" t="s">
        <v>291</v>
      </c>
      <c r="D146" s="218">
        <v>4.8771000000000004</v>
      </c>
      <c r="E146" s="218">
        <v>44.272390000000001</v>
      </c>
      <c r="F146" s="218">
        <v>1.42</v>
      </c>
      <c r="G146" s="218">
        <v>-1.7815000000000001</v>
      </c>
      <c r="H146" s="218">
        <v>4.8245399999999998</v>
      </c>
      <c r="I146" s="218">
        <v>-5.2736299999999998</v>
      </c>
    </row>
    <row r="147" spans="1:9" x14ac:dyDescent="0.2">
      <c r="A147" s="218">
        <v>146</v>
      </c>
      <c r="B147" s="218">
        <v>146</v>
      </c>
      <c r="C147" s="306" t="s">
        <v>218</v>
      </c>
      <c r="D147" s="218">
        <v>2.0819000000000001</v>
      </c>
      <c r="E147" s="218">
        <v>43.764150000000001</v>
      </c>
      <c r="F147" s="218">
        <v>1.46</v>
      </c>
      <c r="G147" s="218">
        <v>-1.8965000000000001</v>
      </c>
      <c r="H147" s="218">
        <v>2.9</v>
      </c>
      <c r="I147" s="218">
        <v>-3.4</v>
      </c>
    </row>
    <row r="148" spans="1:9" x14ac:dyDescent="0.2">
      <c r="A148" s="218">
        <v>147</v>
      </c>
      <c r="B148" s="218">
        <v>147</v>
      </c>
      <c r="C148" s="306" t="s">
        <v>74</v>
      </c>
      <c r="D148" s="218">
        <v>3.0270999999999999</v>
      </c>
      <c r="E148" s="218">
        <v>42.735010000000003</v>
      </c>
      <c r="F148" s="218">
        <v>1.8965000000000001</v>
      </c>
      <c r="G148" s="218">
        <v>-1.44</v>
      </c>
      <c r="H148" s="218">
        <v>4.1198800000000002</v>
      </c>
      <c r="I148" s="218">
        <v>-3.4941900000000001</v>
      </c>
    </row>
    <row r="149" spans="1:9" x14ac:dyDescent="0.2">
      <c r="A149" s="218">
        <v>148</v>
      </c>
      <c r="B149" s="218">
        <v>148</v>
      </c>
      <c r="C149" s="306" t="s">
        <v>292</v>
      </c>
      <c r="D149" s="218">
        <v>4.8571</v>
      </c>
      <c r="E149" s="218">
        <v>43.526339999999998</v>
      </c>
      <c r="F149" s="218">
        <v>1.7815000000000001</v>
      </c>
      <c r="G149" s="218">
        <v>-1.4</v>
      </c>
      <c r="H149" s="218">
        <v>5.3031699999999997</v>
      </c>
      <c r="I149" s="218">
        <v>-4.7450200000000002</v>
      </c>
    </row>
    <row r="150" spans="1:9" x14ac:dyDescent="0.2">
      <c r="A150" s="218">
        <v>149</v>
      </c>
      <c r="B150" s="218">
        <v>149</v>
      </c>
      <c r="C150" s="306" t="s">
        <v>218</v>
      </c>
      <c r="D150" s="218">
        <v>1.9745999999999999</v>
      </c>
      <c r="E150" s="218">
        <v>40.409309999999998</v>
      </c>
      <c r="F150" s="218">
        <v>1.8965000000000001</v>
      </c>
      <c r="G150" s="218">
        <v>-1.36</v>
      </c>
      <c r="H150" s="218">
        <v>3.4</v>
      </c>
      <c r="I150" s="218">
        <v>-2.64</v>
      </c>
    </row>
    <row r="151" spans="1:9" x14ac:dyDescent="0.2">
      <c r="A151" s="218">
        <v>150</v>
      </c>
      <c r="B151" s="218">
        <v>150</v>
      </c>
      <c r="C151" s="306" t="s">
        <v>293</v>
      </c>
      <c r="D151" s="218">
        <v>4.8022</v>
      </c>
      <c r="E151" s="218">
        <v>41.253120000000003</v>
      </c>
      <c r="F151" s="218">
        <v>1.7815000000000001</v>
      </c>
      <c r="G151" s="218">
        <v>-1.32</v>
      </c>
      <c r="H151" s="218">
        <v>5.3918100000000004</v>
      </c>
      <c r="I151" s="218">
        <v>-4.4865000000000004</v>
      </c>
    </row>
    <row r="152" spans="1:9" x14ac:dyDescent="0.2">
      <c r="A152" s="218">
        <v>151</v>
      </c>
      <c r="B152" s="218">
        <v>151</v>
      </c>
      <c r="C152" s="306" t="s">
        <v>219</v>
      </c>
      <c r="D152" s="218">
        <v>3.8698000000000001</v>
      </c>
      <c r="E152" s="218">
        <v>38.141840000000002</v>
      </c>
      <c r="F152" s="218">
        <v>1.8965000000000001</v>
      </c>
      <c r="G152" s="218">
        <v>-1.28</v>
      </c>
      <c r="H152" s="218">
        <v>4.9400000000000004</v>
      </c>
      <c r="I152" s="218">
        <v>-3.67</v>
      </c>
    </row>
    <row r="153" spans="1:9" x14ac:dyDescent="0.2">
      <c r="A153" s="218">
        <v>152</v>
      </c>
      <c r="B153" s="218">
        <v>152</v>
      </c>
      <c r="C153" s="306" t="s">
        <v>294</v>
      </c>
      <c r="D153" s="218">
        <v>4.7488000000000001</v>
      </c>
      <c r="E153" s="218">
        <v>38.838790000000003</v>
      </c>
      <c r="F153" s="218">
        <v>1.7815000000000001</v>
      </c>
      <c r="G153" s="218">
        <v>-1.24</v>
      </c>
      <c r="H153" s="218">
        <v>5.4804300000000001</v>
      </c>
      <c r="I153" s="218">
        <v>-4.21814</v>
      </c>
    </row>
    <row r="154" spans="1:9" x14ac:dyDescent="0.2">
      <c r="A154" s="218">
        <v>153</v>
      </c>
      <c r="B154" s="218">
        <v>153</v>
      </c>
      <c r="C154" s="306" t="s">
        <v>218</v>
      </c>
      <c r="D154" s="218">
        <v>1.8395999999999999</v>
      </c>
      <c r="E154" s="218">
        <v>35.184660000000001</v>
      </c>
      <c r="F154" s="218">
        <v>1.8965000000000001</v>
      </c>
      <c r="G154" s="218">
        <v>-1.2</v>
      </c>
      <c r="H154" s="218">
        <v>3.4</v>
      </c>
      <c r="I154" s="218">
        <v>-2.2599999999999998</v>
      </c>
    </row>
    <row r="155" spans="1:9" x14ac:dyDescent="0.2">
      <c r="A155" s="218">
        <v>154</v>
      </c>
      <c r="B155" s="218">
        <v>154</v>
      </c>
      <c r="C155" s="306" t="s">
        <v>295</v>
      </c>
      <c r="D155" s="218">
        <v>4.6801000000000004</v>
      </c>
      <c r="E155" s="218">
        <v>36.590130000000002</v>
      </c>
      <c r="F155" s="218">
        <v>1.7815000000000001</v>
      </c>
      <c r="G155" s="218">
        <v>-1.1599999999999999</v>
      </c>
      <c r="H155" s="218">
        <v>5.5392099999999997</v>
      </c>
      <c r="I155" s="218">
        <v>-3.9497200000000001</v>
      </c>
    </row>
    <row r="156" spans="1:9" x14ac:dyDescent="0.2">
      <c r="A156" s="218">
        <v>155</v>
      </c>
      <c r="B156" s="218">
        <v>155</v>
      </c>
      <c r="C156" s="306" t="s">
        <v>74</v>
      </c>
      <c r="D156" s="218">
        <v>2.8397000000000001</v>
      </c>
      <c r="E156" s="218">
        <v>32.919960000000003</v>
      </c>
      <c r="F156" s="218">
        <v>1.8965000000000001</v>
      </c>
      <c r="G156" s="218">
        <v>-1.1200000000000001</v>
      </c>
      <c r="H156" s="218">
        <v>4.2802600000000002</v>
      </c>
      <c r="I156" s="218">
        <v>-2.6633</v>
      </c>
    </row>
    <row r="157" spans="1:9" x14ac:dyDescent="0.2">
      <c r="A157" s="218">
        <v>156</v>
      </c>
      <c r="B157" s="218">
        <v>156</v>
      </c>
      <c r="C157" s="306" t="s">
        <v>296</v>
      </c>
      <c r="D157" s="218">
        <v>4.6326999999999998</v>
      </c>
      <c r="E157" s="218">
        <v>34.311</v>
      </c>
      <c r="F157" s="218">
        <v>1.7815000000000001</v>
      </c>
      <c r="G157" s="218">
        <v>-1.08</v>
      </c>
      <c r="H157" s="218">
        <v>5.6080399999999999</v>
      </c>
      <c r="I157" s="218">
        <v>-3.69137</v>
      </c>
    </row>
    <row r="158" spans="1:9" x14ac:dyDescent="0.2">
      <c r="A158" s="218">
        <v>157</v>
      </c>
      <c r="B158" s="218">
        <v>157</v>
      </c>
      <c r="C158" s="306" t="s">
        <v>218</v>
      </c>
      <c r="D158" s="218">
        <v>1.7421</v>
      </c>
      <c r="E158" s="218">
        <v>30.340479999999999</v>
      </c>
      <c r="F158" s="218">
        <v>1.8965000000000001</v>
      </c>
      <c r="G158" s="218">
        <v>-1.04</v>
      </c>
      <c r="H158" s="218">
        <v>3.4</v>
      </c>
      <c r="I158" s="218">
        <v>-1.92</v>
      </c>
    </row>
    <row r="159" spans="1:9" s="223" customFormat="1" x14ac:dyDescent="0.2">
      <c r="A159" s="223">
        <v>158</v>
      </c>
      <c r="B159" s="223">
        <v>158</v>
      </c>
      <c r="C159" s="644" t="s">
        <v>303</v>
      </c>
      <c r="D159" s="223">
        <v>4.5738000000000003</v>
      </c>
      <c r="E159" s="223">
        <v>31.84451</v>
      </c>
      <c r="F159" s="223">
        <v>1.7815000000000001</v>
      </c>
      <c r="G159" s="223">
        <v>-1</v>
      </c>
      <c r="H159" s="223">
        <v>5.6668500000000002</v>
      </c>
      <c r="I159" s="223">
        <v>-3.4131999999999998</v>
      </c>
    </row>
    <row r="160" spans="1:9" x14ac:dyDescent="0.2">
      <c r="A160" s="218">
        <v>159</v>
      </c>
      <c r="B160" s="218">
        <v>159</v>
      </c>
      <c r="C160" s="306" t="s">
        <v>74</v>
      </c>
      <c r="D160" s="218">
        <v>2.7736000000000001</v>
      </c>
      <c r="E160" s="218">
        <v>28.2166</v>
      </c>
      <c r="F160" s="218">
        <v>1.8965000000000001</v>
      </c>
      <c r="G160" s="218">
        <v>-0.96</v>
      </c>
      <c r="H160" s="218">
        <v>4.3404800000000003</v>
      </c>
      <c r="I160" s="218">
        <v>-2.27136</v>
      </c>
    </row>
    <row r="161" spans="1:9" x14ac:dyDescent="0.2">
      <c r="A161" s="218">
        <v>160</v>
      </c>
      <c r="B161" s="218">
        <v>160</v>
      </c>
      <c r="C161" s="306" t="s">
        <v>298</v>
      </c>
      <c r="D161" s="218">
        <v>4.5335000000000001</v>
      </c>
      <c r="E161" s="218">
        <v>29.53715</v>
      </c>
      <c r="F161" s="218">
        <v>1.7815000000000001</v>
      </c>
      <c r="G161" s="218">
        <v>-0.92</v>
      </c>
      <c r="H161" s="218">
        <v>5.7257999999999996</v>
      </c>
      <c r="I161" s="218">
        <v>-3.15496</v>
      </c>
    </row>
    <row r="162" spans="1:9" x14ac:dyDescent="0.2">
      <c r="A162" s="218">
        <v>161</v>
      </c>
      <c r="B162" s="218">
        <v>161</v>
      </c>
      <c r="C162" s="306" t="s">
        <v>218</v>
      </c>
      <c r="D162" s="218">
        <v>1.6585000000000001</v>
      </c>
      <c r="E162" s="218">
        <v>24.96576</v>
      </c>
      <c r="F162" s="218">
        <v>1.8965000000000001</v>
      </c>
      <c r="G162" s="218">
        <v>-0.88</v>
      </c>
      <c r="H162" s="218">
        <v>3.4</v>
      </c>
      <c r="I162" s="218">
        <v>-1.58</v>
      </c>
    </row>
    <row r="163" spans="1:9" x14ac:dyDescent="0.2">
      <c r="A163" s="218">
        <v>162</v>
      </c>
      <c r="B163" s="218">
        <v>162</v>
      </c>
      <c r="C163" s="306" t="s">
        <v>299</v>
      </c>
      <c r="D163" s="218">
        <v>4.4828000000000001</v>
      </c>
      <c r="E163" s="218">
        <v>27.025690000000001</v>
      </c>
      <c r="F163" s="218">
        <v>1.7815000000000001</v>
      </c>
      <c r="G163" s="218">
        <v>-0.84</v>
      </c>
      <c r="H163" s="218">
        <v>5.77475</v>
      </c>
      <c r="I163" s="218">
        <v>-2.8769200000000001</v>
      </c>
    </row>
    <row r="164" spans="1:9" x14ac:dyDescent="0.2">
      <c r="A164" s="218">
        <v>163</v>
      </c>
      <c r="B164" s="218">
        <v>163</v>
      </c>
      <c r="C164" s="306" t="s">
        <v>74</v>
      </c>
      <c r="D164" s="218">
        <v>2.7158000000000002</v>
      </c>
      <c r="E164" s="218">
        <v>23.244730000000001</v>
      </c>
      <c r="F164" s="218">
        <v>1.8965000000000001</v>
      </c>
      <c r="G164" s="218">
        <v>-0.8</v>
      </c>
      <c r="H164" s="218">
        <v>4.3918299999999997</v>
      </c>
      <c r="I164" s="218">
        <v>-1.87181</v>
      </c>
    </row>
    <row r="165" spans="1:9" x14ac:dyDescent="0.2">
      <c r="A165" s="218">
        <v>164</v>
      </c>
      <c r="B165" s="218">
        <v>164</v>
      </c>
      <c r="C165" s="306" t="s">
        <v>300</v>
      </c>
      <c r="D165" s="218">
        <v>4.4542000000000002</v>
      </c>
      <c r="E165" s="218">
        <v>24.52552</v>
      </c>
      <c r="F165" s="218">
        <v>1.7815000000000001</v>
      </c>
      <c r="G165" s="218">
        <v>-0.76</v>
      </c>
      <c r="H165" s="218">
        <v>5.83378</v>
      </c>
      <c r="I165" s="218">
        <v>-2.6089099999999998</v>
      </c>
    </row>
    <row r="166" spans="1:9" x14ac:dyDescent="0.2">
      <c r="A166" s="218">
        <v>165</v>
      </c>
      <c r="B166" s="218">
        <v>165</v>
      </c>
      <c r="C166" s="306" t="s">
        <v>218</v>
      </c>
      <c r="D166" s="218">
        <v>1.6500999999999999</v>
      </c>
      <c r="E166" s="218">
        <v>24.336189999999998</v>
      </c>
      <c r="F166" s="218">
        <v>1.8965000000000001</v>
      </c>
      <c r="G166" s="218">
        <v>-0.72</v>
      </c>
      <c r="H166" s="218">
        <v>3.4</v>
      </c>
      <c r="I166" s="218">
        <v>-1.4</v>
      </c>
    </row>
    <row r="167" spans="1:9" x14ac:dyDescent="0.2">
      <c r="A167" s="218">
        <v>166</v>
      </c>
      <c r="B167" s="218">
        <v>166</v>
      </c>
      <c r="C167" s="306" t="s">
        <v>301</v>
      </c>
      <c r="D167" s="218">
        <v>4.4249999999999998</v>
      </c>
      <c r="E167" s="218">
        <v>22.04626</v>
      </c>
      <c r="F167" s="218">
        <v>1.7815000000000001</v>
      </c>
      <c r="G167" s="218">
        <v>-0.68</v>
      </c>
      <c r="H167" s="218">
        <v>5.8829099999999999</v>
      </c>
      <c r="I167" s="218">
        <v>-2.3409300000000002</v>
      </c>
    </row>
    <row r="168" spans="1:9" x14ac:dyDescent="0.2">
      <c r="A168" s="218">
        <v>167</v>
      </c>
      <c r="B168" s="218">
        <v>167</v>
      </c>
      <c r="C168" s="306" t="s">
        <v>219</v>
      </c>
      <c r="D168" s="218">
        <v>3.5611999999999999</v>
      </c>
      <c r="E168" s="218">
        <v>21.929880000000001</v>
      </c>
      <c r="F168" s="218">
        <v>1.8965000000000001</v>
      </c>
      <c r="G168" s="218">
        <v>-0.64</v>
      </c>
      <c r="H168" s="218">
        <v>5.2</v>
      </c>
      <c r="I168" s="218">
        <v>-1.97</v>
      </c>
    </row>
    <row r="169" spans="1:9" x14ac:dyDescent="0.2">
      <c r="A169" s="218">
        <v>168</v>
      </c>
      <c r="B169" s="218">
        <v>168</v>
      </c>
      <c r="C169" s="306" t="s">
        <v>302</v>
      </c>
      <c r="D169" s="218">
        <v>4.3821000000000003</v>
      </c>
      <c r="E169" s="218">
        <v>19.50384</v>
      </c>
      <c r="F169" s="218">
        <v>1.7815000000000001</v>
      </c>
      <c r="G169" s="218">
        <v>-0.6</v>
      </c>
      <c r="H169" s="218">
        <v>5.9121199999999998</v>
      </c>
      <c r="I169" s="218">
        <v>-2.06304</v>
      </c>
    </row>
    <row r="170" spans="1:9" x14ac:dyDescent="0.2">
      <c r="A170" s="218">
        <v>169</v>
      </c>
      <c r="B170" s="218">
        <v>169</v>
      </c>
      <c r="C170" s="306" t="s">
        <v>218</v>
      </c>
      <c r="D170" s="218">
        <v>1.5974999999999999</v>
      </c>
      <c r="E170" s="218">
        <v>19.756360000000001</v>
      </c>
      <c r="F170" s="218">
        <v>1.8965000000000001</v>
      </c>
      <c r="G170" s="218">
        <v>-0.56000000000000005</v>
      </c>
      <c r="H170" s="218">
        <v>3.4</v>
      </c>
      <c r="I170" s="218">
        <v>-1.1000000000000001</v>
      </c>
    </row>
    <row r="171" spans="1:9" s="223" customFormat="1" x14ac:dyDescent="0.2">
      <c r="A171" s="223">
        <v>170</v>
      </c>
      <c r="B171" s="223">
        <v>170</v>
      </c>
      <c r="C171" s="644" t="s">
        <v>297</v>
      </c>
      <c r="D171" s="223">
        <v>4.3575999999999997</v>
      </c>
      <c r="E171" s="223">
        <v>16.87914</v>
      </c>
      <c r="F171" s="223">
        <v>1.7815000000000001</v>
      </c>
      <c r="G171" s="223">
        <v>-0.52</v>
      </c>
      <c r="H171" s="223">
        <v>5.95139</v>
      </c>
      <c r="I171" s="223">
        <v>-1.78525</v>
      </c>
    </row>
    <row r="172" spans="1:9" x14ac:dyDescent="0.2">
      <c r="A172" s="218">
        <v>171</v>
      </c>
      <c r="B172" s="218">
        <v>171</v>
      </c>
      <c r="C172" s="306" t="s">
        <v>74</v>
      </c>
      <c r="D172" s="218">
        <v>2.6629999999999998</v>
      </c>
      <c r="E172" s="218">
        <v>16.186730000000001</v>
      </c>
      <c r="F172" s="218">
        <v>1.8965000000000001</v>
      </c>
      <c r="G172" s="218">
        <v>-0.48</v>
      </c>
      <c r="H172" s="218">
        <v>4.4539600000000004</v>
      </c>
      <c r="I172" s="218">
        <v>-1.22237</v>
      </c>
    </row>
    <row r="173" spans="1:9" x14ac:dyDescent="0.2">
      <c r="A173" s="218">
        <v>172</v>
      </c>
      <c r="B173" s="218">
        <v>172</v>
      </c>
      <c r="C173" s="306" t="s">
        <v>304</v>
      </c>
      <c r="D173" s="218">
        <v>4.3327999999999998</v>
      </c>
      <c r="E173" s="218">
        <v>14.26291</v>
      </c>
      <c r="F173" s="218">
        <v>1.7815000000000001</v>
      </c>
      <c r="G173" s="218">
        <v>-0.44</v>
      </c>
      <c r="H173" s="218">
        <v>5.9807699999999997</v>
      </c>
      <c r="I173" s="218">
        <v>-1.5074799999999999</v>
      </c>
    </row>
    <row r="174" spans="1:9" x14ac:dyDescent="0.2">
      <c r="A174" s="218">
        <v>173</v>
      </c>
      <c r="B174" s="218">
        <v>173</v>
      </c>
      <c r="C174" s="306" t="s">
        <v>218</v>
      </c>
      <c r="D174" s="218">
        <v>1.5484</v>
      </c>
      <c r="E174" s="218">
        <v>13.825329999999999</v>
      </c>
      <c r="F174" s="218">
        <v>1.8965000000000001</v>
      </c>
      <c r="G174" s="218">
        <v>-0.4</v>
      </c>
      <c r="H174" s="218">
        <v>3.4</v>
      </c>
      <c r="I174" s="218">
        <v>-0.77</v>
      </c>
    </row>
    <row r="175" spans="1:9" x14ac:dyDescent="0.2">
      <c r="A175" s="218">
        <v>174</v>
      </c>
      <c r="B175" s="218">
        <v>174</v>
      </c>
      <c r="C175" s="306" t="s">
        <v>305</v>
      </c>
      <c r="D175" s="218">
        <v>4.2976999999999999</v>
      </c>
      <c r="E175" s="218">
        <v>11.67557</v>
      </c>
      <c r="F175" s="218">
        <v>1.7815000000000001</v>
      </c>
      <c r="G175" s="218">
        <v>-0.36</v>
      </c>
      <c r="H175" s="218">
        <v>5.9902499999999996</v>
      </c>
      <c r="I175" s="218">
        <v>-1.2297199999999999</v>
      </c>
    </row>
    <row r="176" spans="1:9" x14ac:dyDescent="0.2">
      <c r="A176" s="218">
        <v>175</v>
      </c>
      <c r="B176" s="218">
        <v>175</v>
      </c>
      <c r="C176" s="306" t="s">
        <v>74</v>
      </c>
      <c r="D176" s="218">
        <v>2.6328999999999998</v>
      </c>
      <c r="E176" s="218">
        <v>11.286199999999999</v>
      </c>
      <c r="F176" s="218">
        <v>1.8965000000000001</v>
      </c>
      <c r="G176" s="218">
        <v>-0.32</v>
      </c>
      <c r="H176" s="218">
        <v>4.4785199999999996</v>
      </c>
      <c r="I176" s="218">
        <v>-0.83528999999999998</v>
      </c>
    </row>
    <row r="177" spans="1:9" x14ac:dyDescent="0.2">
      <c r="A177" s="218">
        <v>176</v>
      </c>
      <c r="B177" s="218">
        <v>176</v>
      </c>
      <c r="C177" s="306" t="s">
        <v>306</v>
      </c>
      <c r="D177" s="218">
        <v>4.2929000000000004</v>
      </c>
      <c r="E177" s="218">
        <v>9.1402999999999999</v>
      </c>
      <c r="F177" s="218">
        <v>1.7815000000000001</v>
      </c>
      <c r="G177" s="218">
        <v>-0.28000000000000003</v>
      </c>
      <c r="H177" s="218">
        <v>6.0198499999999999</v>
      </c>
      <c r="I177" s="218">
        <v>-0.96192999999999995</v>
      </c>
    </row>
    <row r="178" spans="1:9" x14ac:dyDescent="0.2">
      <c r="A178" s="218">
        <v>177</v>
      </c>
      <c r="B178" s="218">
        <v>177</v>
      </c>
      <c r="C178" s="306" t="s">
        <v>218</v>
      </c>
      <c r="D178" s="218">
        <v>1.5195000000000001</v>
      </c>
      <c r="E178" s="218">
        <v>8.3247400000000003</v>
      </c>
      <c r="F178" s="218">
        <v>1.8965000000000001</v>
      </c>
      <c r="G178" s="218">
        <v>-0.24</v>
      </c>
      <c r="H178" s="218">
        <v>3.4</v>
      </c>
      <c r="I178" s="218">
        <v>-0.46</v>
      </c>
    </row>
    <row r="179" spans="1:9" x14ac:dyDescent="0.2">
      <c r="A179" s="218">
        <v>178</v>
      </c>
      <c r="B179" s="218">
        <v>178</v>
      </c>
      <c r="C179" s="306" t="s">
        <v>307</v>
      </c>
      <c r="D179" s="218">
        <v>4.2854999999999999</v>
      </c>
      <c r="E179" s="218">
        <v>6.4882999999999997</v>
      </c>
      <c r="F179" s="218">
        <v>1.7815000000000001</v>
      </c>
      <c r="G179" s="218">
        <v>-0.2</v>
      </c>
      <c r="H179" s="218">
        <v>6.0395300000000001</v>
      </c>
      <c r="I179" s="218">
        <v>-0.68425999999999998</v>
      </c>
    </row>
    <row r="180" spans="1:9" x14ac:dyDescent="0.2">
      <c r="A180" s="218">
        <v>179</v>
      </c>
      <c r="B180" s="218">
        <v>179</v>
      </c>
      <c r="C180" s="306" t="s">
        <v>74</v>
      </c>
      <c r="D180" s="218">
        <v>2.6103999999999998</v>
      </c>
      <c r="E180" s="218">
        <v>5.53179</v>
      </c>
      <c r="F180" s="218">
        <v>1.8965000000000001</v>
      </c>
      <c r="G180" s="218">
        <v>-0.16</v>
      </c>
      <c r="H180" s="218">
        <v>4.4947900000000001</v>
      </c>
      <c r="I180" s="218">
        <v>-0.41164000000000001</v>
      </c>
    </row>
    <row r="181" spans="1:9" x14ac:dyDescent="0.2">
      <c r="A181" s="218">
        <v>180</v>
      </c>
      <c r="B181" s="218">
        <v>180</v>
      </c>
      <c r="C181" s="306" t="s">
        <v>308</v>
      </c>
      <c r="D181" s="218">
        <v>4.2674000000000003</v>
      </c>
      <c r="E181" s="218">
        <v>3.8507099999999999</v>
      </c>
      <c r="F181" s="218">
        <v>1.7815000000000001</v>
      </c>
      <c r="G181" s="218">
        <v>-0.12</v>
      </c>
      <c r="H181" s="218">
        <v>6.03932</v>
      </c>
      <c r="I181" s="218">
        <v>-0.40659000000000001</v>
      </c>
    </row>
    <row r="182" spans="1:9" x14ac:dyDescent="0.2">
      <c r="A182" s="218">
        <v>181</v>
      </c>
      <c r="B182" s="218">
        <v>181</v>
      </c>
      <c r="C182" s="306" t="s">
        <v>218</v>
      </c>
      <c r="D182" s="218">
        <v>1.5056</v>
      </c>
      <c r="E182" s="218">
        <v>3.0457900000000002</v>
      </c>
      <c r="F182" s="218">
        <v>1.8965000000000001</v>
      </c>
      <c r="G182" s="218">
        <v>-0.08</v>
      </c>
      <c r="H182" s="218">
        <v>3.4</v>
      </c>
      <c r="I182" s="218">
        <v>-0.16</v>
      </c>
    </row>
    <row r="183" spans="1:9" x14ac:dyDescent="0.2">
      <c r="A183" s="218">
        <v>182</v>
      </c>
      <c r="B183" s="218">
        <v>182</v>
      </c>
      <c r="C183" s="306" t="s">
        <v>309</v>
      </c>
      <c r="D183" s="218">
        <v>4.2686000000000002</v>
      </c>
      <c r="E183" s="218">
        <v>1.19391</v>
      </c>
      <c r="F183" s="218">
        <v>1.7815000000000001</v>
      </c>
      <c r="G183" s="218">
        <v>-0.04</v>
      </c>
      <c r="H183" s="218">
        <v>6.0492100000000004</v>
      </c>
      <c r="I183" s="218">
        <v>-0.12894</v>
      </c>
    </row>
    <row r="184" spans="1:9" x14ac:dyDescent="0.2">
      <c r="A184" s="218">
        <v>183</v>
      </c>
      <c r="B184" s="218">
        <v>183</v>
      </c>
      <c r="C184" s="306" t="s">
        <v>74</v>
      </c>
      <c r="D184" s="218">
        <v>2.6034999999999999</v>
      </c>
      <c r="E184" s="218">
        <v>0</v>
      </c>
      <c r="F184" s="218">
        <v>1.8965000000000001</v>
      </c>
      <c r="G184" s="218">
        <v>0</v>
      </c>
      <c r="H184" s="218">
        <v>4.5</v>
      </c>
      <c r="I184" s="218">
        <v>0</v>
      </c>
    </row>
    <row r="185" spans="1:9" x14ac:dyDescent="0.2">
      <c r="A185" s="218">
        <v>184</v>
      </c>
      <c r="B185" s="218">
        <v>184</v>
      </c>
      <c r="C185" s="306" t="s">
        <v>310</v>
      </c>
      <c r="D185" s="218">
        <v>4.2689000000000004</v>
      </c>
      <c r="E185" s="218">
        <v>1.3265199999999999</v>
      </c>
      <c r="F185" s="218">
        <v>1.7815000000000001</v>
      </c>
      <c r="G185" s="218">
        <v>0.04</v>
      </c>
      <c r="H185" s="218">
        <v>6.0492100000000004</v>
      </c>
      <c r="I185" s="218">
        <v>0.13882</v>
      </c>
    </row>
    <row r="186" spans="1:9" x14ac:dyDescent="0.2">
      <c r="A186" s="218">
        <v>185</v>
      </c>
      <c r="B186" s="218">
        <v>185</v>
      </c>
      <c r="C186" s="306" t="s">
        <v>218</v>
      </c>
      <c r="D186" s="218">
        <v>1.5051000000000001</v>
      </c>
      <c r="E186" s="218">
        <v>2.6656499999999999</v>
      </c>
      <c r="F186" s="218">
        <v>1.8965000000000001</v>
      </c>
      <c r="G186" s="218">
        <v>0.08</v>
      </c>
      <c r="H186" s="218">
        <v>3.4</v>
      </c>
      <c r="I186" s="218">
        <v>0.15</v>
      </c>
    </row>
    <row r="187" spans="1:9" x14ac:dyDescent="0.2">
      <c r="A187" s="218">
        <v>186</v>
      </c>
      <c r="B187" s="218">
        <v>186</v>
      </c>
      <c r="C187" s="306" t="s">
        <v>311</v>
      </c>
      <c r="D187" s="218">
        <v>4.2781000000000002</v>
      </c>
      <c r="E187" s="218">
        <v>3.9738799999999999</v>
      </c>
      <c r="F187" s="218">
        <v>1.7815000000000001</v>
      </c>
      <c r="G187" s="218">
        <v>0.12</v>
      </c>
      <c r="H187" s="218">
        <v>6.0493199999999998</v>
      </c>
      <c r="I187" s="218">
        <v>0.41648000000000002</v>
      </c>
    </row>
    <row r="188" spans="1:9" x14ac:dyDescent="0.2">
      <c r="A188" s="218">
        <v>187</v>
      </c>
      <c r="B188" s="218">
        <v>187</v>
      </c>
      <c r="C188" s="306" t="s">
        <v>219</v>
      </c>
      <c r="D188" s="218">
        <v>3.4117999999999999</v>
      </c>
      <c r="E188" s="218">
        <v>5.2446000000000002</v>
      </c>
      <c r="F188" s="218">
        <v>1.8965000000000001</v>
      </c>
      <c r="G188" s="218">
        <v>0.16</v>
      </c>
      <c r="H188" s="218">
        <v>5.2940500000000004</v>
      </c>
      <c r="I188" s="218">
        <v>0.47187000000000001</v>
      </c>
    </row>
    <row r="189" spans="1:9" x14ac:dyDescent="0.2">
      <c r="A189" s="218">
        <v>188</v>
      </c>
      <c r="B189" s="218">
        <v>188</v>
      </c>
      <c r="C189" s="306" t="s">
        <v>312</v>
      </c>
      <c r="D189" s="218">
        <v>4.2854999999999999</v>
      </c>
      <c r="E189" s="218">
        <v>6.4882999999999997</v>
      </c>
      <c r="F189" s="218">
        <v>1.7815000000000001</v>
      </c>
      <c r="G189" s="218">
        <v>0.2</v>
      </c>
      <c r="H189" s="218">
        <v>6.0395300000000001</v>
      </c>
      <c r="I189" s="218">
        <v>0.68425999999999998</v>
      </c>
    </row>
    <row r="190" spans="1:9" x14ac:dyDescent="0.2">
      <c r="A190" s="218">
        <v>189</v>
      </c>
      <c r="B190" s="218">
        <v>189</v>
      </c>
      <c r="C190" s="306" t="s">
        <v>218</v>
      </c>
      <c r="D190" s="218">
        <v>1.5195000000000001</v>
      </c>
      <c r="E190" s="218">
        <v>8.3247400000000003</v>
      </c>
      <c r="F190" s="218">
        <v>1.8965000000000001</v>
      </c>
      <c r="G190" s="218">
        <v>0.24</v>
      </c>
      <c r="H190" s="218">
        <v>3.4</v>
      </c>
      <c r="I190" s="218">
        <v>0.46</v>
      </c>
    </row>
    <row r="191" spans="1:9" x14ac:dyDescent="0.2">
      <c r="A191" s="218">
        <v>190</v>
      </c>
      <c r="B191" s="218">
        <v>190</v>
      </c>
      <c r="C191" s="306" t="s">
        <v>313</v>
      </c>
      <c r="D191" s="218">
        <v>4.3042999999999996</v>
      </c>
      <c r="E191" s="218">
        <v>9.2492900000000002</v>
      </c>
      <c r="F191" s="218">
        <v>1.7815000000000001</v>
      </c>
      <c r="G191" s="218">
        <v>0.28000000000000003</v>
      </c>
      <c r="H191" s="218">
        <v>6.0298600000000002</v>
      </c>
      <c r="I191" s="218">
        <v>0.97184000000000004</v>
      </c>
    </row>
    <row r="192" spans="1:9" x14ac:dyDescent="0.2">
      <c r="A192" s="218">
        <v>191</v>
      </c>
      <c r="B192" s="218">
        <v>191</v>
      </c>
      <c r="C192" s="306" t="s">
        <v>74</v>
      </c>
      <c r="D192" s="218">
        <v>2.6314000000000002</v>
      </c>
      <c r="E192" s="218">
        <v>11.05397</v>
      </c>
      <c r="F192" s="218">
        <v>1.8965000000000001</v>
      </c>
      <c r="G192" s="218">
        <v>0.32</v>
      </c>
      <c r="H192" s="218">
        <v>4.4790700000000001</v>
      </c>
      <c r="I192" s="218">
        <v>0.82452999999999999</v>
      </c>
    </row>
    <row r="193" spans="1:9" x14ac:dyDescent="0.2">
      <c r="A193" s="218">
        <v>192</v>
      </c>
      <c r="B193" s="218">
        <v>192</v>
      </c>
      <c r="C193" s="306" t="s">
        <v>314</v>
      </c>
      <c r="D193" s="218">
        <v>4.3193000000000001</v>
      </c>
      <c r="E193" s="218">
        <v>11.750909999999999</v>
      </c>
      <c r="F193" s="218">
        <v>1.7815000000000001</v>
      </c>
      <c r="G193" s="218">
        <v>0.36</v>
      </c>
      <c r="H193" s="218">
        <v>6.0102700000000002</v>
      </c>
      <c r="I193" s="218">
        <v>1.2396499999999999</v>
      </c>
    </row>
    <row r="194" spans="1:9" x14ac:dyDescent="0.2">
      <c r="A194" s="218">
        <v>193</v>
      </c>
      <c r="B194" s="218">
        <v>193</v>
      </c>
      <c r="C194" s="306" t="s">
        <v>218</v>
      </c>
      <c r="D194" s="218">
        <v>1.5484</v>
      </c>
      <c r="E194" s="218">
        <v>13.825329999999999</v>
      </c>
      <c r="F194" s="218">
        <v>1.8965000000000001</v>
      </c>
      <c r="G194" s="218">
        <v>0.4</v>
      </c>
      <c r="H194" s="218">
        <v>3.4</v>
      </c>
      <c r="I194" s="218">
        <v>0.77</v>
      </c>
    </row>
    <row r="195" spans="1:9" x14ac:dyDescent="0.2">
      <c r="A195" s="218">
        <v>194</v>
      </c>
      <c r="B195" s="218">
        <v>194</v>
      </c>
      <c r="C195" s="306" t="s">
        <v>315</v>
      </c>
      <c r="D195" s="218">
        <v>4.3231000000000002</v>
      </c>
      <c r="E195" s="218">
        <v>14.29518</v>
      </c>
      <c r="F195" s="218">
        <v>1.7815000000000001</v>
      </c>
      <c r="G195" s="218">
        <v>0.44</v>
      </c>
      <c r="H195" s="218">
        <v>5.9707699999999999</v>
      </c>
      <c r="I195" s="218">
        <v>1.50746</v>
      </c>
    </row>
    <row r="196" spans="1:9" x14ac:dyDescent="0.2">
      <c r="A196" s="218">
        <v>195</v>
      </c>
      <c r="B196" s="218">
        <v>195</v>
      </c>
      <c r="C196" s="306" t="s">
        <v>74</v>
      </c>
      <c r="D196" s="218">
        <v>2.6663999999999999</v>
      </c>
      <c r="E196" s="218">
        <v>16.529440000000001</v>
      </c>
      <c r="F196" s="218">
        <v>1.8965000000000001</v>
      </c>
      <c r="G196" s="218">
        <v>0.48</v>
      </c>
      <c r="H196" s="218">
        <v>4.4527299999999999</v>
      </c>
      <c r="I196" s="218">
        <v>1.2386200000000001</v>
      </c>
    </row>
    <row r="197" spans="1:9" x14ac:dyDescent="0.2">
      <c r="A197" s="218">
        <v>196</v>
      </c>
      <c r="B197" s="218">
        <v>196</v>
      </c>
      <c r="C197" s="306" t="s">
        <v>316</v>
      </c>
      <c r="D197" s="218">
        <v>4.3575999999999997</v>
      </c>
      <c r="E197" s="218">
        <v>16.87914</v>
      </c>
      <c r="F197" s="218">
        <v>1.7815000000000001</v>
      </c>
      <c r="G197" s="218">
        <v>0.52</v>
      </c>
      <c r="H197" s="218">
        <v>5.95139</v>
      </c>
      <c r="I197" s="218">
        <v>1.78525</v>
      </c>
    </row>
    <row r="198" spans="1:9" x14ac:dyDescent="0.2">
      <c r="A198" s="218">
        <v>197</v>
      </c>
      <c r="B198" s="218">
        <v>197</v>
      </c>
      <c r="C198" s="306" t="s">
        <v>218</v>
      </c>
      <c r="D198" s="218">
        <v>1.5974999999999999</v>
      </c>
      <c r="E198" s="218">
        <v>19.756360000000001</v>
      </c>
      <c r="F198" s="218">
        <v>1.8965000000000001</v>
      </c>
      <c r="G198" s="218">
        <v>0.56000000000000005</v>
      </c>
      <c r="H198" s="218">
        <v>3.4</v>
      </c>
      <c r="I198" s="218">
        <v>1.1000000000000001</v>
      </c>
    </row>
    <row r="199" spans="1:9" x14ac:dyDescent="0.2">
      <c r="A199" s="218">
        <v>198</v>
      </c>
      <c r="B199" s="218">
        <v>198</v>
      </c>
      <c r="C199" s="306" t="s">
        <v>317</v>
      </c>
      <c r="D199" s="218">
        <v>4.3821000000000003</v>
      </c>
      <c r="E199" s="218">
        <v>19.50384</v>
      </c>
      <c r="F199" s="218">
        <v>1.7815000000000001</v>
      </c>
      <c r="G199" s="218">
        <v>0.6</v>
      </c>
      <c r="H199" s="218">
        <v>5.9121199999999998</v>
      </c>
      <c r="I199" s="218">
        <v>2.06304</v>
      </c>
    </row>
    <row r="200" spans="1:9" x14ac:dyDescent="0.2">
      <c r="A200" s="218">
        <v>199</v>
      </c>
      <c r="B200" s="218">
        <v>199</v>
      </c>
      <c r="C200" s="306" t="s">
        <v>74</v>
      </c>
      <c r="D200" s="218">
        <v>2.7065000000000001</v>
      </c>
      <c r="E200" s="218">
        <v>21.249369999999999</v>
      </c>
      <c r="F200" s="218">
        <v>1.8965000000000001</v>
      </c>
      <c r="G200" s="218">
        <v>0.64</v>
      </c>
      <c r="H200" s="218">
        <v>4.4189600000000002</v>
      </c>
      <c r="I200" s="218">
        <v>1.6209</v>
      </c>
    </row>
    <row r="201" spans="1:9" x14ac:dyDescent="0.2">
      <c r="A201" s="218">
        <v>200</v>
      </c>
      <c r="B201" s="218">
        <v>200</v>
      </c>
      <c r="C201" s="306" t="s">
        <v>318</v>
      </c>
      <c r="D201" s="218">
        <v>4.4119000000000002</v>
      </c>
      <c r="E201" s="218">
        <v>21.975449999999999</v>
      </c>
      <c r="F201" s="218">
        <v>1.7815000000000001</v>
      </c>
      <c r="G201" s="218">
        <v>0.68</v>
      </c>
      <c r="H201" s="218">
        <v>5.8728899999999999</v>
      </c>
      <c r="I201" s="218">
        <v>2.3309899999999999</v>
      </c>
    </row>
    <row r="202" spans="1:9" x14ac:dyDescent="0.2">
      <c r="A202" s="218">
        <v>201</v>
      </c>
      <c r="B202" s="218">
        <v>201</v>
      </c>
      <c r="C202" s="306" t="s">
        <v>218</v>
      </c>
      <c r="D202" s="218">
        <v>1.5974999999999999</v>
      </c>
      <c r="E202" s="218">
        <v>19.756360000000001</v>
      </c>
      <c r="F202" s="218">
        <v>1.8965000000000001</v>
      </c>
      <c r="G202" s="218">
        <v>0.72</v>
      </c>
      <c r="H202" s="218">
        <v>3.4</v>
      </c>
      <c r="I202" s="218">
        <v>1.26</v>
      </c>
    </row>
    <row r="203" spans="1:9" x14ac:dyDescent="0.2">
      <c r="A203" s="218">
        <v>202</v>
      </c>
      <c r="B203" s="218">
        <v>202</v>
      </c>
      <c r="C203" s="306" t="s">
        <v>319</v>
      </c>
      <c r="D203" s="218">
        <v>4.4409000000000001</v>
      </c>
      <c r="E203" s="218">
        <v>24.462440000000001</v>
      </c>
      <c r="F203" s="218">
        <v>1.7815000000000001</v>
      </c>
      <c r="G203" s="218">
        <v>0.76</v>
      </c>
      <c r="H203" s="218">
        <v>5.82376</v>
      </c>
      <c r="I203" s="218">
        <v>2.5989599999999999</v>
      </c>
    </row>
    <row r="204" spans="1:9" x14ac:dyDescent="0.2">
      <c r="A204" s="218">
        <v>203</v>
      </c>
      <c r="B204" s="218">
        <v>203</v>
      </c>
      <c r="C204" s="306" t="s">
        <v>219</v>
      </c>
      <c r="D204" s="218">
        <v>3.5506000000000002</v>
      </c>
      <c r="E204" s="218">
        <v>22.603670000000001</v>
      </c>
      <c r="F204" s="218">
        <v>1.8965000000000001</v>
      </c>
      <c r="G204" s="218">
        <v>0.8</v>
      </c>
      <c r="H204" s="218">
        <v>5.1743399999999999</v>
      </c>
      <c r="I204" s="218">
        <v>2.1646800000000002</v>
      </c>
    </row>
    <row r="205" spans="1:9" x14ac:dyDescent="0.2">
      <c r="A205" s="218">
        <v>204</v>
      </c>
      <c r="B205" s="218">
        <v>204</v>
      </c>
      <c r="C205" s="306" t="s">
        <v>320</v>
      </c>
      <c r="D205" s="218">
        <v>4.4916999999999998</v>
      </c>
      <c r="E205" s="218">
        <v>26.96838</v>
      </c>
      <c r="F205" s="218">
        <v>1.7815000000000001</v>
      </c>
      <c r="G205" s="218">
        <v>0.84</v>
      </c>
      <c r="H205" s="218">
        <v>5.7847200000000001</v>
      </c>
      <c r="I205" s="218">
        <v>2.87696</v>
      </c>
    </row>
    <row r="206" spans="1:9" x14ac:dyDescent="0.2">
      <c r="A206" s="218">
        <v>205</v>
      </c>
      <c r="B206" s="218">
        <v>205</v>
      </c>
      <c r="C206" s="306" t="s">
        <v>218</v>
      </c>
      <c r="D206" s="218">
        <v>1.667</v>
      </c>
      <c r="E206" s="218">
        <v>25.588950000000001</v>
      </c>
      <c r="F206" s="218">
        <v>1.8965000000000001</v>
      </c>
      <c r="G206" s="218">
        <v>0.88</v>
      </c>
      <c r="H206" s="218">
        <v>3.4</v>
      </c>
      <c r="I206" s="218">
        <v>1.6</v>
      </c>
    </row>
    <row r="207" spans="1:9" x14ac:dyDescent="0.2">
      <c r="A207" s="218">
        <v>206</v>
      </c>
      <c r="B207" s="218">
        <v>206</v>
      </c>
      <c r="C207" s="306" t="s">
        <v>321</v>
      </c>
      <c r="D207" s="218">
        <v>4.5236999999999998</v>
      </c>
      <c r="E207" s="218">
        <v>29.319210000000002</v>
      </c>
      <c r="F207" s="218">
        <v>1.7815000000000001</v>
      </c>
      <c r="G207" s="218">
        <v>0.92</v>
      </c>
      <c r="H207" s="218">
        <v>5.7257100000000003</v>
      </c>
      <c r="I207" s="218">
        <v>3.1351300000000002</v>
      </c>
    </row>
    <row r="208" spans="1:9" x14ac:dyDescent="0.2">
      <c r="A208" s="218">
        <v>207</v>
      </c>
      <c r="B208" s="218">
        <v>207</v>
      </c>
      <c r="C208" s="306" t="s">
        <v>74</v>
      </c>
      <c r="D208" s="218">
        <v>2.7648999999999999</v>
      </c>
      <c r="E208" s="218">
        <v>27.72589</v>
      </c>
      <c r="F208" s="218">
        <v>1.8965000000000001</v>
      </c>
      <c r="G208" s="218">
        <v>0.96</v>
      </c>
      <c r="H208" s="218">
        <v>4.3439800000000002</v>
      </c>
      <c r="I208" s="218">
        <v>2.2463700000000002</v>
      </c>
    </row>
    <row r="209" spans="1:9" x14ac:dyDescent="0.2">
      <c r="A209" s="218">
        <v>208</v>
      </c>
      <c r="B209" s="218">
        <v>208</v>
      </c>
      <c r="C209" s="306" t="s">
        <v>322</v>
      </c>
      <c r="D209" s="218">
        <v>4.5823</v>
      </c>
      <c r="E209" s="218">
        <v>31.779260000000001</v>
      </c>
      <c r="F209" s="218">
        <v>1.7815000000000001</v>
      </c>
      <c r="G209" s="218">
        <v>1</v>
      </c>
      <c r="H209" s="218">
        <v>5.6768200000000002</v>
      </c>
      <c r="I209" s="218">
        <v>3.4132500000000001</v>
      </c>
    </row>
    <row r="210" spans="1:9" x14ac:dyDescent="0.2">
      <c r="A210" s="218">
        <v>209</v>
      </c>
      <c r="B210" s="218">
        <v>209</v>
      </c>
      <c r="C210" s="306" t="s">
        <v>218</v>
      </c>
      <c r="D210" s="218">
        <v>1.7321</v>
      </c>
      <c r="E210" s="218">
        <v>29.769500000000001</v>
      </c>
      <c r="F210" s="218">
        <v>1.8965000000000001</v>
      </c>
      <c r="G210" s="218">
        <v>1.04</v>
      </c>
      <c r="H210" s="218">
        <v>3.4</v>
      </c>
      <c r="I210" s="218">
        <v>1.9</v>
      </c>
    </row>
    <row r="211" spans="1:9" x14ac:dyDescent="0.2">
      <c r="A211" s="218">
        <v>210</v>
      </c>
      <c r="B211" s="218">
        <v>210</v>
      </c>
      <c r="C211" s="306" t="s">
        <v>323</v>
      </c>
      <c r="D211" s="218">
        <v>4.6269999999999998</v>
      </c>
      <c r="E211" s="218">
        <v>34.209829999999997</v>
      </c>
      <c r="F211" s="218">
        <v>1.7815000000000001</v>
      </c>
      <c r="G211" s="218">
        <v>1.08</v>
      </c>
      <c r="H211" s="218">
        <v>5.60799</v>
      </c>
      <c r="I211" s="218">
        <v>3.6814399999999998</v>
      </c>
    </row>
    <row r="212" spans="1:9" x14ac:dyDescent="0.2">
      <c r="A212" s="218">
        <v>211</v>
      </c>
      <c r="B212" s="218">
        <v>211</v>
      </c>
      <c r="C212" s="306" t="s">
        <v>74</v>
      </c>
      <c r="D212" s="218">
        <v>2.8391000000000002</v>
      </c>
      <c r="E212" s="218">
        <v>32.890059999999998</v>
      </c>
      <c r="F212" s="218">
        <v>1.8965000000000001</v>
      </c>
      <c r="G212" s="218">
        <v>1.1200000000000001</v>
      </c>
      <c r="H212" s="218">
        <v>4.2805299999999997</v>
      </c>
      <c r="I212" s="218">
        <v>2.6617099999999998</v>
      </c>
    </row>
    <row r="213" spans="1:9" x14ac:dyDescent="0.2">
      <c r="A213" s="218">
        <v>212</v>
      </c>
      <c r="B213" s="218">
        <v>212</v>
      </c>
      <c r="C213" s="306" t="s">
        <v>324</v>
      </c>
      <c r="D213" s="218">
        <v>4.6821000000000002</v>
      </c>
      <c r="E213" s="218">
        <v>36.420769999999997</v>
      </c>
      <c r="F213" s="218">
        <v>1.7815000000000001</v>
      </c>
      <c r="G213" s="218">
        <v>1.1599999999999999</v>
      </c>
      <c r="H213" s="218">
        <v>5.5491200000000003</v>
      </c>
      <c r="I213" s="218">
        <v>3.9398399999999998</v>
      </c>
    </row>
    <row r="214" spans="1:9" x14ac:dyDescent="0.2">
      <c r="A214" s="218">
        <v>213</v>
      </c>
      <c r="B214" s="218">
        <v>213</v>
      </c>
      <c r="C214" s="306" t="s">
        <v>218</v>
      </c>
      <c r="D214" s="218">
        <v>1.8281000000000001</v>
      </c>
      <c r="E214" s="218">
        <v>34.672359999999998</v>
      </c>
      <c r="F214" s="218">
        <v>1.8965000000000001</v>
      </c>
      <c r="G214" s="218">
        <v>1.2</v>
      </c>
      <c r="H214" s="218">
        <v>3.4</v>
      </c>
      <c r="I214" s="218">
        <v>2.2400000000000002</v>
      </c>
    </row>
    <row r="215" spans="1:9" x14ac:dyDescent="0.2">
      <c r="A215" s="218">
        <v>214</v>
      </c>
      <c r="B215" s="218">
        <v>214</v>
      </c>
      <c r="C215" s="306" t="s">
        <v>325</v>
      </c>
      <c r="D215" s="218">
        <v>4.7285000000000004</v>
      </c>
      <c r="E215" s="218">
        <v>38.727209999999999</v>
      </c>
      <c r="F215" s="218">
        <v>1.7815000000000001</v>
      </c>
      <c r="G215" s="218">
        <v>1.24</v>
      </c>
      <c r="H215" s="218">
        <v>5.47037</v>
      </c>
      <c r="I215" s="218">
        <v>4.1982200000000001</v>
      </c>
    </row>
    <row r="216" spans="1:9" x14ac:dyDescent="0.2">
      <c r="A216" s="218">
        <v>215</v>
      </c>
      <c r="B216" s="218">
        <v>215</v>
      </c>
      <c r="C216" s="306" t="s">
        <v>74</v>
      </c>
      <c r="D216" s="218">
        <v>2.9190999999999998</v>
      </c>
      <c r="E216" s="218">
        <v>37.606729999999999</v>
      </c>
      <c r="F216" s="218">
        <v>1.8965000000000001</v>
      </c>
      <c r="G216" s="218">
        <v>1.28</v>
      </c>
      <c r="H216" s="218">
        <v>4.2090300000000003</v>
      </c>
      <c r="I216" s="218">
        <v>3.0613199999999998</v>
      </c>
    </row>
    <row r="217" spans="1:9" x14ac:dyDescent="0.2">
      <c r="A217" s="218">
        <v>216</v>
      </c>
      <c r="B217" s="218">
        <v>216</v>
      </c>
      <c r="C217" s="306" t="s">
        <v>326</v>
      </c>
      <c r="D217" s="218">
        <v>4.7956000000000003</v>
      </c>
      <c r="E217" s="218">
        <v>41.164239999999999</v>
      </c>
      <c r="F217" s="218">
        <v>1.7815000000000001</v>
      </c>
      <c r="G217" s="218">
        <v>1.32</v>
      </c>
      <c r="H217" s="218">
        <v>5.3917599999999997</v>
      </c>
      <c r="I217" s="218">
        <v>4.4765600000000001</v>
      </c>
    </row>
    <row r="218" spans="1:9" x14ac:dyDescent="0.2">
      <c r="A218" s="218">
        <v>217</v>
      </c>
      <c r="B218" s="218">
        <v>217</v>
      </c>
      <c r="C218" s="306" t="s">
        <v>218</v>
      </c>
      <c r="D218" s="218">
        <v>1.9578</v>
      </c>
      <c r="E218" s="218">
        <v>39.830440000000003</v>
      </c>
      <c r="F218" s="218">
        <v>1.8965000000000001</v>
      </c>
      <c r="G218" s="218">
        <v>1.36</v>
      </c>
      <c r="H218" s="218">
        <v>3.4</v>
      </c>
      <c r="I218" s="218">
        <v>2.61402</v>
      </c>
    </row>
    <row r="219" spans="1:9" x14ac:dyDescent="0.2">
      <c r="A219" s="218">
        <v>218</v>
      </c>
      <c r="B219" s="218">
        <v>218</v>
      </c>
      <c r="C219" s="306" t="s">
        <v>327</v>
      </c>
      <c r="D219" s="218">
        <v>4.8574999999999999</v>
      </c>
      <c r="E219" s="218">
        <v>43.3613</v>
      </c>
      <c r="F219" s="218">
        <v>1.7815000000000001</v>
      </c>
      <c r="G219" s="218">
        <v>1.4</v>
      </c>
      <c r="H219" s="218">
        <v>5.3130699999999997</v>
      </c>
      <c r="I219" s="218">
        <v>4.7351200000000002</v>
      </c>
    </row>
    <row r="220" spans="1:9" x14ac:dyDescent="0.2">
      <c r="A220" s="218">
        <v>219</v>
      </c>
      <c r="B220" s="218">
        <v>219</v>
      </c>
      <c r="C220" s="306" t="s">
        <v>219</v>
      </c>
      <c r="D220" s="218">
        <v>3.9943</v>
      </c>
      <c r="E220" s="218">
        <v>42.529389999999999</v>
      </c>
      <c r="F220" s="218">
        <v>1.8965000000000001</v>
      </c>
      <c r="G220" s="218">
        <v>1.44</v>
      </c>
      <c r="H220" s="218">
        <v>4.84</v>
      </c>
      <c r="I220" s="218">
        <v>4.1399999999999997</v>
      </c>
    </row>
    <row r="221" spans="1:9" x14ac:dyDescent="0.2">
      <c r="A221" s="218">
        <v>220</v>
      </c>
      <c r="B221" s="218">
        <v>220</v>
      </c>
      <c r="C221" s="306" t="s">
        <v>218</v>
      </c>
      <c r="D221" s="218">
        <v>2.0206</v>
      </c>
      <c r="E221" s="218">
        <v>41.920819999999999</v>
      </c>
      <c r="F221" s="218">
        <v>1.46</v>
      </c>
      <c r="G221" s="218">
        <v>1.8965000000000001</v>
      </c>
      <c r="H221" s="218">
        <v>2.81</v>
      </c>
      <c r="I221" s="218">
        <v>3.4</v>
      </c>
    </row>
    <row r="222" spans="1:9" x14ac:dyDescent="0.2">
      <c r="A222" s="218">
        <v>221</v>
      </c>
      <c r="B222" s="218">
        <v>221</v>
      </c>
      <c r="C222" s="306" t="s">
        <v>328</v>
      </c>
      <c r="D222" s="218">
        <v>4.8109000000000002</v>
      </c>
      <c r="E222" s="218">
        <v>42.428280000000001</v>
      </c>
      <c r="F222" s="218">
        <v>1.42</v>
      </c>
      <c r="G222" s="218">
        <v>1.7815000000000001</v>
      </c>
      <c r="H222" s="218">
        <v>4.6657299999999999</v>
      </c>
      <c r="I222" s="218">
        <v>5.3324999999999996</v>
      </c>
    </row>
    <row r="223" spans="1:9" x14ac:dyDescent="0.2">
      <c r="A223" s="218">
        <v>222</v>
      </c>
      <c r="B223" s="218">
        <v>222</v>
      </c>
      <c r="C223" s="306" t="s">
        <v>219</v>
      </c>
      <c r="D223" s="218">
        <v>3.8893</v>
      </c>
      <c r="E223" s="218">
        <v>39.462769999999999</v>
      </c>
      <c r="F223" s="218">
        <v>1.38</v>
      </c>
      <c r="G223" s="218">
        <v>1.8965000000000001</v>
      </c>
      <c r="H223" s="218">
        <v>3.8519299999999999</v>
      </c>
      <c r="I223" s="218">
        <v>4.8991600000000002</v>
      </c>
    </row>
    <row r="224" spans="1:9" x14ac:dyDescent="0.2">
      <c r="A224" s="218">
        <v>223</v>
      </c>
      <c r="B224" s="218">
        <v>223</v>
      </c>
      <c r="C224" s="306" t="s">
        <v>329</v>
      </c>
      <c r="D224" s="218">
        <v>4.7521000000000004</v>
      </c>
      <c r="E224" s="218">
        <v>40.198880000000003</v>
      </c>
      <c r="F224" s="218">
        <v>1.34</v>
      </c>
      <c r="G224" s="218">
        <v>1.7815000000000001</v>
      </c>
      <c r="H224" s="218">
        <v>4.4072100000000001</v>
      </c>
      <c r="I224" s="218">
        <v>5.4112</v>
      </c>
    </row>
    <row r="225" spans="1:9" x14ac:dyDescent="0.2">
      <c r="A225" s="218">
        <v>224</v>
      </c>
      <c r="B225" s="218">
        <v>224</v>
      </c>
      <c r="C225" s="306" t="s">
        <v>218</v>
      </c>
      <c r="D225" s="218">
        <v>1.8808</v>
      </c>
      <c r="E225" s="218">
        <v>36.927779999999998</v>
      </c>
      <c r="F225" s="218">
        <v>1.3</v>
      </c>
      <c r="G225" s="218">
        <v>1.8965000000000001</v>
      </c>
      <c r="H225" s="218">
        <v>2.4300000000000002</v>
      </c>
      <c r="I225" s="218">
        <v>3.4</v>
      </c>
    </row>
    <row r="226" spans="1:9" x14ac:dyDescent="0.2">
      <c r="A226" s="218">
        <v>225</v>
      </c>
      <c r="B226" s="218">
        <v>225</v>
      </c>
      <c r="C226" s="306" t="s">
        <v>330</v>
      </c>
      <c r="D226" s="218">
        <v>4.7008000000000001</v>
      </c>
      <c r="E226" s="218">
        <v>37.917810000000003</v>
      </c>
      <c r="F226" s="218">
        <v>1.26</v>
      </c>
      <c r="G226" s="218">
        <v>1.7815000000000001</v>
      </c>
      <c r="H226" s="218">
        <v>4.1487800000000004</v>
      </c>
      <c r="I226" s="218">
        <v>5.4899199999999997</v>
      </c>
    </row>
    <row r="227" spans="1:9" x14ac:dyDescent="0.2">
      <c r="A227" s="218">
        <v>226</v>
      </c>
      <c r="B227" s="218">
        <v>226</v>
      </c>
      <c r="C227" s="306" t="s">
        <v>74</v>
      </c>
      <c r="D227" s="218">
        <v>2.8473000000000002</v>
      </c>
      <c r="E227" s="218">
        <v>34.106200000000001</v>
      </c>
      <c r="F227" s="218">
        <v>1.22</v>
      </c>
      <c r="G227" s="218">
        <v>1.8965000000000001</v>
      </c>
      <c r="H227" s="218">
        <v>2.8165499999999999</v>
      </c>
      <c r="I227" s="218">
        <v>4.2540500000000003</v>
      </c>
    </row>
    <row r="228" spans="1:9" x14ac:dyDescent="0.2">
      <c r="A228" s="218">
        <v>227</v>
      </c>
      <c r="B228" s="218">
        <v>227</v>
      </c>
      <c r="C228" s="306" t="s">
        <v>331</v>
      </c>
      <c r="D228" s="218">
        <v>4.6432000000000002</v>
      </c>
      <c r="E228" s="218">
        <v>35.5625</v>
      </c>
      <c r="F228" s="218">
        <v>1.18</v>
      </c>
      <c r="G228" s="218">
        <v>1.7815000000000001</v>
      </c>
      <c r="H228" s="218">
        <v>3.8804599999999998</v>
      </c>
      <c r="I228" s="218">
        <v>5.5586799999999998</v>
      </c>
    </row>
    <row r="229" spans="1:9" x14ac:dyDescent="0.2">
      <c r="A229" s="218">
        <v>228</v>
      </c>
      <c r="B229" s="218">
        <v>228</v>
      </c>
      <c r="C229" s="306" t="s">
        <v>218</v>
      </c>
      <c r="D229" s="218">
        <v>1.7785</v>
      </c>
      <c r="E229" s="218">
        <v>32.287109999999998</v>
      </c>
      <c r="F229" s="218">
        <v>1.1399999999999999</v>
      </c>
      <c r="G229" s="218">
        <v>1.8965000000000001</v>
      </c>
      <c r="H229" s="218">
        <v>2.09</v>
      </c>
      <c r="I229" s="218">
        <v>3.4</v>
      </c>
    </row>
    <row r="230" spans="1:9" x14ac:dyDescent="0.2">
      <c r="A230" s="218">
        <v>229</v>
      </c>
      <c r="B230" s="218">
        <v>229</v>
      </c>
      <c r="C230" s="306" t="s">
        <v>332</v>
      </c>
      <c r="D230" s="218">
        <v>4.5909000000000004</v>
      </c>
      <c r="E230" s="218">
        <v>33.323740000000001</v>
      </c>
      <c r="F230" s="218">
        <v>1.1000000000000001</v>
      </c>
      <c r="G230" s="218">
        <v>1.7815000000000001</v>
      </c>
      <c r="H230" s="218">
        <v>3.62209</v>
      </c>
      <c r="I230" s="218">
        <v>5.6175499999999996</v>
      </c>
    </row>
    <row r="231" spans="1:9" x14ac:dyDescent="0.2">
      <c r="A231" s="218">
        <v>230</v>
      </c>
      <c r="B231" s="218">
        <v>230</v>
      </c>
      <c r="C231" s="306" t="s">
        <v>219</v>
      </c>
      <c r="D231" s="218">
        <v>3.6634000000000002</v>
      </c>
      <c r="E231" s="218">
        <v>29.7377</v>
      </c>
      <c r="F231" s="218">
        <v>1.06</v>
      </c>
      <c r="G231" s="218">
        <v>1.8965000000000001</v>
      </c>
      <c r="H231" s="218">
        <v>2.8771499999999999</v>
      </c>
      <c r="I231" s="218">
        <v>5.0774400000000002</v>
      </c>
    </row>
    <row r="232" spans="1:9" x14ac:dyDescent="0.2">
      <c r="A232" s="218">
        <v>231</v>
      </c>
      <c r="B232" s="218">
        <v>231</v>
      </c>
      <c r="C232" s="306" t="s">
        <v>333</v>
      </c>
      <c r="D232" s="218">
        <v>4.5491999999999999</v>
      </c>
      <c r="E232" s="218">
        <v>30.86656</v>
      </c>
      <c r="F232" s="218">
        <v>1.02</v>
      </c>
      <c r="G232" s="218">
        <v>1.7815000000000001</v>
      </c>
      <c r="H232" s="218">
        <v>3.3539400000000001</v>
      </c>
      <c r="I232" s="218">
        <v>5.6863999999999999</v>
      </c>
    </row>
    <row r="233" spans="1:9" x14ac:dyDescent="0.2">
      <c r="A233" s="218">
        <v>232</v>
      </c>
      <c r="B233" s="218">
        <v>232</v>
      </c>
      <c r="C233" s="306" t="s">
        <v>218</v>
      </c>
      <c r="D233" s="218">
        <v>1.6938</v>
      </c>
      <c r="E233" s="218">
        <v>27.419809999999998</v>
      </c>
      <c r="F233" s="218">
        <v>0.98</v>
      </c>
      <c r="G233" s="218">
        <v>1.8965000000000001</v>
      </c>
      <c r="H233" s="218">
        <v>1.76</v>
      </c>
      <c r="I233" s="218">
        <v>3.4</v>
      </c>
    </row>
    <row r="234" spans="1:9" x14ac:dyDescent="0.2">
      <c r="A234" s="218">
        <v>233</v>
      </c>
      <c r="B234" s="218">
        <v>233</v>
      </c>
      <c r="C234" s="306" t="s">
        <v>334</v>
      </c>
      <c r="D234" s="218">
        <v>4.5073999999999996</v>
      </c>
      <c r="E234" s="218">
        <v>28.428879999999999</v>
      </c>
      <c r="F234" s="218">
        <v>0.94</v>
      </c>
      <c r="G234" s="218">
        <v>1.7815000000000001</v>
      </c>
      <c r="H234" s="218">
        <v>3.08582</v>
      </c>
      <c r="I234" s="218">
        <v>5.74533</v>
      </c>
    </row>
    <row r="235" spans="1:9" x14ac:dyDescent="0.2">
      <c r="A235" s="218">
        <v>234</v>
      </c>
      <c r="B235" s="218">
        <v>234</v>
      </c>
      <c r="C235" s="306" t="s">
        <v>74</v>
      </c>
      <c r="D235" s="218">
        <v>2.7827999999999999</v>
      </c>
      <c r="E235" s="218">
        <v>28.2378</v>
      </c>
      <c r="F235" s="218">
        <v>0.9</v>
      </c>
      <c r="G235" s="218">
        <v>1.8965000000000001</v>
      </c>
      <c r="H235" s="218">
        <v>2.2166199999999998</v>
      </c>
      <c r="I235" s="218">
        <v>4.3481100000000001</v>
      </c>
    </row>
    <row r="236" spans="1:9" x14ac:dyDescent="0.2">
      <c r="A236" s="218">
        <v>235</v>
      </c>
      <c r="B236" s="218">
        <v>235</v>
      </c>
      <c r="C236" s="306" t="s">
        <v>335</v>
      </c>
      <c r="D236" s="218">
        <v>4.4692999999999996</v>
      </c>
      <c r="E236" s="218">
        <v>26.120049999999999</v>
      </c>
      <c r="F236" s="218">
        <v>0.86</v>
      </c>
      <c r="G236" s="218">
        <v>1.7815000000000001</v>
      </c>
      <c r="H236" s="218">
        <v>2.8276400000000002</v>
      </c>
      <c r="I236" s="218">
        <v>5.7943899999999999</v>
      </c>
    </row>
    <row r="237" spans="1:9" x14ac:dyDescent="0.2">
      <c r="A237" s="218">
        <v>236</v>
      </c>
      <c r="B237" s="218">
        <v>236</v>
      </c>
      <c r="C237" s="306" t="s">
        <v>218</v>
      </c>
      <c r="D237" s="218">
        <v>1.6847000000000001</v>
      </c>
      <c r="E237" s="218">
        <v>26.816009999999999</v>
      </c>
      <c r="F237" s="218">
        <v>0.82</v>
      </c>
      <c r="G237" s="218">
        <v>1.8965000000000001</v>
      </c>
      <c r="H237" s="218">
        <v>1.58</v>
      </c>
      <c r="I237" s="218">
        <v>3.4</v>
      </c>
    </row>
    <row r="238" spans="1:9" x14ac:dyDescent="0.2">
      <c r="A238" s="218">
        <v>237</v>
      </c>
      <c r="B238" s="218">
        <v>237</v>
      </c>
      <c r="C238" s="306" t="s">
        <v>336</v>
      </c>
      <c r="D238" s="218">
        <v>4.4255000000000004</v>
      </c>
      <c r="E238" s="218">
        <v>23.710370000000001</v>
      </c>
      <c r="F238" s="218">
        <v>0.78</v>
      </c>
      <c r="G238" s="218">
        <v>1.7815000000000001</v>
      </c>
      <c r="H238" s="218">
        <v>2.5595699999999999</v>
      </c>
      <c r="I238" s="218">
        <v>5.8334900000000003</v>
      </c>
    </row>
    <row r="239" spans="1:9" x14ac:dyDescent="0.2">
      <c r="A239" s="218">
        <v>238</v>
      </c>
      <c r="B239" s="218">
        <v>238</v>
      </c>
      <c r="C239" s="306" t="s">
        <v>219</v>
      </c>
      <c r="D239" s="218">
        <v>3.5804999999999998</v>
      </c>
      <c r="E239" s="218">
        <v>23.830919999999999</v>
      </c>
      <c r="F239" s="218">
        <v>0.74</v>
      </c>
      <c r="G239" s="218">
        <v>1.8965000000000001</v>
      </c>
      <c r="H239" s="218">
        <v>2.18668</v>
      </c>
      <c r="I239" s="218">
        <v>5.1717700000000004</v>
      </c>
    </row>
    <row r="240" spans="1:9" x14ac:dyDescent="0.2">
      <c r="A240" s="218">
        <v>239</v>
      </c>
      <c r="B240" s="218">
        <v>239</v>
      </c>
      <c r="C240" s="306" t="s">
        <v>337</v>
      </c>
      <c r="D240" s="218">
        <v>4.3992000000000004</v>
      </c>
      <c r="E240" s="218">
        <v>21.210840000000001</v>
      </c>
      <c r="F240" s="218">
        <v>0.7</v>
      </c>
      <c r="G240" s="218">
        <v>1.7815000000000001</v>
      </c>
      <c r="H240" s="218">
        <v>2.29162</v>
      </c>
      <c r="I240" s="218">
        <v>5.8826400000000003</v>
      </c>
    </row>
    <row r="241" spans="1:9" x14ac:dyDescent="0.2">
      <c r="A241" s="218">
        <v>240</v>
      </c>
      <c r="B241" s="218">
        <v>240</v>
      </c>
      <c r="C241" s="306" t="s">
        <v>218</v>
      </c>
      <c r="D241" s="218">
        <v>1.6302000000000001</v>
      </c>
      <c r="E241" s="218">
        <v>22.734770000000001</v>
      </c>
      <c r="F241" s="218">
        <v>0.66</v>
      </c>
      <c r="G241" s="218">
        <v>1.8965000000000001</v>
      </c>
      <c r="H241" s="218">
        <v>1.29</v>
      </c>
      <c r="I241" s="218">
        <v>3.4</v>
      </c>
    </row>
    <row r="242" spans="1:9" x14ac:dyDescent="0.2">
      <c r="A242" s="218">
        <v>241</v>
      </c>
      <c r="B242" s="218">
        <v>241</v>
      </c>
      <c r="C242" s="306" t="s">
        <v>338</v>
      </c>
      <c r="D242" s="218">
        <v>4.3719000000000001</v>
      </c>
      <c r="E242" s="218">
        <v>18.727869999999999</v>
      </c>
      <c r="F242" s="218">
        <v>0.62</v>
      </c>
      <c r="G242" s="218">
        <v>1.7815000000000001</v>
      </c>
      <c r="H242" s="218">
        <v>2.0236900000000002</v>
      </c>
      <c r="I242" s="218">
        <v>5.9218900000000003</v>
      </c>
    </row>
    <row r="243" spans="1:9" x14ac:dyDescent="0.2">
      <c r="A243" s="218">
        <v>242</v>
      </c>
      <c r="B243" s="218">
        <v>242</v>
      </c>
      <c r="C243" s="306" t="s">
        <v>74</v>
      </c>
      <c r="D243" s="218">
        <v>2.6800999999999999</v>
      </c>
      <c r="E243" s="218">
        <v>18.609190000000002</v>
      </c>
      <c r="F243" s="218">
        <v>0.57999999999999996</v>
      </c>
      <c r="G243" s="218">
        <v>1.8965000000000001</v>
      </c>
      <c r="H243" s="218">
        <v>1.43526</v>
      </c>
      <c r="I243" s="218">
        <v>4.43649</v>
      </c>
    </row>
    <row r="244" spans="1:9" x14ac:dyDescent="0.2">
      <c r="A244" s="218">
        <v>243</v>
      </c>
      <c r="B244" s="218">
        <v>243</v>
      </c>
      <c r="C244" s="306" t="s">
        <v>339</v>
      </c>
      <c r="D244" s="218">
        <v>4.3558000000000003</v>
      </c>
      <c r="E244" s="218">
        <v>16.343679999999999</v>
      </c>
      <c r="F244" s="218">
        <v>0.52</v>
      </c>
      <c r="G244" s="218">
        <v>1.7815000000000001</v>
      </c>
      <c r="H244" s="218">
        <v>1.7457100000000001</v>
      </c>
      <c r="I244" s="218">
        <v>5.9612499999999997</v>
      </c>
    </row>
    <row r="245" spans="1:9" x14ac:dyDescent="0.2">
      <c r="A245" s="218">
        <v>244</v>
      </c>
      <c r="B245" s="218">
        <v>244</v>
      </c>
      <c r="C245" s="306" t="s">
        <v>218</v>
      </c>
      <c r="D245" s="218">
        <v>1.5638000000000001</v>
      </c>
      <c r="E245" s="218">
        <v>15.96049</v>
      </c>
      <c r="F245" s="218">
        <v>0.48</v>
      </c>
      <c r="G245" s="218">
        <v>1.8965000000000001</v>
      </c>
      <c r="H245" s="218">
        <v>0.91</v>
      </c>
      <c r="I245" s="218">
        <v>3.4</v>
      </c>
    </row>
    <row r="246" spans="1:9" x14ac:dyDescent="0.2">
      <c r="A246" s="218">
        <v>245</v>
      </c>
      <c r="B246" s="218">
        <v>245</v>
      </c>
      <c r="C246" s="306" t="s">
        <v>340</v>
      </c>
      <c r="D246" s="218">
        <v>4.3254999999999999</v>
      </c>
      <c r="E246" s="218">
        <v>13.882239999999999</v>
      </c>
      <c r="F246" s="218">
        <v>0.44</v>
      </c>
      <c r="G246" s="218">
        <v>1.7815000000000001</v>
      </c>
      <c r="H246" s="218">
        <v>1.4778100000000001</v>
      </c>
      <c r="I246" s="218">
        <v>5.9806800000000004</v>
      </c>
    </row>
    <row r="247" spans="1:9" x14ac:dyDescent="0.2">
      <c r="A247" s="218">
        <v>246</v>
      </c>
      <c r="B247" s="218">
        <v>246</v>
      </c>
      <c r="C247" s="306" t="s">
        <v>219</v>
      </c>
      <c r="D247" s="218">
        <v>3.4546999999999999</v>
      </c>
      <c r="E247" s="218">
        <v>13.901490000000001</v>
      </c>
      <c r="F247" s="218">
        <v>0.4</v>
      </c>
      <c r="G247" s="218">
        <v>1.8965000000000001</v>
      </c>
      <c r="H247" s="218">
        <v>1.23</v>
      </c>
      <c r="I247" s="218">
        <v>5.25</v>
      </c>
    </row>
    <row r="248" spans="1:9" x14ac:dyDescent="0.2">
      <c r="A248" s="218">
        <v>247</v>
      </c>
      <c r="B248" s="218">
        <v>247</v>
      </c>
      <c r="C248" s="306" t="s">
        <v>341</v>
      </c>
      <c r="D248" s="218">
        <v>4.3152999999999997</v>
      </c>
      <c r="E248" s="218">
        <v>11.49395</v>
      </c>
      <c r="F248" s="218">
        <v>0.36</v>
      </c>
      <c r="G248" s="218">
        <v>1.7815000000000001</v>
      </c>
      <c r="H248" s="218">
        <v>1.2198800000000001</v>
      </c>
      <c r="I248" s="218">
        <v>6.0102200000000003</v>
      </c>
    </row>
    <row r="249" spans="1:9" x14ac:dyDescent="0.2">
      <c r="A249" s="218">
        <v>248</v>
      </c>
      <c r="B249" s="218">
        <v>248</v>
      </c>
      <c r="C249" s="306" t="s">
        <v>218</v>
      </c>
      <c r="D249" s="218">
        <v>1.5311999999999999</v>
      </c>
      <c r="E249" s="218">
        <v>10.91733</v>
      </c>
      <c r="F249" s="218">
        <v>0.32</v>
      </c>
      <c r="G249" s="218">
        <v>1.8965000000000001</v>
      </c>
      <c r="H249" s="218">
        <v>0.61</v>
      </c>
      <c r="I249" s="218">
        <v>3.4</v>
      </c>
    </row>
    <row r="250" spans="1:9" x14ac:dyDescent="0.2">
      <c r="A250" s="218">
        <v>249</v>
      </c>
      <c r="B250" s="218">
        <v>249</v>
      </c>
      <c r="C250" s="306" t="s">
        <v>342</v>
      </c>
      <c r="D250" s="218">
        <v>4.2881999999999998</v>
      </c>
      <c r="E250" s="218">
        <v>8.7491800000000008</v>
      </c>
      <c r="F250" s="218">
        <v>0.28000000000000003</v>
      </c>
      <c r="G250" s="218">
        <v>1.7815000000000001</v>
      </c>
      <c r="H250" s="218">
        <v>0.93227000000000004</v>
      </c>
      <c r="I250" s="218">
        <v>6.0197900000000004</v>
      </c>
    </row>
    <row r="251" spans="1:9" x14ac:dyDescent="0.2">
      <c r="A251" s="218">
        <v>250</v>
      </c>
      <c r="B251" s="218">
        <v>250</v>
      </c>
      <c r="C251" s="306" t="s">
        <v>74</v>
      </c>
      <c r="D251" s="218">
        <v>2.6185</v>
      </c>
      <c r="E251" s="218">
        <v>8.1553299999999993</v>
      </c>
      <c r="F251" s="218">
        <v>0.24</v>
      </c>
      <c r="G251" s="218">
        <v>1.8965000000000001</v>
      </c>
      <c r="H251" s="218">
        <v>0.61145000000000005</v>
      </c>
      <c r="I251" s="218">
        <v>4.4884899999999996</v>
      </c>
    </row>
    <row r="252" spans="1:9" x14ac:dyDescent="0.2">
      <c r="A252" s="218">
        <v>251</v>
      </c>
      <c r="B252" s="218">
        <v>251</v>
      </c>
      <c r="C252" s="306" t="s">
        <v>343</v>
      </c>
      <c r="D252" s="218">
        <v>4.2843999999999998</v>
      </c>
      <c r="E252" s="218">
        <v>6.3569800000000001</v>
      </c>
      <c r="F252" s="218">
        <v>0.2</v>
      </c>
      <c r="G252" s="218">
        <v>1.7815000000000001</v>
      </c>
      <c r="H252" s="218">
        <v>0.67437999999999998</v>
      </c>
      <c r="I252" s="218">
        <v>6.0395099999999999</v>
      </c>
    </row>
    <row r="253" spans="1:9" x14ac:dyDescent="0.2">
      <c r="A253" s="218">
        <v>252</v>
      </c>
      <c r="B253" s="218">
        <v>252</v>
      </c>
      <c r="C253" s="306" t="s">
        <v>218</v>
      </c>
      <c r="D253" s="218">
        <v>1.5091000000000001</v>
      </c>
      <c r="E253" s="218">
        <v>4.9417799999999996</v>
      </c>
      <c r="F253" s="218">
        <v>0.16</v>
      </c>
      <c r="G253" s="218">
        <v>1.8965000000000001</v>
      </c>
      <c r="H253" s="218">
        <v>0.28999999999999998</v>
      </c>
      <c r="I253" s="218">
        <v>3.4</v>
      </c>
    </row>
    <row r="254" spans="1:9" x14ac:dyDescent="0.2">
      <c r="A254" s="218">
        <v>253</v>
      </c>
      <c r="B254" s="218">
        <v>253</v>
      </c>
      <c r="C254" s="306" t="s">
        <v>344</v>
      </c>
      <c r="D254" s="218">
        <v>4.2774000000000001</v>
      </c>
      <c r="E254" s="218">
        <v>3.8418199999999998</v>
      </c>
      <c r="F254" s="218">
        <v>0.12</v>
      </c>
      <c r="G254" s="218">
        <v>1.7815000000000001</v>
      </c>
      <c r="H254" s="218">
        <v>0.40660000000000002</v>
      </c>
      <c r="I254" s="218">
        <v>6.0493100000000002</v>
      </c>
    </row>
    <row r="255" spans="1:9" x14ac:dyDescent="0.2">
      <c r="A255" s="218">
        <v>254</v>
      </c>
      <c r="B255" s="218">
        <v>254</v>
      </c>
      <c r="C255" s="306" t="s">
        <v>74</v>
      </c>
      <c r="D255" s="218">
        <v>2.6061999999999999</v>
      </c>
      <c r="E255" s="218">
        <v>3.3177099999999999</v>
      </c>
      <c r="F255" s="218">
        <v>0.08</v>
      </c>
      <c r="G255" s="218">
        <v>1.8965000000000001</v>
      </c>
      <c r="H255" s="218">
        <v>0.23083000000000001</v>
      </c>
      <c r="I255" s="218">
        <v>4.4983599999999999</v>
      </c>
    </row>
    <row r="256" spans="1:9" x14ac:dyDescent="0.2">
      <c r="A256" s="218">
        <v>255</v>
      </c>
      <c r="B256" s="218">
        <v>255</v>
      </c>
      <c r="C256" s="306" t="s">
        <v>345</v>
      </c>
      <c r="D256" s="218">
        <v>4.2789000000000001</v>
      </c>
      <c r="E256" s="218">
        <v>1.3234600000000001</v>
      </c>
      <c r="F256" s="218">
        <v>0.04</v>
      </c>
      <c r="G256" s="218">
        <v>1.7815000000000001</v>
      </c>
      <c r="H256" s="218">
        <v>0.13883000000000001</v>
      </c>
      <c r="I256" s="218">
        <v>6.0592100000000002</v>
      </c>
    </row>
    <row r="257" spans="1:9" x14ac:dyDescent="0.2">
      <c r="A257" s="218">
        <v>256</v>
      </c>
      <c r="B257" s="218">
        <v>256</v>
      </c>
      <c r="C257" s="306" t="s">
        <v>218</v>
      </c>
      <c r="D257" s="218">
        <v>1.5035000000000001</v>
      </c>
      <c r="E257" s="218">
        <v>0</v>
      </c>
      <c r="F257" s="218">
        <v>0</v>
      </c>
      <c r="G257" s="218">
        <v>1.8965000000000001</v>
      </c>
      <c r="H257" s="218">
        <v>0</v>
      </c>
      <c r="I257" s="218">
        <v>3.4</v>
      </c>
    </row>
    <row r="258" spans="1:9" x14ac:dyDescent="0.2">
      <c r="A258" s="218">
        <v>257</v>
      </c>
      <c r="B258" s="218">
        <v>257</v>
      </c>
      <c r="C258" s="306" t="s">
        <v>346</v>
      </c>
      <c r="D258" s="218">
        <v>4.2689000000000004</v>
      </c>
      <c r="E258" s="218">
        <v>1.3265199999999999</v>
      </c>
      <c r="F258" s="218">
        <v>-0.04</v>
      </c>
      <c r="G258" s="218">
        <v>1.7815000000000001</v>
      </c>
      <c r="H258" s="218">
        <v>-0.13882</v>
      </c>
      <c r="I258" s="218">
        <v>6.0492100000000004</v>
      </c>
    </row>
    <row r="259" spans="1:9" x14ac:dyDescent="0.2">
      <c r="A259" s="218">
        <v>258</v>
      </c>
      <c r="B259" s="218">
        <v>258</v>
      </c>
      <c r="C259" s="306" t="s">
        <v>219</v>
      </c>
      <c r="D259" s="218">
        <v>3.4054000000000002</v>
      </c>
      <c r="E259" s="218">
        <v>2.5325600000000001</v>
      </c>
      <c r="F259" s="218">
        <v>-0.08</v>
      </c>
      <c r="G259" s="218">
        <v>1.8965000000000001</v>
      </c>
      <c r="H259" s="218">
        <v>-0.23047999999999999</v>
      </c>
      <c r="I259" s="218">
        <v>5.2985800000000003</v>
      </c>
    </row>
    <row r="260" spans="1:9" x14ac:dyDescent="0.2">
      <c r="A260" s="218">
        <v>259</v>
      </c>
      <c r="B260" s="218">
        <v>259</v>
      </c>
      <c r="C260" s="306" t="s">
        <v>347</v>
      </c>
      <c r="D260" s="218">
        <v>4.2767999999999997</v>
      </c>
      <c r="E260" s="218">
        <v>3.7097099999999998</v>
      </c>
      <c r="F260" s="218">
        <v>-0.12</v>
      </c>
      <c r="G260" s="218">
        <v>1.7815000000000001</v>
      </c>
      <c r="H260" s="218">
        <v>-0.39671000000000001</v>
      </c>
      <c r="I260" s="218">
        <v>6.0493100000000002</v>
      </c>
    </row>
    <row r="261" spans="1:9" x14ac:dyDescent="0.2">
      <c r="A261" s="218">
        <v>260</v>
      </c>
      <c r="B261" s="218">
        <v>260</v>
      </c>
      <c r="C261" s="306" t="s">
        <v>218</v>
      </c>
      <c r="D261" s="218">
        <v>1.51</v>
      </c>
      <c r="E261" s="218">
        <v>5.31982</v>
      </c>
      <c r="F261" s="218">
        <v>-0.16</v>
      </c>
      <c r="G261" s="218">
        <v>1.8965000000000001</v>
      </c>
      <c r="H261" s="218">
        <v>-0.3</v>
      </c>
      <c r="I261" s="218">
        <v>3.4</v>
      </c>
    </row>
    <row r="262" spans="1:9" x14ac:dyDescent="0.2">
      <c r="A262" s="218">
        <v>261</v>
      </c>
      <c r="B262" s="218">
        <v>261</v>
      </c>
      <c r="C262" s="306" t="s">
        <v>348</v>
      </c>
      <c r="D262" s="218">
        <v>4.2843999999999998</v>
      </c>
      <c r="E262" s="218">
        <v>6.3569800000000001</v>
      </c>
      <c r="F262" s="218">
        <v>-0.2</v>
      </c>
      <c r="G262" s="218">
        <v>1.7815000000000001</v>
      </c>
      <c r="H262" s="218">
        <v>-0.67437999999999998</v>
      </c>
      <c r="I262" s="218">
        <v>6.0395099999999999</v>
      </c>
    </row>
    <row r="263" spans="1:9" x14ac:dyDescent="0.2">
      <c r="A263" s="218">
        <v>262</v>
      </c>
      <c r="B263" s="218">
        <v>262</v>
      </c>
      <c r="C263" s="306" t="s">
        <v>74</v>
      </c>
      <c r="D263" s="218">
        <v>2.6183999999999998</v>
      </c>
      <c r="E263" s="218">
        <v>8.1307500000000008</v>
      </c>
      <c r="F263" s="218">
        <v>-0.24</v>
      </c>
      <c r="G263" s="218">
        <v>1.8965000000000001</v>
      </c>
      <c r="H263" s="218">
        <v>-0.61031999999999997</v>
      </c>
      <c r="I263" s="218">
        <v>4.4885299999999999</v>
      </c>
    </row>
    <row r="264" spans="1:9" x14ac:dyDescent="0.2">
      <c r="A264" s="218">
        <v>263</v>
      </c>
      <c r="B264" s="218">
        <v>263</v>
      </c>
      <c r="C264" s="306" t="s">
        <v>349</v>
      </c>
      <c r="D264" s="218">
        <v>4.2995999999999999</v>
      </c>
      <c r="E264" s="218">
        <v>8.8593100000000007</v>
      </c>
      <c r="F264" s="218">
        <v>-0.28000000000000003</v>
      </c>
      <c r="G264" s="218">
        <v>1.7815000000000001</v>
      </c>
      <c r="H264" s="218">
        <v>-0.94218000000000002</v>
      </c>
      <c r="I264" s="218">
        <v>6.0298100000000003</v>
      </c>
    </row>
    <row r="265" spans="1:9" x14ac:dyDescent="0.2">
      <c r="A265" s="218">
        <v>264</v>
      </c>
      <c r="B265" s="218">
        <v>264</v>
      </c>
      <c r="C265" s="306" t="s">
        <v>218</v>
      </c>
      <c r="D265" s="218">
        <v>1.5311999999999999</v>
      </c>
      <c r="E265" s="218">
        <v>10.91733</v>
      </c>
      <c r="F265" s="218">
        <v>-0.32</v>
      </c>
      <c r="G265" s="218">
        <v>1.8965000000000001</v>
      </c>
      <c r="H265" s="218">
        <v>-0.61</v>
      </c>
      <c r="I265" s="218">
        <v>3.4</v>
      </c>
    </row>
    <row r="266" spans="1:9" x14ac:dyDescent="0.2">
      <c r="A266" s="218">
        <v>265</v>
      </c>
      <c r="B266" s="218">
        <v>265</v>
      </c>
      <c r="C266" s="306" t="s">
        <v>350</v>
      </c>
      <c r="D266" s="218">
        <v>4.3132999999999999</v>
      </c>
      <c r="E266" s="218">
        <v>11.3653</v>
      </c>
      <c r="F266" s="218">
        <v>-0.36</v>
      </c>
      <c r="G266" s="218">
        <v>1.7815000000000001</v>
      </c>
      <c r="H266" s="218">
        <v>-1.2099899999999999</v>
      </c>
      <c r="I266" s="218">
        <v>6.0102000000000002</v>
      </c>
    </row>
    <row r="267" spans="1:9" x14ac:dyDescent="0.2">
      <c r="A267" s="218">
        <v>266</v>
      </c>
      <c r="B267" s="218">
        <v>266</v>
      </c>
      <c r="C267" s="306" t="s">
        <v>74</v>
      </c>
      <c r="D267" s="218">
        <v>2.6413000000000002</v>
      </c>
      <c r="E267" s="218">
        <v>13.07419</v>
      </c>
      <c r="F267" s="218">
        <v>-0.4</v>
      </c>
      <c r="G267" s="218">
        <v>1.8965000000000001</v>
      </c>
      <c r="H267" s="218">
        <v>-0.99750000000000005</v>
      </c>
      <c r="I267" s="218">
        <v>4.46936</v>
      </c>
    </row>
    <row r="268" spans="1:9" x14ac:dyDescent="0.2">
      <c r="A268" s="218">
        <v>267</v>
      </c>
      <c r="B268" s="218">
        <v>267</v>
      </c>
      <c r="C268" s="306" t="s">
        <v>351</v>
      </c>
      <c r="D268" s="218">
        <v>4.3254999999999999</v>
      </c>
      <c r="E268" s="218">
        <v>13.882239999999999</v>
      </c>
      <c r="F268" s="218">
        <v>-0.44</v>
      </c>
      <c r="G268" s="218">
        <v>1.7815000000000001</v>
      </c>
      <c r="H268" s="218">
        <v>-1.4778100000000001</v>
      </c>
      <c r="I268" s="218">
        <v>5.9806800000000004</v>
      </c>
    </row>
    <row r="269" spans="1:9" x14ac:dyDescent="0.2">
      <c r="A269" s="218">
        <v>268</v>
      </c>
      <c r="B269" s="218">
        <v>268</v>
      </c>
      <c r="C269" s="306" t="s">
        <v>218</v>
      </c>
      <c r="D269" s="218">
        <v>1.5610999999999999</v>
      </c>
      <c r="E269" s="218">
        <v>15.607609999999999</v>
      </c>
      <c r="F269" s="218">
        <v>-0.5</v>
      </c>
      <c r="G269" s="218">
        <v>1.8965000000000001</v>
      </c>
      <c r="H269" s="218">
        <v>-0.92</v>
      </c>
      <c r="I269" s="218">
        <v>3.4</v>
      </c>
    </row>
    <row r="270" spans="1:9" x14ac:dyDescent="0.2">
      <c r="A270" s="218">
        <v>269</v>
      </c>
      <c r="B270" s="218">
        <v>269</v>
      </c>
      <c r="C270" s="306" t="s">
        <v>352</v>
      </c>
      <c r="D270" s="218">
        <v>4.3406000000000002</v>
      </c>
      <c r="E270" s="218">
        <v>16.13</v>
      </c>
      <c r="F270" s="218">
        <v>-0.54</v>
      </c>
      <c r="G270" s="218">
        <v>1.7815000000000001</v>
      </c>
      <c r="H270" s="218">
        <v>-1.7458899999999999</v>
      </c>
      <c r="I270" s="218">
        <v>5.9512</v>
      </c>
    </row>
    <row r="271" spans="1:9" x14ac:dyDescent="0.2">
      <c r="A271" s="218">
        <v>270</v>
      </c>
      <c r="B271" s="218">
        <v>270</v>
      </c>
      <c r="C271" s="306" t="s">
        <v>219</v>
      </c>
      <c r="D271" s="218">
        <v>3.5024000000000002</v>
      </c>
      <c r="E271" s="218">
        <v>18.109839999999998</v>
      </c>
      <c r="F271" s="218">
        <v>-0.57999999999999996</v>
      </c>
      <c r="G271" s="218">
        <v>1.8965000000000001</v>
      </c>
      <c r="H271" s="218">
        <v>-1.6687000000000001</v>
      </c>
      <c r="I271" s="218">
        <v>5.2254300000000002</v>
      </c>
    </row>
    <row r="272" spans="1:9" x14ac:dyDescent="0.2">
      <c r="A272" s="218">
        <v>271</v>
      </c>
      <c r="B272" s="218">
        <v>271</v>
      </c>
      <c r="C272" s="306" t="s">
        <v>353</v>
      </c>
      <c r="D272" s="218">
        <v>4.3719000000000001</v>
      </c>
      <c r="E272" s="218">
        <v>18.727869999999999</v>
      </c>
      <c r="F272" s="218">
        <v>-0.62</v>
      </c>
      <c r="G272" s="218">
        <v>1.7815000000000001</v>
      </c>
      <c r="H272" s="218">
        <v>-2.0236900000000002</v>
      </c>
      <c r="I272" s="218">
        <v>5.9218900000000003</v>
      </c>
    </row>
    <row r="273" spans="1:9" x14ac:dyDescent="0.2">
      <c r="A273" s="218">
        <v>272</v>
      </c>
      <c r="B273" s="218">
        <v>272</v>
      </c>
      <c r="C273" s="306" t="s">
        <v>218</v>
      </c>
      <c r="D273" s="218">
        <v>1.6188</v>
      </c>
      <c r="E273" s="218">
        <v>21.755400000000002</v>
      </c>
      <c r="F273" s="218">
        <v>-0.66</v>
      </c>
      <c r="G273" s="218">
        <v>1.8965000000000001</v>
      </c>
      <c r="H273" s="218">
        <v>-1.26</v>
      </c>
      <c r="I273" s="218">
        <v>3.4</v>
      </c>
    </row>
    <row r="274" spans="1:9" x14ac:dyDescent="0.2">
      <c r="A274" s="218">
        <v>273</v>
      </c>
      <c r="B274" s="218">
        <v>273</v>
      </c>
      <c r="C274" s="306" t="s">
        <v>354</v>
      </c>
      <c r="D274" s="218">
        <v>4.3956</v>
      </c>
      <c r="E274" s="218">
        <v>21.090710000000001</v>
      </c>
      <c r="F274" s="218">
        <v>-0.7</v>
      </c>
      <c r="G274" s="218">
        <v>1.7815000000000001</v>
      </c>
      <c r="H274" s="218">
        <v>-2.28172</v>
      </c>
      <c r="I274" s="218">
        <v>5.8826000000000001</v>
      </c>
    </row>
    <row r="275" spans="1:9" x14ac:dyDescent="0.2">
      <c r="A275" s="218">
        <v>274</v>
      </c>
      <c r="B275" s="218">
        <v>274</v>
      </c>
      <c r="C275" s="306" t="s">
        <v>74</v>
      </c>
      <c r="D275" s="218">
        <v>2.7240000000000002</v>
      </c>
      <c r="E275" s="218">
        <v>23.32357</v>
      </c>
      <c r="F275" s="218">
        <v>-0.74</v>
      </c>
      <c r="G275" s="218">
        <v>1.8965000000000001</v>
      </c>
      <c r="H275" s="218">
        <v>-1.8185</v>
      </c>
      <c r="I275" s="218">
        <v>4.3979299999999997</v>
      </c>
    </row>
    <row r="276" spans="1:9" x14ac:dyDescent="0.2">
      <c r="A276" s="218">
        <v>275</v>
      </c>
      <c r="B276" s="218">
        <v>275</v>
      </c>
      <c r="C276" s="306" t="s">
        <v>355</v>
      </c>
      <c r="D276" s="218">
        <v>4.4306999999999999</v>
      </c>
      <c r="E276" s="218">
        <v>23.541899999999998</v>
      </c>
      <c r="F276" s="218">
        <v>-0.78</v>
      </c>
      <c r="G276" s="218">
        <v>1.7815000000000001</v>
      </c>
      <c r="H276" s="218">
        <v>-2.5497100000000001</v>
      </c>
      <c r="I276" s="218">
        <v>5.8434299999999997</v>
      </c>
    </row>
    <row r="277" spans="1:9" x14ac:dyDescent="0.2">
      <c r="A277" s="218">
        <v>276</v>
      </c>
      <c r="B277" s="218">
        <v>276</v>
      </c>
      <c r="C277" s="306" t="s">
        <v>218</v>
      </c>
      <c r="D277" s="218">
        <v>1.6801999999999999</v>
      </c>
      <c r="E277" s="218">
        <v>26.511679999999998</v>
      </c>
      <c r="F277" s="218">
        <v>-0.82</v>
      </c>
      <c r="G277" s="218">
        <v>1.8965000000000001</v>
      </c>
      <c r="H277" s="218">
        <v>-1.57</v>
      </c>
      <c r="I277" s="218">
        <v>3.4</v>
      </c>
    </row>
    <row r="278" spans="1:9" x14ac:dyDescent="0.2">
      <c r="A278" s="218">
        <v>277</v>
      </c>
      <c r="B278" s="218">
        <v>277</v>
      </c>
      <c r="C278" s="306" t="s">
        <v>356</v>
      </c>
      <c r="D278" s="218">
        <v>4.4649000000000001</v>
      </c>
      <c r="E278" s="218">
        <v>26.006129999999999</v>
      </c>
      <c r="F278" s="218">
        <v>-0.86</v>
      </c>
      <c r="G278" s="218">
        <v>1.7815000000000001</v>
      </c>
      <c r="H278" s="218">
        <v>-2.8177300000000001</v>
      </c>
      <c r="I278" s="218">
        <v>5.79434</v>
      </c>
    </row>
    <row r="279" spans="1:9" x14ac:dyDescent="0.2">
      <c r="A279" s="218">
        <v>278</v>
      </c>
      <c r="B279" s="218">
        <v>278</v>
      </c>
      <c r="C279" s="306" t="s">
        <v>219</v>
      </c>
      <c r="D279" s="218">
        <v>3.6511</v>
      </c>
      <c r="E279" s="218">
        <v>28.170059999999999</v>
      </c>
      <c r="F279" s="218">
        <v>-0.9</v>
      </c>
      <c r="G279" s="218">
        <v>1.8965000000000001</v>
      </c>
      <c r="H279" s="218">
        <v>-2.62364</v>
      </c>
      <c r="I279" s="218">
        <v>5.1151200000000001</v>
      </c>
    </row>
    <row r="280" spans="1:9" x14ac:dyDescent="0.2">
      <c r="A280" s="218">
        <v>279</v>
      </c>
      <c r="B280" s="218">
        <v>279</v>
      </c>
      <c r="C280" s="306" t="s">
        <v>357</v>
      </c>
      <c r="D280" s="218">
        <v>4.5026000000000002</v>
      </c>
      <c r="E280" s="218">
        <v>28.31823</v>
      </c>
      <c r="F280" s="218">
        <v>-0.94</v>
      </c>
      <c r="G280" s="218">
        <v>1.7815000000000001</v>
      </c>
      <c r="H280" s="218">
        <v>-3.0758999999999999</v>
      </c>
      <c r="I280" s="218">
        <v>5.7452800000000002</v>
      </c>
    </row>
    <row r="281" spans="1:9" x14ac:dyDescent="0.2">
      <c r="A281" s="218">
        <v>280</v>
      </c>
      <c r="B281" s="218">
        <v>280</v>
      </c>
      <c r="C281" s="306" t="s">
        <v>218</v>
      </c>
      <c r="D281" s="218">
        <v>1.6847000000000001</v>
      </c>
      <c r="E281" s="218">
        <v>26.816009999999999</v>
      </c>
      <c r="F281" s="218">
        <v>-0.98</v>
      </c>
      <c r="G281" s="218">
        <v>1.8965000000000001</v>
      </c>
      <c r="H281" s="218">
        <v>-1.74</v>
      </c>
      <c r="I281" s="218">
        <v>3.4</v>
      </c>
    </row>
    <row r="282" spans="1:9" x14ac:dyDescent="0.2">
      <c r="A282" s="218">
        <v>281</v>
      </c>
      <c r="B282" s="218">
        <v>281</v>
      </c>
      <c r="C282" s="306" t="s">
        <v>358</v>
      </c>
      <c r="D282" s="218">
        <v>4.5389999999999997</v>
      </c>
      <c r="E282" s="218">
        <v>30.652259999999998</v>
      </c>
      <c r="F282" s="218">
        <v>-1.02</v>
      </c>
      <c r="G282" s="218">
        <v>1.7815000000000001</v>
      </c>
      <c r="H282" s="218">
        <v>-3.3340999999999998</v>
      </c>
      <c r="I282" s="218">
        <v>5.6863000000000001</v>
      </c>
    </row>
    <row r="283" spans="1:9" x14ac:dyDescent="0.2">
      <c r="A283" s="218">
        <v>282</v>
      </c>
      <c r="B283" s="218">
        <v>282</v>
      </c>
      <c r="C283" s="306" t="s">
        <v>74</v>
      </c>
      <c r="D283" s="218">
        <v>2.7679999999999998</v>
      </c>
      <c r="E283" s="218">
        <v>28.76295</v>
      </c>
      <c r="F283" s="218">
        <v>-1.06</v>
      </c>
      <c r="G283" s="218">
        <v>1.8965000000000001</v>
      </c>
      <c r="H283" s="218">
        <v>-2.3919299999999999</v>
      </c>
      <c r="I283" s="218">
        <v>4.3229899999999999</v>
      </c>
    </row>
    <row r="284" spans="1:9" x14ac:dyDescent="0.2">
      <c r="A284" s="218">
        <v>283</v>
      </c>
      <c r="B284" s="218">
        <v>283</v>
      </c>
      <c r="C284" s="306" t="s">
        <v>359</v>
      </c>
      <c r="D284" s="218">
        <v>4.5883000000000003</v>
      </c>
      <c r="E284" s="218">
        <v>33.049500000000002</v>
      </c>
      <c r="F284" s="218">
        <v>-1.1000000000000001</v>
      </c>
      <c r="G284" s="218">
        <v>1.7815000000000001</v>
      </c>
      <c r="H284" s="218">
        <v>-3.6023000000000001</v>
      </c>
      <c r="I284" s="218">
        <v>5.6274199999999999</v>
      </c>
    </row>
    <row r="285" spans="1:9" x14ac:dyDescent="0.2">
      <c r="A285" s="218">
        <v>284</v>
      </c>
      <c r="B285" s="218">
        <v>284</v>
      </c>
      <c r="C285" s="306" t="s">
        <v>218</v>
      </c>
      <c r="D285" s="218">
        <v>1.7574000000000001</v>
      </c>
      <c r="E285" s="218">
        <v>31.184609999999999</v>
      </c>
      <c r="F285" s="218">
        <v>-1.1399999999999999</v>
      </c>
      <c r="G285" s="218">
        <v>1.8965000000000001</v>
      </c>
      <c r="H285" s="218">
        <v>-2.0499999999999998</v>
      </c>
      <c r="I285" s="218">
        <v>3.4</v>
      </c>
    </row>
    <row r="286" spans="1:9" x14ac:dyDescent="0.2">
      <c r="A286" s="218">
        <v>285</v>
      </c>
      <c r="B286" s="218">
        <v>285</v>
      </c>
      <c r="C286" s="306" t="s">
        <v>360</v>
      </c>
      <c r="D286" s="218">
        <v>4.6398000000000001</v>
      </c>
      <c r="E286" s="218">
        <v>35.292729999999999</v>
      </c>
      <c r="F286" s="218">
        <v>-1.18</v>
      </c>
      <c r="G286" s="218">
        <v>1.7815000000000001</v>
      </c>
      <c r="H286" s="218">
        <v>-3.8606500000000001</v>
      </c>
      <c r="I286" s="218">
        <v>5.5685399999999996</v>
      </c>
    </row>
    <row r="287" spans="1:9" x14ac:dyDescent="0.2">
      <c r="A287" s="218">
        <v>286</v>
      </c>
      <c r="B287" s="218">
        <v>286</v>
      </c>
      <c r="C287" s="306" t="s">
        <v>219</v>
      </c>
      <c r="D287" s="218">
        <v>3.7473999999999998</v>
      </c>
      <c r="E287" s="218">
        <v>33.977760000000004</v>
      </c>
      <c r="F287" s="218">
        <v>-1.22</v>
      </c>
      <c r="G287" s="218">
        <v>1.8965000000000001</v>
      </c>
      <c r="H287" s="218">
        <v>-3.31433</v>
      </c>
      <c r="I287" s="218">
        <v>5.0040800000000001</v>
      </c>
    </row>
    <row r="288" spans="1:9" x14ac:dyDescent="0.2">
      <c r="A288" s="218">
        <v>287</v>
      </c>
      <c r="B288" s="218">
        <v>287</v>
      </c>
      <c r="C288" s="306" t="s">
        <v>361</v>
      </c>
      <c r="D288" s="218">
        <v>4.6824000000000003</v>
      </c>
      <c r="E288" s="218">
        <v>37.631329999999998</v>
      </c>
      <c r="F288" s="218">
        <v>-1.26</v>
      </c>
      <c r="G288" s="218">
        <v>1.7815000000000001</v>
      </c>
      <c r="H288" s="218">
        <v>-4.1189799999999996</v>
      </c>
      <c r="I288" s="218">
        <v>5.48977</v>
      </c>
    </row>
    <row r="289" spans="1:9" x14ac:dyDescent="0.2">
      <c r="A289" s="218">
        <v>288</v>
      </c>
      <c r="B289" s="218">
        <v>288</v>
      </c>
      <c r="C289" s="306" t="s">
        <v>218</v>
      </c>
      <c r="D289" s="218">
        <v>1.8653</v>
      </c>
      <c r="E289" s="218">
        <v>36.28754</v>
      </c>
      <c r="F289" s="218">
        <v>-1.3</v>
      </c>
      <c r="G289" s="218">
        <v>1.8965000000000001</v>
      </c>
      <c r="H289" s="218">
        <v>-2.4039299999999999</v>
      </c>
      <c r="I289" s="218">
        <v>3.4</v>
      </c>
    </row>
    <row r="290" spans="1:9" x14ac:dyDescent="0.2">
      <c r="A290" s="218">
        <v>289</v>
      </c>
      <c r="B290" s="218">
        <v>289</v>
      </c>
      <c r="C290" s="306" t="s">
        <v>362</v>
      </c>
      <c r="D290" s="218">
        <v>4.7469000000000001</v>
      </c>
      <c r="E290" s="218">
        <v>39.939369999999997</v>
      </c>
      <c r="F290" s="218">
        <v>-1.34</v>
      </c>
      <c r="G290" s="218">
        <v>1.7815000000000001</v>
      </c>
      <c r="H290" s="218">
        <v>-4.3873899999999999</v>
      </c>
      <c r="I290" s="218">
        <v>5.4210500000000001</v>
      </c>
    </row>
    <row r="291" spans="1:9" x14ac:dyDescent="0.2">
      <c r="A291" s="218">
        <v>290</v>
      </c>
      <c r="B291" s="218">
        <v>290</v>
      </c>
      <c r="C291" s="306" t="s">
        <v>74</v>
      </c>
      <c r="D291" s="218">
        <v>2.9297</v>
      </c>
      <c r="E291" s="218">
        <v>38.84646</v>
      </c>
      <c r="F291" s="218">
        <v>-1.38</v>
      </c>
      <c r="G291" s="218">
        <v>1.8965000000000001</v>
      </c>
      <c r="H291" s="218">
        <v>-3.2176300000000002</v>
      </c>
      <c r="I291" s="218">
        <v>4.1782599999999999</v>
      </c>
    </row>
    <row r="292" spans="1:9" x14ac:dyDescent="0.2">
      <c r="A292" s="218">
        <v>291</v>
      </c>
      <c r="B292" s="218">
        <v>291</v>
      </c>
      <c r="C292" s="306" t="s">
        <v>363</v>
      </c>
      <c r="D292" s="218">
        <v>4.7907000000000002</v>
      </c>
      <c r="E292" s="218">
        <v>42.166220000000003</v>
      </c>
      <c r="F292" s="218">
        <v>-1.42</v>
      </c>
      <c r="G292" s="218">
        <v>1.7815000000000001</v>
      </c>
      <c r="H292" s="218">
        <v>-4.6359000000000004</v>
      </c>
      <c r="I292" s="218">
        <v>5.3323499999999999</v>
      </c>
    </row>
    <row r="293" spans="1:9" x14ac:dyDescent="0.2">
      <c r="A293" s="218">
        <v>292</v>
      </c>
      <c r="B293" s="218">
        <v>292</v>
      </c>
      <c r="C293" s="306" t="s">
        <v>218</v>
      </c>
      <c r="D293" s="218">
        <v>2.0206</v>
      </c>
      <c r="E293" s="218">
        <v>41.920819999999999</v>
      </c>
      <c r="F293" s="218">
        <v>-1.46</v>
      </c>
      <c r="G293" s="218">
        <v>1.8965000000000001</v>
      </c>
      <c r="H293" s="218">
        <v>-2.81</v>
      </c>
      <c r="I293" s="218">
        <v>3.4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Rules</vt:lpstr>
      <vt:lpstr>Deliverables</vt:lpstr>
      <vt:lpstr>Thickness 1 Die BGA</vt:lpstr>
      <vt:lpstr>Length All</vt:lpstr>
      <vt:lpstr>Netlist</vt:lpstr>
      <vt:lpstr>BGA Die Traces</vt:lpstr>
      <vt:lpstr>5MM Wires</vt:lpstr>
      <vt:lpstr>Die 5mm</vt:lpstr>
      <vt:lpstr>4MM Wires</vt:lpstr>
      <vt:lpstr>Die 4mm</vt:lpstr>
      <vt:lpstr>Compare Die</vt:lpstr>
      <vt:lpstr>BGA Calc</vt:lpstr>
      <vt:lpstr>Performance</vt:lpstr>
      <vt:lpstr>Discreet Wires</vt:lpstr>
      <vt:lpstr>Revision Log</vt:lpstr>
    </vt:vector>
  </TitlesOfParts>
  <Company>Singulated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Singulated Technology</dc:creator>
  <cp:lastModifiedBy>Owner</cp:lastModifiedBy>
  <cp:lastPrinted>2007-06-23T02:39:56Z</cp:lastPrinted>
  <dcterms:created xsi:type="dcterms:W3CDTF">2006-12-05T20:26:29Z</dcterms:created>
  <dcterms:modified xsi:type="dcterms:W3CDTF">2014-03-14T21:58:04Z</dcterms:modified>
</cp:coreProperties>
</file>