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No1\Desktop\"/>
    </mc:Choice>
  </mc:AlternateContent>
  <xr:revisionPtr revIDLastSave="0" documentId="8_{CA0F6798-7C51-40F9-BDB0-B158D6FE4E06}" xr6:coauthVersionLast="47" xr6:coauthVersionMax="47" xr10:uidLastSave="{00000000-0000-0000-0000-000000000000}"/>
  <bookViews>
    <workbookView xWindow="-108" yWindow="-108" windowWidth="23256" windowHeight="12576" tabRatio="580" activeTab="1" xr2:uid="{00000000-000D-0000-FFFF-FFFF00000000}"/>
  </bookViews>
  <sheets>
    <sheet name="راهنما" sheetId="6" r:id="rId1"/>
    <sheet name="financial projection" sheetId="5" r:id="rId2"/>
  </sheets>
  <definedNames>
    <definedName name="_xlnm.Print_Area" localSheetId="1">'financial projection'!$B$3:$BK$160</definedName>
    <definedName name="solver_eng" localSheetId="1" hidden="1">1</definedName>
    <definedName name="solver_neg" localSheetId="1" hidden="1">1</definedName>
    <definedName name="solver_num" localSheetId="1" hidden="1">0</definedName>
    <definedName name="solver_opt" localSheetId="1" hidden="1">'financial projection'!$I$49</definedName>
    <definedName name="solver_typ" localSheetId="1" hidden="1">3</definedName>
    <definedName name="solver_val" localSheetId="1" hidden="1">0</definedName>
    <definedName name="solver_ver" localSheetId="1" hidden="1">3</definedName>
  </definedNames>
  <calcPr calcId="191029"/>
</workbook>
</file>

<file path=xl/calcChain.xml><?xml version="1.0" encoding="utf-8"?>
<calcChain xmlns="http://schemas.openxmlformats.org/spreadsheetml/2006/main">
  <c r="BK54" i="5" l="1"/>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44" i="5"/>
  <c r="D45" i="5" s="1"/>
  <c r="D54" i="5"/>
  <c r="BD44" i="5"/>
  <c r="AX44" i="5"/>
  <c r="AR44" i="5"/>
  <c r="AH44" i="5"/>
  <c r="AB44" i="5"/>
  <c r="V44" i="5"/>
  <c r="AY45" i="5"/>
  <c r="AI45" i="5"/>
  <c r="AJ45" i="5"/>
  <c r="AK45" i="5"/>
  <c r="AL45" i="5"/>
  <c r="AM45" i="5"/>
  <c r="AN45" i="5"/>
  <c r="AO45" i="5"/>
  <c r="AP45" i="5"/>
  <c r="AQ45" i="5"/>
  <c r="AH45" i="5"/>
  <c r="AC45" i="5"/>
  <c r="AD45" i="5"/>
  <c r="AE45" i="5"/>
  <c r="AF45" i="5"/>
  <c r="AG45" i="5"/>
  <c r="AB45" i="5"/>
  <c r="W45" i="5"/>
  <c r="X45" i="5"/>
  <c r="Y45" i="5"/>
  <c r="Z45" i="5"/>
  <c r="AA45" i="5"/>
  <c r="V45" i="5"/>
  <c r="Q45" i="5"/>
  <c r="R45" i="5"/>
  <c r="S45" i="5"/>
  <c r="T45" i="5"/>
  <c r="U45" i="5"/>
  <c r="P45" i="5"/>
  <c r="E43" i="5"/>
  <c r="F43" i="5" s="1"/>
  <c r="F44" i="5" s="1"/>
  <c r="E48" i="5"/>
  <c r="E50" i="5" s="1"/>
  <c r="F48" i="5"/>
  <c r="F50" i="5" s="1"/>
  <c r="H49" i="5"/>
  <c r="I49" i="5" s="1"/>
  <c r="J49" i="5" s="1"/>
  <c r="K49" i="5" s="1"/>
  <c r="D50" i="5"/>
  <c r="E44" i="5" l="1"/>
  <c r="G48" i="5"/>
  <c r="H48" i="5" s="1"/>
  <c r="I48" i="5" s="1"/>
  <c r="J48" i="5" s="1"/>
  <c r="K48" i="5" s="1"/>
  <c r="L48" i="5" s="1"/>
  <c r="M48" i="5" s="1"/>
  <c r="N48" i="5" s="1"/>
  <c r="O48" i="5" s="1"/>
  <c r="P48" i="5" s="1"/>
  <c r="Q48" i="5" s="1"/>
  <c r="R48" i="5" s="1"/>
  <c r="S48" i="5" s="1"/>
  <c r="T48" i="5" s="1"/>
  <c r="U48" i="5" s="1"/>
  <c r="V48" i="5" s="1"/>
  <c r="W48" i="5" s="1"/>
  <c r="X48" i="5" s="1"/>
  <c r="Y48" i="5" s="1"/>
  <c r="Z48" i="5" s="1"/>
  <c r="AA48" i="5" s="1"/>
  <c r="AB48" i="5" s="1"/>
  <c r="AC48" i="5" s="1"/>
  <c r="AD48" i="5" s="1"/>
  <c r="AE48" i="5" s="1"/>
  <c r="AF48" i="5" s="1"/>
  <c r="AG48" i="5" s="1"/>
  <c r="AH48" i="5" s="1"/>
  <c r="AI48" i="5" s="1"/>
  <c r="AJ48" i="5" s="1"/>
  <c r="AK48" i="5" s="1"/>
  <c r="AL48" i="5" s="1"/>
  <c r="AM48" i="5" s="1"/>
  <c r="AN48" i="5" s="1"/>
  <c r="AO48" i="5" s="1"/>
  <c r="AP48" i="5" s="1"/>
  <c r="AQ48" i="5" s="1"/>
  <c r="AR48" i="5" s="1"/>
  <c r="AS48" i="5" s="1"/>
  <c r="AT48" i="5" s="1"/>
  <c r="AU48" i="5" s="1"/>
  <c r="AV48" i="5" s="1"/>
  <c r="AW48" i="5" s="1"/>
  <c r="AX48" i="5" s="1"/>
  <c r="AY48" i="5" s="1"/>
  <c r="AZ48" i="5" s="1"/>
  <c r="BA48" i="5" s="1"/>
  <c r="BB48" i="5" s="1"/>
  <c r="BC48" i="5" s="1"/>
  <c r="BD48" i="5" s="1"/>
  <c r="BE48" i="5" s="1"/>
  <c r="BF48" i="5" s="1"/>
  <c r="BG48" i="5" s="1"/>
  <c r="BH48" i="5" s="1"/>
  <c r="BI48" i="5" s="1"/>
  <c r="BJ48" i="5" s="1"/>
  <c r="BK48" i="5" s="1"/>
  <c r="E90" i="5"/>
  <c r="E92" i="5"/>
  <c r="L49" i="5"/>
  <c r="M49" i="5" s="1"/>
  <c r="N49" i="5" s="1"/>
  <c r="O49" i="5" s="1"/>
  <c r="P49" i="5" s="1"/>
  <c r="F51" i="5"/>
  <c r="E51" i="5"/>
  <c r="D51" i="5"/>
  <c r="H21" i="5"/>
  <c r="I21" i="5" s="1"/>
  <c r="J21" i="5" s="1"/>
  <c r="K21" i="5" s="1"/>
  <c r="L21" i="5" s="1"/>
  <c r="M21" i="5" s="1"/>
  <c r="N21" i="5" s="1"/>
  <c r="O21" i="5" s="1"/>
  <c r="P21" i="5" s="1"/>
  <c r="Q21" i="5" s="1"/>
  <c r="R21" i="5" s="1"/>
  <c r="S21" i="5" s="1"/>
  <c r="T21" i="5" s="1"/>
  <c r="U21" i="5" s="1"/>
  <c r="V21" i="5" s="1"/>
  <c r="W21" i="5" s="1"/>
  <c r="X21" i="5" s="1"/>
  <c r="Y21" i="5" s="1"/>
  <c r="Z21" i="5" s="1"/>
  <c r="AA21" i="5" s="1"/>
  <c r="AB21" i="5" s="1"/>
  <c r="AC21" i="5" s="1"/>
  <c r="AD21" i="5" s="1"/>
  <c r="AE21" i="5" s="1"/>
  <c r="AF21" i="5" s="1"/>
  <c r="AG21" i="5" s="1"/>
  <c r="AH21" i="5" s="1"/>
  <c r="AI21" i="5" s="1"/>
  <c r="AJ21" i="5" s="1"/>
  <c r="AK21" i="5" s="1"/>
  <c r="AL21" i="5" s="1"/>
  <c r="AM21" i="5" s="1"/>
  <c r="AN21" i="5" s="1"/>
  <c r="AO21" i="5" s="1"/>
  <c r="AP21" i="5" s="1"/>
  <c r="AQ21" i="5" s="1"/>
  <c r="AR21" i="5" s="1"/>
  <c r="AS21" i="5" s="1"/>
  <c r="AT21" i="5" s="1"/>
  <c r="AU21" i="5" s="1"/>
  <c r="AV21" i="5" s="1"/>
  <c r="AW21" i="5" s="1"/>
  <c r="AX21" i="5" s="1"/>
  <c r="AY21" i="5" s="1"/>
  <c r="AZ21" i="5" s="1"/>
  <c r="BA21" i="5" s="1"/>
  <c r="BB21" i="5" s="1"/>
  <c r="BC21" i="5" s="1"/>
  <c r="BD21" i="5" s="1"/>
  <c r="BE21" i="5" s="1"/>
  <c r="BF21" i="5" s="1"/>
  <c r="BG21" i="5" s="1"/>
  <c r="BH21" i="5" s="1"/>
  <c r="BI21" i="5" s="1"/>
  <c r="BJ21" i="5" s="1"/>
  <c r="BK21" i="5" s="1"/>
  <c r="H50" i="5" l="1"/>
  <c r="H51" i="5" s="1"/>
  <c r="G50" i="5"/>
  <c r="G51" i="5" s="1"/>
  <c r="E91" i="5"/>
  <c r="Q49" i="5"/>
  <c r="I50" i="5"/>
  <c r="H24" i="5"/>
  <c r="I24" i="5" s="1"/>
  <c r="J24" i="5" s="1"/>
  <c r="K24" i="5" s="1"/>
  <c r="L24" i="5" s="1"/>
  <c r="M24" i="5" s="1"/>
  <c r="N24" i="5" s="1"/>
  <c r="O24" i="5" s="1"/>
  <c r="P24" i="5" s="1"/>
  <c r="Q24" i="5" s="1"/>
  <c r="R24" i="5" s="1"/>
  <c r="S24" i="5" s="1"/>
  <c r="T24" i="5" s="1"/>
  <c r="U24" i="5" s="1"/>
  <c r="V24" i="5" s="1"/>
  <c r="W24" i="5" s="1"/>
  <c r="X24" i="5" s="1"/>
  <c r="Y24" i="5" s="1"/>
  <c r="Z24" i="5" s="1"/>
  <c r="AA24" i="5" s="1"/>
  <c r="AB24" i="5" s="1"/>
  <c r="AC24" i="5" s="1"/>
  <c r="AD24" i="5" s="1"/>
  <c r="AE24" i="5" s="1"/>
  <c r="AF24" i="5" s="1"/>
  <c r="AG24" i="5" s="1"/>
  <c r="AH24" i="5" s="1"/>
  <c r="AI24" i="5" s="1"/>
  <c r="AJ24" i="5" s="1"/>
  <c r="AK24" i="5" s="1"/>
  <c r="AL24" i="5" s="1"/>
  <c r="AM24" i="5" s="1"/>
  <c r="AN24" i="5" s="1"/>
  <c r="AO24" i="5" s="1"/>
  <c r="AP24" i="5" s="1"/>
  <c r="AQ24" i="5" s="1"/>
  <c r="AR24" i="5" s="1"/>
  <c r="AS24" i="5" s="1"/>
  <c r="AT24" i="5" s="1"/>
  <c r="AU24" i="5" s="1"/>
  <c r="AV24" i="5" s="1"/>
  <c r="AW24" i="5" s="1"/>
  <c r="AX24" i="5" s="1"/>
  <c r="AY24" i="5" s="1"/>
  <c r="AZ24" i="5" s="1"/>
  <c r="BA24" i="5" s="1"/>
  <c r="BB24" i="5" s="1"/>
  <c r="BC24" i="5" s="1"/>
  <c r="BD24" i="5" s="1"/>
  <c r="BE24" i="5" s="1"/>
  <c r="BF24" i="5" s="1"/>
  <c r="BG24" i="5" s="1"/>
  <c r="BH24" i="5" s="1"/>
  <c r="BI24" i="5" s="1"/>
  <c r="BJ24" i="5" s="1"/>
  <c r="BK24" i="5" s="1"/>
  <c r="I51" i="5" l="1"/>
  <c r="R49" i="5"/>
  <c r="J50" i="5"/>
  <c r="H20" i="5"/>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AH20" i="5" s="1"/>
  <c r="AI20" i="5" s="1"/>
  <c r="AJ20" i="5" s="1"/>
  <c r="AK20" i="5" s="1"/>
  <c r="AL20" i="5" s="1"/>
  <c r="AM20" i="5" s="1"/>
  <c r="H22" i="5"/>
  <c r="I22" i="5" s="1"/>
  <c r="J22" i="5" s="1"/>
  <c r="K22" i="5" s="1"/>
  <c r="L22" i="5" s="1"/>
  <c r="M22" i="5" s="1"/>
  <c r="N22" i="5" s="1"/>
  <c r="O22" i="5" s="1"/>
  <c r="P22" i="5" s="1"/>
  <c r="Q22" i="5" s="1"/>
  <c r="R22" i="5" s="1"/>
  <c r="S22" i="5" s="1"/>
  <c r="T22" i="5" s="1"/>
  <c r="U22" i="5" s="1"/>
  <c r="V22" i="5" s="1"/>
  <c r="W22" i="5" s="1"/>
  <c r="X22" i="5" s="1"/>
  <c r="Y22" i="5" s="1"/>
  <c r="Z22" i="5" s="1"/>
  <c r="AA22" i="5" s="1"/>
  <c r="AB22" i="5" s="1"/>
  <c r="AC22" i="5" s="1"/>
  <c r="AD22" i="5" s="1"/>
  <c r="AE22" i="5" s="1"/>
  <c r="AF22" i="5" s="1"/>
  <c r="AG22" i="5" s="1"/>
  <c r="AH22" i="5" s="1"/>
  <c r="AI22" i="5" s="1"/>
  <c r="AJ22" i="5" s="1"/>
  <c r="AK22" i="5" s="1"/>
  <c r="AL22" i="5" s="1"/>
  <c r="AM22" i="5" s="1"/>
  <c r="AN22" i="5" s="1"/>
  <c r="AO22" i="5" s="1"/>
  <c r="AP22" i="5" s="1"/>
  <c r="AQ22" i="5" s="1"/>
  <c r="AR22" i="5" s="1"/>
  <c r="AS22" i="5" s="1"/>
  <c r="AT22" i="5" s="1"/>
  <c r="AU22" i="5" s="1"/>
  <c r="AV22" i="5" s="1"/>
  <c r="AW22" i="5" s="1"/>
  <c r="AX22" i="5" s="1"/>
  <c r="AY22" i="5" s="1"/>
  <c r="AZ22" i="5" s="1"/>
  <c r="BA22" i="5" s="1"/>
  <c r="BB22" i="5" s="1"/>
  <c r="BC22" i="5" s="1"/>
  <c r="BD22" i="5" s="1"/>
  <c r="BE22" i="5" s="1"/>
  <c r="BF22" i="5" s="1"/>
  <c r="BG22" i="5" s="1"/>
  <c r="BH22" i="5" s="1"/>
  <c r="BI22" i="5" s="1"/>
  <c r="BJ22" i="5" s="1"/>
  <c r="BK22" i="5" s="1"/>
  <c r="H23" i="5"/>
  <c r="I23" i="5" s="1"/>
  <c r="J23" i="5" s="1"/>
  <c r="K23" i="5" s="1"/>
  <c r="L23" i="5" s="1"/>
  <c r="M23" i="5" s="1"/>
  <c r="N23" i="5" s="1"/>
  <c r="O23" i="5" s="1"/>
  <c r="P23" i="5" s="1"/>
  <c r="Q23" i="5" s="1"/>
  <c r="R23" i="5" s="1"/>
  <c r="S23" i="5" s="1"/>
  <c r="T23" i="5" s="1"/>
  <c r="U23" i="5" s="1"/>
  <c r="V23" i="5" s="1"/>
  <c r="W23" i="5" s="1"/>
  <c r="X23" i="5" s="1"/>
  <c r="Y23" i="5" s="1"/>
  <c r="Z23" i="5" s="1"/>
  <c r="AA23" i="5" s="1"/>
  <c r="AB23" i="5" s="1"/>
  <c r="AC23" i="5" s="1"/>
  <c r="AD23" i="5" s="1"/>
  <c r="AE23" i="5" s="1"/>
  <c r="AF23" i="5" s="1"/>
  <c r="AG23" i="5" s="1"/>
  <c r="AH23" i="5" s="1"/>
  <c r="AI23" i="5" s="1"/>
  <c r="AJ23" i="5" s="1"/>
  <c r="AK23" i="5" s="1"/>
  <c r="AL23" i="5" s="1"/>
  <c r="AM23" i="5" s="1"/>
  <c r="AN23" i="5" s="1"/>
  <c r="AO23" i="5" s="1"/>
  <c r="AP23" i="5" s="1"/>
  <c r="AQ23" i="5" s="1"/>
  <c r="AR23" i="5" s="1"/>
  <c r="AS23" i="5" s="1"/>
  <c r="AT23" i="5" s="1"/>
  <c r="AU23" i="5" s="1"/>
  <c r="AV23" i="5" s="1"/>
  <c r="AW23" i="5" s="1"/>
  <c r="AX23" i="5" s="1"/>
  <c r="AY23" i="5" s="1"/>
  <c r="AZ23" i="5" s="1"/>
  <c r="BA23" i="5" s="1"/>
  <c r="BB23" i="5" s="1"/>
  <c r="BC23" i="5" s="1"/>
  <c r="BD23" i="5" s="1"/>
  <c r="BE23" i="5" s="1"/>
  <c r="BF23" i="5" s="1"/>
  <c r="BG23" i="5" s="1"/>
  <c r="BH23" i="5" s="1"/>
  <c r="BI23" i="5" s="1"/>
  <c r="BJ23" i="5" s="1"/>
  <c r="BK23" i="5" s="1"/>
  <c r="J51" i="5" l="1"/>
  <c r="S49" i="5"/>
  <c r="K50" i="5"/>
  <c r="AN20" i="5"/>
  <c r="AO20" i="5" s="1"/>
  <c r="AP20" i="5" s="1"/>
  <c r="AQ20" i="5" s="1"/>
  <c r="AR20" i="5" s="1"/>
  <c r="AS20" i="5" s="1"/>
  <c r="AT20" i="5" s="1"/>
  <c r="AU20" i="5" s="1"/>
  <c r="AV20" i="5" s="1"/>
  <c r="AW20" i="5" s="1"/>
  <c r="AX20" i="5" s="1"/>
  <c r="AY20" i="5" s="1"/>
  <c r="AZ20" i="5" s="1"/>
  <c r="BA20" i="5" s="1"/>
  <c r="BB20" i="5" s="1"/>
  <c r="BC20" i="5" s="1"/>
  <c r="BD20" i="5" s="1"/>
  <c r="BE20" i="5" s="1"/>
  <c r="BF20" i="5" s="1"/>
  <c r="BG20" i="5" s="1"/>
  <c r="BH20" i="5" s="1"/>
  <c r="BI20" i="5" s="1"/>
  <c r="BJ20" i="5" s="1"/>
  <c r="BK20" i="5" s="1"/>
  <c r="H18" i="5"/>
  <c r="K51" i="5" l="1"/>
  <c r="T49" i="5"/>
  <c r="L50" i="5"/>
  <c r="I18" i="5"/>
  <c r="J18" i="5" s="1"/>
  <c r="K18" i="5" s="1"/>
  <c r="AR45" i="5" l="1"/>
  <c r="L51" i="5"/>
  <c r="U49" i="5"/>
  <c r="M50" i="5"/>
  <c r="L18" i="5"/>
  <c r="M18" i="5" s="1"/>
  <c r="D16" i="5"/>
  <c r="AS44" i="5" l="1"/>
  <c r="M51" i="5"/>
  <c r="V49" i="5"/>
  <c r="N50" i="5"/>
  <c r="N18" i="5"/>
  <c r="AT44" i="5" l="1"/>
  <c r="N51" i="5"/>
  <c r="W49" i="5"/>
  <c r="O50" i="5"/>
  <c r="O18" i="5"/>
  <c r="AU44" i="5" l="1"/>
  <c r="O51" i="5"/>
  <c r="X49" i="5"/>
  <c r="P50" i="5"/>
  <c r="P18" i="5"/>
  <c r="AV44" i="5" l="1"/>
  <c r="P51" i="5"/>
  <c r="Y49" i="5"/>
  <c r="Q50" i="5"/>
  <c r="Q18" i="5"/>
  <c r="AW44" i="5" l="1"/>
  <c r="Q51" i="5"/>
  <c r="Z49" i="5"/>
  <c r="R50" i="5"/>
  <c r="R18" i="5"/>
  <c r="R51" i="5" l="1"/>
  <c r="AA49" i="5"/>
  <c r="S50" i="5"/>
  <c r="S18" i="5"/>
  <c r="AY44" i="5" l="1"/>
  <c r="AZ44" i="5" s="1"/>
  <c r="AX45" i="5"/>
  <c r="AX46" i="5" s="1"/>
  <c r="S51" i="5"/>
  <c r="AB49" i="5"/>
  <c r="T50" i="5"/>
  <c r="T18" i="5"/>
  <c r="BA44" i="5" l="1"/>
  <c r="T51" i="5"/>
  <c r="AC49" i="5"/>
  <c r="U50" i="5"/>
  <c r="U18" i="5"/>
  <c r="BB44" i="5" l="1"/>
  <c r="U51" i="5"/>
  <c r="AD49" i="5"/>
  <c r="V50" i="5"/>
  <c r="V18" i="5"/>
  <c r="BC44" i="5" l="1"/>
  <c r="V51" i="5"/>
  <c r="AE49" i="5"/>
  <c r="W50" i="5"/>
  <c r="W18" i="5"/>
  <c r="BE44" i="5" l="1"/>
  <c r="BF44" i="5" s="1"/>
  <c r="BG44" i="5" s="1"/>
  <c r="BH44" i="5" s="1"/>
  <c r="BI44" i="5" s="1"/>
  <c r="BJ44" i="5" s="1"/>
  <c r="BK44" i="5" s="1"/>
  <c r="W51" i="5"/>
  <c r="AF49" i="5"/>
  <c r="X50" i="5"/>
  <c r="X18" i="5"/>
  <c r="X51" i="5" l="1"/>
  <c r="AG49" i="5"/>
  <c r="Y50" i="5"/>
  <c r="Y18" i="5"/>
  <c r="Y51" i="5" l="1"/>
  <c r="AH49" i="5"/>
  <c r="Z50" i="5"/>
  <c r="Z18" i="5"/>
  <c r="Z51" i="5" l="1"/>
  <c r="AI49" i="5"/>
  <c r="AA50" i="5"/>
  <c r="AA18" i="5"/>
  <c r="AA51" i="5" l="1"/>
  <c r="AJ49" i="5"/>
  <c r="AB50" i="5"/>
  <c r="AB18" i="5"/>
  <c r="AB51" i="5" l="1"/>
  <c r="AK49" i="5"/>
  <c r="AC50" i="5"/>
  <c r="AC18" i="5"/>
  <c r="AC51" i="5" l="1"/>
  <c r="AL49" i="5"/>
  <c r="AD50" i="5"/>
  <c r="AD18" i="5"/>
  <c r="AD51" i="5" l="1"/>
  <c r="AM49" i="5"/>
  <c r="AE50" i="5"/>
  <c r="AE18" i="5"/>
  <c r="AE51" i="5" l="1"/>
  <c r="AN49" i="5"/>
  <c r="AF50" i="5"/>
  <c r="AF18" i="5"/>
  <c r="AF51" i="5" l="1"/>
  <c r="AO49" i="5"/>
  <c r="AG50" i="5"/>
  <c r="AG18" i="5"/>
  <c r="AG51" i="5" l="1"/>
  <c r="AP49" i="5"/>
  <c r="AH50" i="5"/>
  <c r="AH18" i="5"/>
  <c r="AH51" i="5" l="1"/>
  <c r="AQ49" i="5"/>
  <c r="AI50" i="5"/>
  <c r="AI18" i="5"/>
  <c r="AI51" i="5" l="1"/>
  <c r="AR49" i="5"/>
  <c r="AJ50" i="5"/>
  <c r="AJ18" i="5"/>
  <c r="AJ51" i="5" l="1"/>
  <c r="AS49" i="5"/>
  <c r="AK50" i="5"/>
  <c r="AK18" i="5"/>
  <c r="AK51" i="5" l="1"/>
  <c r="AT49" i="5"/>
  <c r="AL50" i="5"/>
  <c r="AL18" i="5"/>
  <c r="AL51" i="5" l="1"/>
  <c r="AU49" i="5"/>
  <c r="AM50" i="5"/>
  <c r="AM18" i="5"/>
  <c r="AM51" i="5" l="1"/>
  <c r="AV49" i="5"/>
  <c r="AN50" i="5"/>
  <c r="AN18" i="5"/>
  <c r="AN51" i="5" l="1"/>
  <c r="AW49" i="5"/>
  <c r="AO50" i="5"/>
  <c r="AO18" i="5"/>
  <c r="AO51" i="5" l="1"/>
  <c r="AX49" i="5"/>
  <c r="AP50" i="5"/>
  <c r="AP18" i="5"/>
  <c r="AP51" i="5" l="1"/>
  <c r="AY49" i="5"/>
  <c r="AQ50" i="5"/>
  <c r="AQ18" i="5"/>
  <c r="AQ51" i="5" l="1"/>
  <c r="AZ49" i="5"/>
  <c r="AR50" i="5"/>
  <c r="AR18" i="5"/>
  <c r="AR51" i="5" l="1"/>
  <c r="BA49" i="5"/>
  <c r="AS50" i="5"/>
  <c r="AS18" i="5"/>
  <c r="AS51" i="5" l="1"/>
  <c r="BB49" i="5"/>
  <c r="AT50" i="5"/>
  <c r="AT18" i="5"/>
  <c r="AT51" i="5" l="1"/>
  <c r="BC49" i="5"/>
  <c r="AU50" i="5"/>
  <c r="AU18" i="5"/>
  <c r="AU51" i="5" l="1"/>
  <c r="BD49" i="5"/>
  <c r="AV50" i="5"/>
  <c r="AV18" i="5"/>
  <c r="AV51" i="5" l="1"/>
  <c r="BE49" i="5"/>
  <c r="AW50" i="5"/>
  <c r="AW18" i="5"/>
  <c r="AW51" i="5" l="1"/>
  <c r="BF49" i="5"/>
  <c r="AX50" i="5"/>
  <c r="AX18" i="5"/>
  <c r="AX51" i="5" l="1"/>
  <c r="BG49" i="5"/>
  <c r="AY50" i="5"/>
  <c r="AY18" i="5"/>
  <c r="AY51" i="5" l="1"/>
  <c r="BH49" i="5"/>
  <c r="AZ50" i="5"/>
  <c r="AZ18" i="5"/>
  <c r="AZ51" i="5" l="1"/>
  <c r="BI49" i="5"/>
  <c r="BA50" i="5"/>
  <c r="BA18" i="5"/>
  <c r="BA51" i="5" l="1"/>
  <c r="BJ49" i="5"/>
  <c r="BB50" i="5"/>
  <c r="BB18" i="5"/>
  <c r="BB51" i="5" l="1"/>
  <c r="BK49" i="5"/>
  <c r="BC50" i="5"/>
  <c r="BC18" i="5"/>
  <c r="BC51" i="5" l="1"/>
  <c r="BD50" i="5"/>
  <c r="BD18" i="5"/>
  <c r="BD51" i="5" l="1"/>
  <c r="BE50" i="5"/>
  <c r="BE18" i="5"/>
  <c r="BE51" i="5" l="1"/>
  <c r="BF50" i="5"/>
  <c r="BF18" i="5"/>
  <c r="BF51" i="5" l="1"/>
  <c r="BG50" i="5"/>
  <c r="BG18" i="5"/>
  <c r="BG51" i="5" l="1"/>
  <c r="BH50" i="5"/>
  <c r="BH18" i="5"/>
  <c r="BH51" i="5" l="1"/>
  <c r="BI50" i="5"/>
  <c r="BI18" i="5"/>
  <c r="BI51" i="5" l="1"/>
  <c r="BK50" i="5"/>
  <c r="BJ50" i="5"/>
  <c r="BJ18" i="5"/>
  <c r="BK51" i="5" l="1"/>
  <c r="BJ51" i="5"/>
  <c r="BK18" i="5"/>
  <c r="D41" i="5" l="1"/>
  <c r="K41" i="5"/>
  <c r="J41" i="5"/>
  <c r="E41" i="5"/>
  <c r="F41" i="5"/>
  <c r="I41" i="5"/>
  <c r="H41" i="5"/>
  <c r="G41" i="5"/>
  <c r="D42" i="5"/>
  <c r="L41" i="5" l="1"/>
  <c r="G42" i="5"/>
  <c r="E42" i="5"/>
  <c r="M41" i="5" l="1"/>
  <c r="N42" i="5"/>
  <c r="M42" i="5"/>
  <c r="F42" i="5"/>
  <c r="K42" i="5"/>
  <c r="J42" i="5"/>
  <c r="L42" i="5"/>
  <c r="I42" i="5"/>
  <c r="H42" i="5"/>
  <c r="N41" i="5" l="1"/>
  <c r="O42" i="5"/>
  <c r="O41" i="5" l="1"/>
  <c r="D46" i="5" l="1"/>
  <c r="D53" i="5" s="1"/>
  <c r="D38" i="5" l="1"/>
  <c r="D29" i="5" l="1"/>
  <c r="D55" i="5" s="1"/>
  <c r="D56" i="5" s="1"/>
  <c r="E80" i="5" l="1"/>
  <c r="F91" i="5" l="1"/>
  <c r="F90" i="5"/>
  <c r="F92" i="5"/>
  <c r="F29" i="5" l="1"/>
  <c r="F45" i="5"/>
  <c r="F46" i="5" s="1"/>
  <c r="F53" i="5" s="1"/>
  <c r="F16" i="5"/>
  <c r="G43" i="5"/>
  <c r="G44" i="5" s="1"/>
  <c r="E16" i="5"/>
  <c r="F38" i="5" l="1"/>
  <c r="F55" i="5" s="1"/>
  <c r="G29" i="5"/>
  <c r="G16" i="5"/>
  <c r="G45" i="5"/>
  <c r="H43" i="5"/>
  <c r="H44" i="5" s="1"/>
  <c r="E45" i="5"/>
  <c r="E29" i="5"/>
  <c r="H45" i="5" l="1"/>
  <c r="I43" i="5"/>
  <c r="I44" i="5" s="1"/>
  <c r="H16" i="5"/>
  <c r="H29" i="5"/>
  <c r="E38" i="5"/>
  <c r="E46" i="5"/>
  <c r="E53" i="5" s="1"/>
  <c r="G46" i="5"/>
  <c r="G53" i="5" s="1"/>
  <c r="G38" i="5"/>
  <c r="J43" i="5" l="1"/>
  <c r="J44" i="5" s="1"/>
  <c r="I16" i="5"/>
  <c r="I45" i="5"/>
  <c r="I29" i="5"/>
  <c r="G55" i="5"/>
  <c r="E55" i="5"/>
  <c r="E56" i="5" s="1"/>
  <c r="F56" i="5" s="1"/>
  <c r="H46" i="5"/>
  <c r="H53" i="5" s="1"/>
  <c r="H38" i="5"/>
  <c r="H55" i="5" l="1"/>
  <c r="G56" i="5"/>
  <c r="P42" i="5"/>
  <c r="J45" i="5"/>
  <c r="J29" i="5"/>
  <c r="K43" i="5"/>
  <c r="K44" i="5" s="1"/>
  <c r="J16" i="5"/>
  <c r="I38" i="5"/>
  <c r="I46" i="5"/>
  <c r="I53" i="5" s="1"/>
  <c r="I55" i="5" l="1"/>
  <c r="H56" i="5"/>
  <c r="Q42" i="5"/>
  <c r="K29" i="5"/>
  <c r="K45" i="5"/>
  <c r="L43" i="5"/>
  <c r="L44" i="5" s="1"/>
  <c r="K16" i="5"/>
  <c r="J46" i="5"/>
  <c r="J53" i="5" s="1"/>
  <c r="J38" i="5"/>
  <c r="I56" i="5" l="1"/>
  <c r="K46" i="5"/>
  <c r="K53" i="5" s="1"/>
  <c r="K38" i="5"/>
  <c r="J55" i="5"/>
  <c r="R42" i="5"/>
  <c r="L45" i="5"/>
  <c r="M43" i="5"/>
  <c r="M44" i="5" s="1"/>
  <c r="L29" i="5"/>
  <c r="L16" i="5"/>
  <c r="J56" i="5" l="1"/>
  <c r="S42" i="5"/>
  <c r="L46" i="5"/>
  <c r="L53" i="5" s="1"/>
  <c r="L38" i="5"/>
  <c r="N43" i="5"/>
  <c r="N44" i="5" s="1"/>
  <c r="M45" i="5"/>
  <c r="M16" i="5"/>
  <c r="M29" i="5"/>
  <c r="K55" i="5"/>
  <c r="K56" i="5" l="1"/>
  <c r="M46" i="5"/>
  <c r="M53" i="5" s="1"/>
  <c r="M38" i="5"/>
  <c r="N29" i="5"/>
  <c r="N45" i="5"/>
  <c r="N16" i="5"/>
  <c r="O43" i="5"/>
  <c r="O44" i="5" s="1"/>
  <c r="L55" i="5"/>
  <c r="T42" i="5"/>
  <c r="L56" i="5" l="1"/>
  <c r="M55" i="5"/>
  <c r="U42" i="5"/>
  <c r="N38" i="5"/>
  <c r="N46" i="5"/>
  <c r="N53" i="5" s="1"/>
  <c r="O45" i="5"/>
  <c r="O16" i="5"/>
  <c r="E86" i="5" s="1"/>
  <c r="O29" i="5"/>
  <c r="E87" i="5" s="1"/>
  <c r="F87" i="5" s="1"/>
  <c r="F86" i="5" l="1"/>
  <c r="F93" i="5" s="1"/>
  <c r="E93" i="5"/>
  <c r="E95" i="5" s="1"/>
  <c r="M56" i="5"/>
  <c r="O46" i="5"/>
  <c r="O53" i="5" s="1"/>
  <c r="E79" i="5" s="1"/>
  <c r="E88" i="5"/>
  <c r="F88" i="5" s="1"/>
  <c r="V42" i="5"/>
  <c r="N55" i="5"/>
  <c r="E89" i="5"/>
  <c r="F89" i="5" s="1"/>
  <c r="P29" i="5"/>
  <c r="P16" i="5"/>
  <c r="Q43" i="5"/>
  <c r="P44" i="5" s="1"/>
  <c r="Q44" i="5" s="1"/>
  <c r="R44" i="5" s="1"/>
  <c r="S44" i="5" s="1"/>
  <c r="T44" i="5" s="1"/>
  <c r="U44" i="5" s="1"/>
  <c r="W44" i="5" s="1"/>
  <c r="X44" i="5" s="1"/>
  <c r="Y44" i="5" s="1"/>
  <c r="Z44" i="5" s="1"/>
  <c r="AA44" i="5" s="1"/>
  <c r="AC44" i="5" s="1"/>
  <c r="AD44" i="5" s="1"/>
  <c r="AE44" i="5" s="1"/>
  <c r="AF44" i="5" s="1"/>
  <c r="AG44" i="5" s="1"/>
  <c r="AI44" i="5" s="1"/>
  <c r="AJ44" i="5" s="1"/>
  <c r="AK44" i="5" s="1"/>
  <c r="AL44" i="5" s="1"/>
  <c r="AM44" i="5" s="1"/>
  <c r="AN44" i="5" s="1"/>
  <c r="AO44" i="5" s="1"/>
  <c r="AP44" i="5" s="1"/>
  <c r="AQ44" i="5" s="1"/>
  <c r="N56" i="5" l="1"/>
  <c r="O38" i="5"/>
  <c r="O55" i="5" s="1"/>
  <c r="W42" i="5"/>
  <c r="Q29" i="5"/>
  <c r="R43" i="5"/>
  <c r="Q16" i="5"/>
  <c r="P40" i="5"/>
  <c r="E96" i="5"/>
  <c r="E81" i="5"/>
  <c r="P38" i="5"/>
  <c r="F80" i="5" s="1"/>
  <c r="P46" i="5"/>
  <c r="P53" i="5" s="1"/>
  <c r="O56" i="5" l="1"/>
  <c r="X42" i="5"/>
  <c r="Q38" i="5"/>
  <c r="Q46" i="5"/>
  <c r="Q53" i="5" s="1"/>
  <c r="P55" i="5"/>
  <c r="R29" i="5"/>
  <c r="S43" i="5"/>
  <c r="R16" i="5"/>
  <c r="P56" i="5" l="1"/>
  <c r="S29" i="5"/>
  <c r="T43" i="5"/>
  <c r="S16" i="5"/>
  <c r="R38" i="5"/>
  <c r="R46" i="5"/>
  <c r="R53" i="5" s="1"/>
  <c r="Y42" i="5"/>
  <c r="Q55" i="5"/>
  <c r="Q56" i="5" l="1"/>
  <c r="R55" i="5"/>
  <c r="T29" i="5"/>
  <c r="U43" i="5"/>
  <c r="T16" i="5"/>
  <c r="Z42" i="5"/>
  <c r="S46" i="5"/>
  <c r="S53" i="5" s="1"/>
  <c r="S38" i="5"/>
  <c r="R56" i="5" l="1"/>
  <c r="S55" i="5"/>
  <c r="AA42" i="5"/>
  <c r="U29" i="5"/>
  <c r="U16" i="5"/>
  <c r="T46" i="5"/>
  <c r="T53" i="5" s="1"/>
  <c r="T38" i="5"/>
  <c r="S56" i="5" l="1"/>
  <c r="AB42" i="5"/>
  <c r="V29" i="5"/>
  <c r="V16" i="5"/>
  <c r="W43" i="5"/>
  <c r="T55" i="5"/>
  <c r="U38" i="5"/>
  <c r="U46" i="5"/>
  <c r="U53" i="5" s="1"/>
  <c r="T56" i="5" l="1"/>
  <c r="U55" i="5"/>
  <c r="V46" i="5"/>
  <c r="V53" i="5" s="1"/>
  <c r="V38" i="5"/>
  <c r="W29" i="5"/>
  <c r="X43" i="5"/>
  <c r="W16" i="5"/>
  <c r="AC42" i="5"/>
  <c r="U56" i="5" l="1"/>
  <c r="AD42" i="5"/>
  <c r="V55" i="5"/>
  <c r="W38" i="5"/>
  <c r="W46" i="5"/>
  <c r="W53" i="5" s="1"/>
  <c r="X29" i="5"/>
  <c r="X16" i="5"/>
  <c r="Y43" i="5"/>
  <c r="V56" i="5" l="1"/>
  <c r="X38" i="5"/>
  <c r="X46" i="5"/>
  <c r="X53" i="5" s="1"/>
  <c r="Y29" i="5"/>
  <c r="Z43" i="5"/>
  <c r="Y16" i="5"/>
  <c r="AE42" i="5"/>
  <c r="W55" i="5"/>
  <c r="W56" i="5" l="1"/>
  <c r="AF42" i="5"/>
  <c r="Y38" i="5"/>
  <c r="Y46" i="5"/>
  <c r="Y53" i="5" s="1"/>
  <c r="X55" i="5"/>
  <c r="Z29" i="5"/>
  <c r="AA43" i="5"/>
  <c r="Z16" i="5"/>
  <c r="X56" i="5" l="1"/>
  <c r="Z46" i="5"/>
  <c r="Z53" i="5" s="1"/>
  <c r="AA16" i="5"/>
  <c r="AA29" i="5"/>
  <c r="Z38" i="5"/>
  <c r="AG42" i="5"/>
  <c r="Y55" i="5"/>
  <c r="Y56" i="5" l="1"/>
  <c r="AH42" i="5"/>
  <c r="Z55" i="5"/>
  <c r="AA46" i="5"/>
  <c r="AA53" i="5" s="1"/>
  <c r="AA38" i="5"/>
  <c r="AC43" i="5"/>
  <c r="AB16" i="5"/>
  <c r="AB29" i="5"/>
  <c r="Z56" i="5" l="1"/>
  <c r="AI42" i="5"/>
  <c r="AB46" i="5"/>
  <c r="AB53" i="5" s="1"/>
  <c r="AB38" i="5"/>
  <c r="G80" i="5" s="1"/>
  <c r="AC29" i="5"/>
  <c r="AD43" i="5"/>
  <c r="AC16" i="5"/>
  <c r="AA55" i="5"/>
  <c r="F79" i="5"/>
  <c r="AA56" i="5" l="1"/>
  <c r="AJ42" i="5"/>
  <c r="AC46" i="5"/>
  <c r="AC53" i="5" s="1"/>
  <c r="AC38" i="5"/>
  <c r="AB55" i="5"/>
  <c r="F81" i="5"/>
  <c r="AD29" i="5"/>
  <c r="AD16" i="5"/>
  <c r="AE43" i="5"/>
  <c r="AB56" i="5" l="1"/>
  <c r="AC55" i="5"/>
  <c r="AD46" i="5"/>
  <c r="AD53" i="5" s="1"/>
  <c r="AD38" i="5"/>
  <c r="AK42" i="5"/>
  <c r="AE29" i="5"/>
  <c r="AF43" i="5"/>
  <c r="AE16" i="5"/>
  <c r="AF40" i="5"/>
  <c r="AC56" i="5" l="1"/>
  <c r="AE46" i="5"/>
  <c r="AE53" i="5" s="1"/>
  <c r="AE38" i="5"/>
  <c r="AL42" i="5"/>
  <c r="AF16" i="5"/>
  <c r="AF29" i="5"/>
  <c r="AG43" i="5"/>
  <c r="AD55" i="5"/>
  <c r="AD56" i="5" l="1"/>
  <c r="AM42" i="5"/>
  <c r="AG29" i="5"/>
  <c r="AG16" i="5"/>
  <c r="AF46" i="5"/>
  <c r="AF53" i="5" s="1"/>
  <c r="AF38" i="5"/>
  <c r="AE55" i="5"/>
  <c r="AE56" i="5" l="1"/>
  <c r="AF55" i="5"/>
  <c r="AG46" i="5"/>
  <c r="AG53" i="5" s="1"/>
  <c r="AG38" i="5"/>
  <c r="AI43" i="5"/>
  <c r="AH29" i="5"/>
  <c r="AH16" i="5"/>
  <c r="AN42" i="5"/>
  <c r="AF56" i="5" l="1"/>
  <c r="AH46" i="5"/>
  <c r="AH53" i="5" s="1"/>
  <c r="AH38" i="5"/>
  <c r="AG55" i="5"/>
  <c r="AI29" i="5"/>
  <c r="AJ43" i="5"/>
  <c r="AI16" i="5"/>
  <c r="AO42" i="5"/>
  <c r="AG56" i="5" l="1"/>
  <c r="AP42" i="5"/>
  <c r="AI38" i="5"/>
  <c r="AI46" i="5"/>
  <c r="AI53" i="5" s="1"/>
  <c r="AH55" i="5"/>
  <c r="AJ29" i="5"/>
  <c r="AK43" i="5"/>
  <c r="AJ16" i="5"/>
  <c r="AH56" i="5" l="1"/>
  <c r="AI55" i="5"/>
  <c r="AJ46" i="5"/>
  <c r="AJ53" i="5" s="1"/>
  <c r="AJ38" i="5"/>
  <c r="AL43" i="5"/>
  <c r="AK16" i="5"/>
  <c r="AK29" i="5"/>
  <c r="AQ42" i="5"/>
  <c r="AI56" i="5" l="1"/>
  <c r="AL29" i="5"/>
  <c r="AL16" i="5"/>
  <c r="AM43" i="5"/>
  <c r="AJ55" i="5"/>
  <c r="AR42" i="5"/>
  <c r="AK46" i="5"/>
  <c r="AK53" i="5" s="1"/>
  <c r="AK38" i="5"/>
  <c r="AJ56" i="5" l="1"/>
  <c r="AK55" i="5"/>
  <c r="AN43" i="5"/>
  <c r="AM16" i="5"/>
  <c r="AM29" i="5"/>
  <c r="AS42" i="5"/>
  <c r="AL46" i="5"/>
  <c r="AL53" i="5" s="1"/>
  <c r="AL38" i="5"/>
  <c r="AK56" i="5" l="1"/>
  <c r="AM38" i="5"/>
  <c r="AM46" i="5"/>
  <c r="AM53" i="5" s="1"/>
  <c r="AT42" i="5"/>
  <c r="AN29" i="5"/>
  <c r="AN16" i="5"/>
  <c r="AO43" i="5"/>
  <c r="AL55" i="5"/>
  <c r="AL56" i="5" l="1"/>
  <c r="AO29" i="5"/>
  <c r="AP43" i="5"/>
  <c r="AO16" i="5"/>
  <c r="AU42" i="5"/>
  <c r="AN46" i="5"/>
  <c r="AN53" i="5" s="1"/>
  <c r="AN38" i="5"/>
  <c r="H80" i="5" s="1"/>
  <c r="AM55" i="5"/>
  <c r="G79" i="5"/>
  <c r="AM56" i="5" l="1"/>
  <c r="AN55" i="5"/>
  <c r="G81" i="5"/>
  <c r="AO46" i="5"/>
  <c r="AO53" i="5" s="1"/>
  <c r="AO38" i="5"/>
  <c r="AV42" i="5"/>
  <c r="AP29" i="5"/>
  <c r="AP16" i="5"/>
  <c r="AQ43" i="5"/>
  <c r="AN56" i="5" l="1"/>
  <c r="AW42" i="5"/>
  <c r="AO55" i="5"/>
  <c r="AQ29" i="5"/>
  <c r="AQ16" i="5"/>
  <c r="AP46" i="5"/>
  <c r="AP53" i="5" s="1"/>
  <c r="AP38" i="5"/>
  <c r="AO56" i="5" l="1"/>
  <c r="AP55" i="5"/>
  <c r="AX42" i="5"/>
  <c r="AQ46" i="5"/>
  <c r="AQ53" i="5" s="1"/>
  <c r="AQ38" i="5"/>
  <c r="AR16" i="5"/>
  <c r="AR29" i="5"/>
  <c r="AS43" i="5"/>
  <c r="AS45" i="5" s="1"/>
  <c r="AP56" i="5" l="1"/>
  <c r="AR46" i="5"/>
  <c r="AR53" i="5" s="1"/>
  <c r="AS29" i="5"/>
  <c r="AT43" i="5"/>
  <c r="AT45" i="5" s="1"/>
  <c r="AS16" i="5"/>
  <c r="AR38" i="5"/>
  <c r="AY42" i="5"/>
  <c r="AQ55" i="5"/>
  <c r="AQ56" i="5" l="1"/>
  <c r="AZ42" i="5"/>
  <c r="AS46" i="5"/>
  <c r="AS53" i="5" s="1"/>
  <c r="AS38" i="5"/>
  <c r="AU43" i="5"/>
  <c r="AU45" i="5" s="1"/>
  <c r="AT29" i="5"/>
  <c r="AT16" i="5"/>
  <c r="AR55" i="5"/>
  <c r="AR56" i="5" l="1"/>
  <c r="AS55" i="5"/>
  <c r="BA42" i="5"/>
  <c r="AV43" i="5"/>
  <c r="AV45" i="5" s="1"/>
  <c r="AU16" i="5"/>
  <c r="AU29" i="5"/>
  <c r="AT46" i="5"/>
  <c r="AT53" i="5" s="1"/>
  <c r="AT38" i="5"/>
  <c r="AS56" i="5" l="1"/>
  <c r="BB42" i="5"/>
  <c r="AV29" i="5"/>
  <c r="AW43" i="5"/>
  <c r="AW45" i="5" s="1"/>
  <c r="AV16" i="5"/>
  <c r="AT55" i="5"/>
  <c r="AU46" i="5"/>
  <c r="AU53" i="5" s="1"/>
  <c r="AU38" i="5"/>
  <c r="AT56" i="5" l="1"/>
  <c r="AU55" i="5"/>
  <c r="AV38" i="5"/>
  <c r="AV46" i="5"/>
  <c r="AV53" i="5" s="1"/>
  <c r="AW16" i="5"/>
  <c r="AW29" i="5"/>
  <c r="BC42" i="5"/>
  <c r="AU56" i="5" l="1"/>
  <c r="BD42" i="5"/>
  <c r="AX29" i="5"/>
  <c r="AX16" i="5"/>
  <c r="AY43" i="5"/>
  <c r="AW46" i="5"/>
  <c r="AW53" i="5" s="1"/>
  <c r="AW38" i="5"/>
  <c r="AV55" i="5"/>
  <c r="AV56" i="5" l="1"/>
  <c r="AX53" i="5"/>
  <c r="AX38" i="5"/>
  <c r="BE42" i="5"/>
  <c r="AW55" i="5"/>
  <c r="AZ43" i="5"/>
  <c r="AZ45" i="5" s="1"/>
  <c r="AZ46" i="5" s="1"/>
  <c r="AY29" i="5"/>
  <c r="AY16" i="5"/>
  <c r="AW56" i="5" l="1"/>
  <c r="AX55" i="5"/>
  <c r="BF42" i="5"/>
  <c r="AY46" i="5"/>
  <c r="AY53" i="5" s="1"/>
  <c r="AY38" i="5"/>
  <c r="AZ29" i="5"/>
  <c r="AZ16" i="5"/>
  <c r="BA43" i="5"/>
  <c r="BA45" i="5" s="1"/>
  <c r="AX56" i="5" l="1"/>
  <c r="AZ53" i="5"/>
  <c r="AZ38" i="5"/>
  <c r="I80" i="5" s="1"/>
  <c r="J80" i="5" s="1"/>
  <c r="BA29" i="5"/>
  <c r="BB43" i="5"/>
  <c r="BB45" i="5" s="1"/>
  <c r="BA16" i="5"/>
  <c r="BG42" i="5"/>
  <c r="AY55" i="5"/>
  <c r="H79" i="5"/>
  <c r="AY56" i="5" l="1"/>
  <c r="H81" i="5"/>
  <c r="BB29" i="5"/>
  <c r="BC43" i="5"/>
  <c r="BC45" i="5" s="1"/>
  <c r="BB16" i="5"/>
  <c r="AZ55" i="5"/>
  <c r="BH42" i="5"/>
  <c r="BA46" i="5"/>
  <c r="BA53" i="5" s="1"/>
  <c r="BA38" i="5"/>
  <c r="AZ56" i="5" l="1"/>
  <c r="BA55" i="5"/>
  <c r="BC29" i="5"/>
  <c r="BC16" i="5"/>
  <c r="BB46" i="5"/>
  <c r="BB53" i="5" s="1"/>
  <c r="BB38" i="5"/>
  <c r="BI42" i="5"/>
  <c r="BA56" i="5" l="1"/>
  <c r="BD29" i="5"/>
  <c r="BD45" i="5"/>
  <c r="BD16" i="5"/>
  <c r="BE43" i="5"/>
  <c r="BB55" i="5"/>
  <c r="BC46" i="5"/>
  <c r="BC53" i="5" s="1"/>
  <c r="BC38" i="5"/>
  <c r="BJ42" i="5"/>
  <c r="BB56" i="5" l="1"/>
  <c r="BE29" i="5"/>
  <c r="BE45" i="5"/>
  <c r="BF43" i="5"/>
  <c r="BE16" i="5"/>
  <c r="BD46" i="5"/>
  <c r="BD53" i="5" s="1"/>
  <c r="BD38" i="5"/>
  <c r="BC55" i="5"/>
  <c r="BK42" i="5"/>
  <c r="BC56" i="5" l="1"/>
  <c r="BF45" i="5"/>
  <c r="BF29" i="5"/>
  <c r="BF16" i="5"/>
  <c r="BG43" i="5"/>
  <c r="BE46" i="5"/>
  <c r="BE53" i="5" s="1"/>
  <c r="BE38" i="5"/>
  <c r="BD55" i="5"/>
  <c r="BD56" i="5" l="1"/>
  <c r="BG29" i="5"/>
  <c r="BH43" i="5"/>
  <c r="BG45" i="5"/>
  <c r="BG16" i="5"/>
  <c r="BE55" i="5"/>
  <c r="BF46" i="5"/>
  <c r="BF53" i="5" s="1"/>
  <c r="BF38" i="5"/>
  <c r="BE56" i="5" l="1"/>
  <c r="BH45" i="5"/>
  <c r="BH29" i="5"/>
  <c r="BI43" i="5"/>
  <c r="BH16" i="5"/>
  <c r="BG46" i="5"/>
  <c r="BG53" i="5" s="1"/>
  <c r="BG38" i="5"/>
  <c r="BF55" i="5"/>
  <c r="BF56" i="5" l="1"/>
  <c r="BG55" i="5"/>
  <c r="BI45" i="5"/>
  <c r="BI29" i="5"/>
  <c r="BI16" i="5"/>
  <c r="BJ43" i="5"/>
  <c r="BH38" i="5"/>
  <c r="BH46" i="5"/>
  <c r="BH53" i="5" s="1"/>
  <c r="BG56" i="5" l="1"/>
  <c r="BH55" i="5"/>
  <c r="BJ29" i="5"/>
  <c r="BJ16" i="5"/>
  <c r="BJ45" i="5"/>
  <c r="BK43" i="5"/>
  <c r="BI46" i="5"/>
  <c r="BI53" i="5" s="1"/>
  <c r="BI38" i="5"/>
  <c r="BH56" i="5" l="1"/>
  <c r="BI55" i="5"/>
  <c r="BK45" i="5"/>
  <c r="BK29" i="5"/>
  <c r="BK16" i="5"/>
  <c r="BL43" i="5"/>
  <c r="BJ46" i="5"/>
  <c r="BJ53" i="5" s="1"/>
  <c r="BJ38" i="5"/>
  <c r="BI56" i="5" l="1"/>
  <c r="BJ55" i="5"/>
  <c r="BK38" i="5"/>
  <c r="BK46" i="5"/>
  <c r="BK53" i="5" s="1"/>
  <c r="BJ56" i="5" l="1"/>
  <c r="BK55" i="5"/>
  <c r="I79" i="5"/>
  <c r="BK56" i="5" l="1"/>
  <c r="I81" i="5"/>
  <c r="J79" i="5"/>
  <c r="J8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Pixel</author>
  </authors>
  <commentList>
    <comment ref="D91" authorId="0" shapeId="0" xr:uid="{DD0037A2-25A8-456D-A23D-4A2274747BEB}">
      <text>
        <r>
          <rPr>
            <b/>
            <sz val="9"/>
            <color indexed="81"/>
            <rFont val="Tahoma"/>
            <family val="2"/>
          </rPr>
          <t>اینترنت، شارژ سامانه پیامک ، شارژ سامانه چت ، شارژ سامانه متریکس ،سرور مجازی ، دامین ها ، لایسنس ها ،voip
هزینه های جاری دفتر، قبوض ، پیک،</t>
        </r>
      </text>
    </comment>
    <comment ref="D92" authorId="0" shapeId="0" xr:uid="{0BA0DF32-6149-4369-A407-90768132C010}">
      <text>
        <r>
          <rPr>
            <b/>
            <sz val="9"/>
            <color indexed="81"/>
            <rFont val="Tahoma"/>
            <family val="2"/>
          </rPr>
          <t xml:space="preserve">کامپیوتر ، میز و صندلی، Lcd  ،دستگاه برش شبکه
</t>
        </r>
      </text>
    </comment>
  </commentList>
</comments>
</file>

<file path=xl/sharedStrings.xml><?xml version="1.0" encoding="utf-8"?>
<sst xmlns="http://schemas.openxmlformats.org/spreadsheetml/2006/main" count="176" uniqueCount="168">
  <si>
    <t>کل درامد</t>
  </si>
  <si>
    <t>کل هزینه</t>
  </si>
  <si>
    <t>سود کتب نشریار</t>
  </si>
  <si>
    <t>حسابدار</t>
  </si>
  <si>
    <t>سود سفارشات</t>
  </si>
  <si>
    <t>هزینه نیروی انسانی</t>
  </si>
  <si>
    <t>هزینه بازاریابی</t>
  </si>
  <si>
    <t xml:space="preserve"> </t>
  </si>
  <si>
    <t>هزینه ماهانه</t>
  </si>
  <si>
    <t>ایمیل مارگتینگ</t>
  </si>
  <si>
    <t>توسعه دهنده سایت و بک اند</t>
  </si>
  <si>
    <t>کارشناس ارتباط با مشتری</t>
  </si>
  <si>
    <t>کارشناس اجرایی</t>
  </si>
  <si>
    <t>گوگل ادز</t>
  </si>
  <si>
    <t>یکتانت و مدیا ادز</t>
  </si>
  <si>
    <t>pr</t>
  </si>
  <si>
    <t>جمع</t>
  </si>
  <si>
    <t>هزینه جاری</t>
  </si>
  <si>
    <t>مکان</t>
  </si>
  <si>
    <t>تجیزات و وسایل</t>
  </si>
  <si>
    <t>لجستیک</t>
  </si>
  <si>
    <t>پروموشن ثبت نام</t>
  </si>
  <si>
    <t>جریان درامد</t>
  </si>
  <si>
    <t>میانگین مبلغ</t>
  </si>
  <si>
    <t>جمع فروش</t>
  </si>
  <si>
    <t>ماه1</t>
  </si>
  <si>
    <t>ماه2</t>
  </si>
  <si>
    <t>ماه3</t>
  </si>
  <si>
    <t>ماه4</t>
  </si>
  <si>
    <t>ماه5</t>
  </si>
  <si>
    <t>ماه6</t>
  </si>
  <si>
    <t>ماه7</t>
  </si>
  <si>
    <t>ماه8</t>
  </si>
  <si>
    <t>ماه9</t>
  </si>
  <si>
    <t>ماه10</t>
  </si>
  <si>
    <t>ماه11</t>
  </si>
  <si>
    <t>ماه12</t>
  </si>
  <si>
    <t>ماه13</t>
  </si>
  <si>
    <t>ماه14</t>
  </si>
  <si>
    <t>ماه15</t>
  </si>
  <si>
    <t>ماه16</t>
  </si>
  <si>
    <t>ماه17</t>
  </si>
  <si>
    <t>ماه18</t>
  </si>
  <si>
    <t>ماه19</t>
  </si>
  <si>
    <t>ماه20</t>
  </si>
  <si>
    <t>ماه21</t>
  </si>
  <si>
    <t>ماه22</t>
  </si>
  <si>
    <t>ماه23</t>
  </si>
  <si>
    <t>ماه24</t>
  </si>
  <si>
    <t>ماه25</t>
  </si>
  <si>
    <t>ماه26</t>
  </si>
  <si>
    <t>ماه27</t>
  </si>
  <si>
    <t>ماه28</t>
  </si>
  <si>
    <t>ماه29</t>
  </si>
  <si>
    <t>ماه30</t>
  </si>
  <si>
    <t>ماه31</t>
  </si>
  <si>
    <t>ماه32</t>
  </si>
  <si>
    <t>ماه33</t>
  </si>
  <si>
    <t>ماه34</t>
  </si>
  <si>
    <t>ماه35</t>
  </si>
  <si>
    <t>ماه36</t>
  </si>
  <si>
    <t>ماه37</t>
  </si>
  <si>
    <t>ماه38</t>
  </si>
  <si>
    <t>ماه39</t>
  </si>
  <si>
    <t>ماه40</t>
  </si>
  <si>
    <t>ماه41</t>
  </si>
  <si>
    <t>ماه42</t>
  </si>
  <si>
    <t>ماه43</t>
  </si>
  <si>
    <t>ماه44</t>
  </si>
  <si>
    <t>ماه45</t>
  </si>
  <si>
    <t>ماه46</t>
  </si>
  <si>
    <t>ماه47</t>
  </si>
  <si>
    <t>ماه48</t>
  </si>
  <si>
    <t>ماه49</t>
  </si>
  <si>
    <t>ماه50</t>
  </si>
  <si>
    <t>ماه51</t>
  </si>
  <si>
    <t>ماه52</t>
  </si>
  <si>
    <t>ماه53</t>
  </si>
  <si>
    <t>ماه54</t>
  </si>
  <si>
    <t>ماه55</t>
  </si>
  <si>
    <t>ماه56</t>
  </si>
  <si>
    <t>ماه57</t>
  </si>
  <si>
    <t>ماه58</t>
  </si>
  <si>
    <t>ماه59</t>
  </si>
  <si>
    <t>ماه60</t>
  </si>
  <si>
    <t>قیمت ها بر حسب میلیون تومان</t>
  </si>
  <si>
    <t>سال 1</t>
  </si>
  <si>
    <t>سال 2</t>
  </si>
  <si>
    <t>سال 3</t>
  </si>
  <si>
    <t>سال 4</t>
  </si>
  <si>
    <t>سال 5</t>
  </si>
  <si>
    <t>مجموع 5 سال</t>
  </si>
  <si>
    <t>فروش ماهانه</t>
  </si>
  <si>
    <t xml:space="preserve"> جریان نقدی تجمعی</t>
  </si>
  <si>
    <t xml:space="preserve"> جریان نقدی</t>
  </si>
  <si>
    <t xml:space="preserve"> جریان نقدی ماهانه cash flow  </t>
  </si>
  <si>
    <t>ضریب نیروی انسانی (کارشناس اجرایی)</t>
  </si>
  <si>
    <t>ضریب نیروی انسانی (طراح گرافیست)</t>
  </si>
  <si>
    <t>ضریب نیروی انسانی (crm)</t>
  </si>
  <si>
    <t xml:space="preserve">ضریب افزایش تعداد سفارش </t>
  </si>
  <si>
    <t>چهار ماهه 1</t>
  </si>
  <si>
    <t>چهار ماهه 2</t>
  </si>
  <si>
    <t>چهار ماهه 3</t>
  </si>
  <si>
    <t>چهار ماهه 4</t>
  </si>
  <si>
    <t>چهار ماهه 5</t>
  </si>
  <si>
    <t>چهار ماهه 6</t>
  </si>
  <si>
    <t>چهار ماهه 7</t>
  </si>
  <si>
    <t>چهار ماهه 8</t>
  </si>
  <si>
    <t>چهار ماهه 9</t>
  </si>
  <si>
    <t>چهار ماهه 10</t>
  </si>
  <si>
    <t>چهار ماهه 11</t>
  </si>
  <si>
    <t>چهار ماهه 12</t>
  </si>
  <si>
    <t>چهار ماهه 13</t>
  </si>
  <si>
    <t>چهار ماهه 14</t>
  </si>
  <si>
    <t>چهار ماهه 15</t>
  </si>
  <si>
    <t xml:space="preserve">ضریب افزایش میانگین قیمت سفارش  </t>
  </si>
  <si>
    <t>کلی</t>
  </si>
  <si>
    <t>جدول ضریب ها</t>
  </si>
  <si>
    <t>ضریب افزایش هزینه های مارکتینگ</t>
  </si>
  <si>
    <t>VOD</t>
  </si>
  <si>
    <t>پیج اینستاگرام و اینفلوئنسر</t>
  </si>
  <si>
    <t>بیلبورد شهری</t>
  </si>
  <si>
    <t>ساخت تیزر و محتوای تبلیغاتی</t>
  </si>
  <si>
    <t xml:space="preserve"> درامد B2B</t>
  </si>
  <si>
    <t xml:space="preserve">تعداد سفارش </t>
  </si>
  <si>
    <t xml:space="preserve">ضریب افزایش تعداد سفارش b2b </t>
  </si>
  <si>
    <t xml:space="preserve">ضریب افزایش میانگین قیمت سفارش  b2b </t>
  </si>
  <si>
    <t>ضریب نیروی انسانی b2b(مارکتر)</t>
  </si>
  <si>
    <t>ضریب نیروی انسانی b2b(گرافیست)</t>
  </si>
  <si>
    <t>ضریب نیروی انسانی b2b(کارشناس اجرایی)</t>
  </si>
  <si>
    <t>هزینه مارکتینگ</t>
  </si>
  <si>
    <t>زیرساخت و تجهیزات</t>
  </si>
  <si>
    <t>درصد</t>
  </si>
  <si>
    <t>هزینه های بالاسری نیروی انسانی (عیدی، سنوات وبیمه)</t>
  </si>
  <si>
    <t>هزینه مواد اولیه</t>
  </si>
  <si>
    <t>هزینه بسته بندی</t>
  </si>
  <si>
    <t>هزینه لجستیک و
 بسته بندی</t>
  </si>
  <si>
    <t>هزینه رهن و اجاره</t>
  </si>
  <si>
    <t xml:space="preserve"> بستر ارتباطی</t>
  </si>
  <si>
    <t>هزینه جاری و بستر ارتباطی</t>
  </si>
  <si>
    <t>سئو و تولید محتوا</t>
  </si>
  <si>
    <t>سال اول</t>
  </si>
  <si>
    <t>سال دوم</t>
  </si>
  <si>
    <t>سال سوم</t>
  </si>
  <si>
    <t>سال چهارم</t>
  </si>
  <si>
    <t>سال پنجم</t>
  </si>
  <si>
    <t>هزینه جاری و سایر عملیاتی</t>
  </si>
  <si>
    <t>اگر ضروری نیست، محتوای خانه‌های آبی رنگ را تغییر ندهید. این خانه‌ها متناسب ضرایب و اعداد آغازین، مقداردهی خواهند شد.</t>
  </si>
  <si>
    <t>خانه های سفید رنگ را حتما مقدار دهی کنید</t>
  </si>
  <si>
    <t>در مورد موارد هزینه و درامد، اگر موردی در حوزه کسب و کار شما موضوعیت ندارد، آن ردیف را خالی بگذارید. همچنین اگر نیاز است موردی اضافه گردد، سطر و عنوان آن را اضافه نمائید</t>
  </si>
  <si>
    <t>دقت نمائید</t>
  </si>
  <si>
    <t>واحد پولی، میلیون تومان است</t>
  </si>
  <si>
    <t>نام تیم:</t>
  </si>
  <si>
    <t>تاریخ تکمیل فرم:</t>
  </si>
  <si>
    <t>مدیر مارکتینگ</t>
  </si>
  <si>
    <t>مدیر عامل</t>
  </si>
  <si>
    <t>توسعه دهنده اپ</t>
  </si>
  <si>
    <t>کارشناس مارکتینگ</t>
  </si>
  <si>
    <t>در مورد نیروی انسانی، اگر به متخصصین یا اعضا با عناوین دیگری در تیم شما حضور دارند، آنها را اضافه نمائید. در عناوینی مانند گرافیست، این فایل به شکلی طراحی شده که حق الزحمه متناسب با میزان فروش تعیین می گردد. شما می توانید فرمول را حذف و این مقدار را ثابت نمائید. در این صورت ، خانه ها را سفید کنید.</t>
  </si>
  <si>
    <t>فرتاک جوجه تیمره (دانش‌بنیان)</t>
  </si>
  <si>
    <t>1402/04/12</t>
  </si>
  <si>
    <t xml:space="preserve">مدیر فنی </t>
  </si>
  <si>
    <t>خرید نصب کلیکی</t>
  </si>
  <si>
    <t>نیروهای کارگری</t>
  </si>
  <si>
    <t>تعداد سفارش (تن)</t>
  </si>
  <si>
    <t>میانگین مبلغ فروش ( تن)</t>
  </si>
  <si>
    <t xml:space="preserve">مواد اولیه </t>
  </si>
  <si>
    <t>طراح (های)گرافیست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</si>
</sst>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0.000_);\(#,##0.000\)"/>
    <numFmt numFmtId="166" formatCode="_(* #,##0.0000000_);_(* \(#,##0.0000000\);_(* &quot;-&quot;??_);_(@_)"/>
  </numFmts>
  <fonts count="17" x14ac:knownFonts="1">
    <font>
      <sz val="10"/>
      <color rgb="FF000000"/>
      <name val="Arial"/>
    </font>
    <font>
      <sz val="10"/>
      <color rgb="FF000000"/>
      <name val="Arial"/>
      <family val="2"/>
    </font>
    <font>
      <sz val="10"/>
      <color rgb="FF000000"/>
      <name val="B Nazanin"/>
      <charset val="178"/>
    </font>
    <font>
      <b/>
      <sz val="12"/>
      <color rgb="FF000000"/>
      <name val="B Nazanin"/>
      <charset val="178"/>
    </font>
    <font>
      <sz val="11"/>
      <color rgb="FF000000"/>
      <name val="B Titr"/>
      <charset val="178"/>
    </font>
    <font>
      <b/>
      <sz val="12"/>
      <color rgb="FF000000"/>
      <name val="B Titr"/>
      <charset val="178"/>
    </font>
    <font>
      <sz val="10"/>
      <color rgb="FF000000"/>
      <name val="Arial"/>
      <family val="2"/>
    </font>
    <font>
      <sz val="8"/>
      <name val="Arial"/>
      <family val="2"/>
    </font>
    <font>
      <b/>
      <sz val="9"/>
      <color indexed="81"/>
      <name val="Tahoma"/>
      <family val="2"/>
    </font>
    <font>
      <sz val="10"/>
      <color rgb="FF000000"/>
      <name val="B Titr"/>
      <charset val="178"/>
    </font>
    <font>
      <b/>
      <sz val="11"/>
      <color rgb="FF000000"/>
      <name val="B Titr"/>
      <charset val="178"/>
    </font>
    <font>
      <sz val="10"/>
      <name val="B Nazanin"/>
      <charset val="178"/>
    </font>
    <font>
      <b/>
      <sz val="10"/>
      <color rgb="FF000000"/>
      <name val="B Nazanin"/>
      <charset val="178"/>
    </font>
    <font>
      <sz val="10"/>
      <color rgb="FF000000"/>
      <name val="Arial"/>
      <family val="2"/>
    </font>
    <font>
      <b/>
      <sz val="18"/>
      <color rgb="FF000000"/>
      <name val="B Nazanin"/>
      <charset val="178"/>
    </font>
    <font>
      <b/>
      <sz val="22"/>
      <color rgb="FF000000"/>
      <name val="B Nazanin"/>
      <charset val="178"/>
    </font>
    <font>
      <sz val="16"/>
      <color theme="0"/>
      <name val="B Nazanin"/>
      <charset val="178"/>
    </font>
  </fonts>
  <fills count="21">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00B0F0"/>
        <bgColor indexed="64"/>
      </patternFill>
    </fill>
    <fill>
      <patternFill patternType="solid">
        <fgColor rgb="FF7030A0"/>
        <bgColor indexed="64"/>
      </patternFill>
    </fill>
    <fill>
      <patternFill patternType="solid">
        <fgColor theme="4"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5">
    <xf numFmtId="0" fontId="0" fillId="0" borderId="0"/>
    <xf numFmtId="43" fontId="1" fillId="0" borderId="0" applyFont="0" applyFill="0" applyBorder="0" applyAlignment="0" applyProtection="0"/>
    <xf numFmtId="41" fontId="6" fillId="0" borderId="0" applyFont="0" applyFill="0" applyBorder="0" applyAlignment="0" applyProtection="0"/>
    <xf numFmtId="0" fontId="1" fillId="0" borderId="0"/>
    <xf numFmtId="9" fontId="13" fillId="0" borderId="0" applyFont="0" applyFill="0" applyBorder="0" applyAlignment="0" applyProtection="0"/>
  </cellStyleXfs>
  <cellXfs count="114">
    <xf numFmtId="0" fontId="0" fillId="0" borderId="0" xfId="0"/>
    <xf numFmtId="164" fontId="2" fillId="2" borderId="1" xfId="1" applyNumberFormat="1" applyFont="1" applyFill="1" applyBorder="1" applyAlignment="1">
      <alignment horizontal="center" vertical="center"/>
    </xf>
    <xf numFmtId="164" fontId="2" fillId="5" borderId="1" xfId="1" applyNumberFormat="1" applyFont="1" applyFill="1" applyBorder="1" applyAlignment="1">
      <alignment horizontal="center" vertical="center"/>
    </xf>
    <xf numFmtId="164" fontId="2" fillId="5" borderId="0" xfId="1" applyNumberFormat="1" applyFont="1" applyFill="1" applyBorder="1" applyAlignment="1">
      <alignment horizontal="center" vertical="center"/>
    </xf>
    <xf numFmtId="164" fontId="2" fillId="8" borderId="1" xfId="1" applyNumberFormat="1" applyFont="1" applyFill="1" applyBorder="1" applyAlignment="1">
      <alignment horizontal="center" vertical="center"/>
    </xf>
    <xf numFmtId="164" fontId="2" fillId="0" borderId="0" xfId="1" applyNumberFormat="1" applyFont="1" applyAlignment="1">
      <alignment horizontal="center" vertical="center"/>
    </xf>
    <xf numFmtId="164" fontId="2" fillId="8" borderId="0" xfId="1" applyNumberFormat="1" applyFont="1" applyFill="1" applyAlignment="1">
      <alignment horizontal="center" vertical="center"/>
    </xf>
    <xf numFmtId="164" fontId="2" fillId="0" borderId="5" xfId="1" applyNumberFormat="1" applyFont="1" applyBorder="1" applyAlignment="1">
      <alignment horizontal="center" vertical="center"/>
    </xf>
    <xf numFmtId="164" fontId="2" fillId="0" borderId="1" xfId="1" applyNumberFormat="1" applyFont="1" applyBorder="1" applyAlignment="1">
      <alignment horizontal="center" vertical="center"/>
    </xf>
    <xf numFmtId="164" fontId="2" fillId="3" borderId="1" xfId="1" applyNumberFormat="1" applyFont="1" applyFill="1" applyBorder="1" applyAlignment="1">
      <alignment horizontal="center" vertical="center"/>
    </xf>
    <xf numFmtId="164" fontId="2" fillId="0" borderId="0" xfId="1" applyNumberFormat="1" applyFont="1" applyBorder="1" applyAlignment="1">
      <alignment horizontal="center" vertical="center"/>
    </xf>
    <xf numFmtId="164" fontId="2" fillId="3" borderId="5" xfId="1" applyNumberFormat="1" applyFont="1" applyFill="1" applyBorder="1" applyAlignment="1">
      <alignment horizontal="center" vertical="center"/>
    </xf>
    <xf numFmtId="164" fontId="2" fillId="3" borderId="0" xfId="1" applyNumberFormat="1" applyFont="1" applyFill="1" applyAlignment="1">
      <alignment horizontal="center" vertical="center"/>
    </xf>
    <xf numFmtId="164" fontId="3" fillId="8" borderId="1" xfId="1" applyNumberFormat="1" applyFont="1" applyFill="1" applyBorder="1" applyAlignment="1">
      <alignment horizontal="center" vertical="center"/>
    </xf>
    <xf numFmtId="164" fontId="2" fillId="6" borderId="0" xfId="1" applyNumberFormat="1" applyFont="1" applyFill="1" applyAlignment="1">
      <alignment horizontal="center" vertical="center"/>
    </xf>
    <xf numFmtId="164" fontId="2" fillId="7" borderId="1" xfId="1" applyNumberFormat="1" applyFont="1" applyFill="1" applyBorder="1" applyAlignment="1">
      <alignment horizontal="center" vertical="center"/>
    </xf>
    <xf numFmtId="164" fontId="2" fillId="2" borderId="0" xfId="1" applyNumberFormat="1" applyFont="1" applyFill="1" applyAlignment="1">
      <alignment horizontal="center" vertical="center"/>
    </xf>
    <xf numFmtId="164" fontId="2" fillId="10" borderId="2" xfId="1" applyNumberFormat="1" applyFont="1" applyFill="1" applyBorder="1" applyAlignment="1">
      <alignment horizontal="center" vertical="center"/>
    </xf>
    <xf numFmtId="164" fontId="2" fillId="10" borderId="0" xfId="1" applyNumberFormat="1" applyFont="1" applyFill="1" applyAlignment="1">
      <alignment horizontal="center" vertical="center"/>
    </xf>
    <xf numFmtId="164" fontId="2" fillId="7" borderId="5" xfId="1" applyNumberFormat="1" applyFont="1" applyFill="1" applyBorder="1" applyAlignment="1">
      <alignment horizontal="center" vertical="center"/>
    </xf>
    <xf numFmtId="164" fontId="2" fillId="10" borderId="0" xfId="1" applyNumberFormat="1" applyFont="1" applyFill="1" applyAlignment="1">
      <alignment horizontal="center" vertical="center" wrapText="1"/>
    </xf>
    <xf numFmtId="164" fontId="2" fillId="0" borderId="0" xfId="1" applyNumberFormat="1" applyFont="1" applyBorder="1" applyAlignment="1">
      <alignment horizontal="center" vertical="center" wrapText="1"/>
    </xf>
    <xf numFmtId="164" fontId="2" fillId="0" borderId="0" xfId="1" applyNumberFormat="1" applyFont="1" applyAlignment="1">
      <alignment horizontal="center" vertical="center" wrapText="1"/>
    </xf>
    <xf numFmtId="164" fontId="2" fillId="0" borderId="10" xfId="1" applyNumberFormat="1" applyFont="1" applyBorder="1" applyAlignment="1">
      <alignment horizontal="center" vertical="center" wrapText="1"/>
    </xf>
    <xf numFmtId="164" fontId="2" fillId="0" borderId="11" xfId="1" applyNumberFormat="1" applyFont="1" applyBorder="1" applyAlignment="1">
      <alignment horizontal="center" vertical="center" wrapText="1"/>
    </xf>
    <xf numFmtId="164" fontId="2" fillId="10" borderId="12" xfId="1" applyNumberFormat="1" applyFont="1" applyFill="1" applyBorder="1" applyAlignment="1">
      <alignment horizontal="center" vertical="center" wrapText="1"/>
    </xf>
    <xf numFmtId="164" fontId="2" fillId="2" borderId="11" xfId="1" applyNumberFormat="1" applyFont="1" applyFill="1" applyBorder="1" applyAlignment="1">
      <alignment horizontal="center" vertical="center" wrapText="1"/>
    </xf>
    <xf numFmtId="164" fontId="2" fillId="5" borderId="11" xfId="1" applyNumberFormat="1" applyFont="1" applyFill="1" applyBorder="1" applyAlignment="1">
      <alignment horizontal="center" vertical="center" wrapText="1"/>
    </xf>
    <xf numFmtId="164" fontId="2" fillId="11" borderId="0" xfId="1" applyNumberFormat="1" applyFont="1" applyFill="1" applyAlignment="1">
      <alignment horizontal="center" vertical="center"/>
    </xf>
    <xf numFmtId="164" fontId="2" fillId="7" borderId="0" xfId="1" applyNumberFormat="1" applyFont="1" applyFill="1" applyAlignment="1">
      <alignment horizontal="center" vertical="center"/>
    </xf>
    <xf numFmtId="164" fontId="2" fillId="3" borderId="10" xfId="1" applyNumberFormat="1" applyFont="1" applyFill="1" applyBorder="1" applyAlignment="1">
      <alignment horizontal="center" vertical="center" wrapText="1"/>
    </xf>
    <xf numFmtId="164" fontId="2" fillId="12" borderId="9" xfId="1" applyNumberFormat="1" applyFont="1" applyFill="1" applyBorder="1" applyAlignment="1">
      <alignment horizontal="center" vertical="center"/>
    </xf>
    <xf numFmtId="164" fontId="2" fillId="12" borderId="6" xfId="1" applyNumberFormat="1" applyFont="1" applyFill="1" applyBorder="1" applyAlignment="1">
      <alignment horizontal="center" vertical="center"/>
    </xf>
    <xf numFmtId="164" fontId="2" fillId="12" borderId="6" xfId="1" applyNumberFormat="1" applyFont="1" applyFill="1" applyBorder="1" applyAlignment="1">
      <alignment vertical="center"/>
    </xf>
    <xf numFmtId="164" fontId="2" fillId="12" borderId="4" xfId="1" applyNumberFormat="1" applyFont="1" applyFill="1" applyBorder="1" applyAlignment="1">
      <alignment horizontal="center" vertical="center"/>
    </xf>
    <xf numFmtId="164" fontId="2" fillId="12" borderId="0" xfId="1" applyNumberFormat="1" applyFont="1" applyFill="1" applyAlignment="1">
      <alignment horizontal="center" vertical="center"/>
    </xf>
    <xf numFmtId="164" fontId="2" fillId="12" borderId="0" xfId="1" applyNumberFormat="1" applyFont="1" applyFill="1" applyBorder="1" applyAlignment="1">
      <alignment horizontal="center" vertical="center"/>
    </xf>
    <xf numFmtId="164" fontId="2" fillId="4" borderId="0" xfId="1" applyNumberFormat="1" applyFont="1" applyFill="1" applyAlignment="1">
      <alignment horizontal="center" vertical="center"/>
    </xf>
    <xf numFmtId="164" fontId="2" fillId="3" borderId="11" xfId="1" applyNumberFormat="1" applyFont="1" applyFill="1" applyBorder="1" applyAlignment="1">
      <alignment horizontal="center" vertical="center" wrapText="1"/>
    </xf>
    <xf numFmtId="164" fontId="2" fillId="3" borderId="11" xfId="1" applyNumberFormat="1" applyFont="1" applyFill="1" applyBorder="1" applyAlignment="1">
      <alignment horizontal="center" vertical="center"/>
    </xf>
    <xf numFmtId="164" fontId="2" fillId="13" borderId="0" xfId="1" applyNumberFormat="1" applyFont="1" applyFill="1" applyBorder="1" applyAlignment="1">
      <alignment horizontal="center" vertical="center"/>
    </xf>
    <xf numFmtId="164" fontId="2" fillId="13" borderId="0" xfId="1" applyNumberFormat="1" applyFont="1" applyFill="1" applyAlignment="1">
      <alignment horizontal="center" vertical="center"/>
    </xf>
    <xf numFmtId="41" fontId="9" fillId="11" borderId="0" xfId="2" applyFont="1" applyFill="1" applyAlignment="1">
      <alignment horizontal="center" vertical="center"/>
    </xf>
    <xf numFmtId="41" fontId="10" fillId="11" borderId="10" xfId="2" applyFont="1" applyFill="1" applyBorder="1" applyAlignment="1">
      <alignment horizontal="center" vertical="center" wrapText="1"/>
    </xf>
    <xf numFmtId="41" fontId="9" fillId="11" borderId="5" xfId="2" applyFont="1" applyFill="1" applyBorder="1" applyAlignment="1">
      <alignment horizontal="center" vertical="center"/>
    </xf>
    <xf numFmtId="41" fontId="9" fillId="14" borderId="5" xfId="2" applyFont="1" applyFill="1" applyBorder="1" applyAlignment="1">
      <alignment horizontal="center" vertical="center"/>
    </xf>
    <xf numFmtId="41" fontId="9" fillId="15" borderId="5" xfId="2" applyFont="1" applyFill="1" applyBorder="1" applyAlignment="1">
      <alignment horizontal="center" vertical="center"/>
    </xf>
    <xf numFmtId="164" fontId="3" fillId="16" borderId="1" xfId="1" applyNumberFormat="1" applyFont="1" applyFill="1" applyBorder="1" applyAlignment="1">
      <alignment horizontal="center" vertical="center"/>
    </xf>
    <xf numFmtId="164" fontId="2" fillId="16" borderId="11" xfId="1" applyNumberFormat="1" applyFont="1" applyFill="1" applyBorder="1" applyAlignment="1">
      <alignment horizontal="center" vertical="center" wrapText="1"/>
    </xf>
    <xf numFmtId="164" fontId="11" fillId="0" borderId="0" xfId="1" applyNumberFormat="1" applyFont="1" applyAlignment="1">
      <alignment horizontal="center" vertical="center"/>
    </xf>
    <xf numFmtId="164" fontId="12" fillId="8" borderId="1" xfId="1" applyNumberFormat="1" applyFont="1" applyFill="1" applyBorder="1" applyAlignment="1">
      <alignment horizontal="center" vertical="center"/>
    </xf>
    <xf numFmtId="164" fontId="12" fillId="8" borderId="1" xfId="1" applyNumberFormat="1" applyFont="1" applyFill="1" applyBorder="1" applyAlignment="1">
      <alignment horizontal="center" vertical="center" wrapText="1"/>
    </xf>
    <xf numFmtId="164" fontId="3" fillId="16" borderId="5" xfId="1" applyNumberFormat="1" applyFont="1" applyFill="1" applyBorder="1" applyAlignment="1">
      <alignment horizontal="center" vertical="center"/>
    </xf>
    <xf numFmtId="164" fontId="2" fillId="17" borderId="3" xfId="1" applyNumberFormat="1" applyFont="1" applyFill="1" applyBorder="1" applyAlignment="1">
      <alignment horizontal="center" vertical="center"/>
    </xf>
    <xf numFmtId="164" fontId="2" fillId="17" borderId="4" xfId="1" applyNumberFormat="1" applyFont="1" applyFill="1" applyBorder="1" applyAlignment="1">
      <alignment horizontal="center" vertical="center"/>
    </xf>
    <xf numFmtId="9" fontId="2" fillId="17" borderId="13" xfId="4" applyFont="1" applyFill="1" applyBorder="1" applyAlignment="1">
      <alignment horizontal="center" vertical="center"/>
    </xf>
    <xf numFmtId="164" fontId="2" fillId="0" borderId="0" xfId="1" applyNumberFormat="1" applyFont="1" applyFill="1" applyAlignment="1">
      <alignment horizontal="center" vertical="center"/>
    </xf>
    <xf numFmtId="9" fontId="2" fillId="0" borderId="0" xfId="4" applyFont="1" applyFill="1" applyAlignment="1">
      <alignment horizontal="center" vertical="center"/>
    </xf>
    <xf numFmtId="164" fontId="2" fillId="0" borderId="14" xfId="1" applyNumberFormat="1" applyFont="1" applyBorder="1" applyAlignment="1">
      <alignment horizontal="center" vertical="center"/>
    </xf>
    <xf numFmtId="164" fontId="3" fillId="8" borderId="15" xfId="1" applyNumberFormat="1" applyFont="1" applyFill="1" applyBorder="1" applyAlignment="1">
      <alignment horizontal="center" vertical="center"/>
    </xf>
    <xf numFmtId="164" fontId="3" fillId="8" borderId="16" xfId="1" applyNumberFormat="1" applyFont="1" applyFill="1" applyBorder="1" applyAlignment="1">
      <alignment horizontal="center" vertical="center"/>
    </xf>
    <xf numFmtId="164" fontId="3" fillId="8" borderId="17" xfId="1" applyNumberFormat="1" applyFont="1" applyFill="1" applyBorder="1" applyAlignment="1">
      <alignment horizontal="center" vertical="center"/>
    </xf>
    <xf numFmtId="164" fontId="3" fillId="8" borderId="19" xfId="1" applyNumberFormat="1" applyFont="1" applyFill="1" applyBorder="1" applyAlignment="1">
      <alignment horizontal="center" vertical="center"/>
    </xf>
    <xf numFmtId="164" fontId="2" fillId="18" borderId="1" xfId="1" applyNumberFormat="1" applyFont="1" applyFill="1" applyBorder="1" applyAlignment="1">
      <alignment horizontal="center" vertical="center"/>
    </xf>
    <xf numFmtId="164" fontId="2" fillId="18" borderId="0" xfId="1" applyNumberFormat="1" applyFont="1" applyFill="1" applyBorder="1" applyAlignment="1">
      <alignment horizontal="center" vertical="center"/>
    </xf>
    <xf numFmtId="164" fontId="2" fillId="18" borderId="18" xfId="1" applyNumberFormat="1" applyFont="1" applyFill="1" applyBorder="1" applyAlignment="1">
      <alignment horizontal="center" vertical="center"/>
    </xf>
    <xf numFmtId="164" fontId="2" fillId="18" borderId="6" xfId="1" applyNumberFormat="1" applyFont="1" applyFill="1" applyBorder="1" applyAlignment="1">
      <alignment horizontal="center" vertical="center"/>
    </xf>
    <xf numFmtId="164" fontId="2" fillId="18" borderId="20" xfId="1" applyNumberFormat="1" applyFont="1" applyFill="1" applyBorder="1" applyAlignment="1">
      <alignment horizontal="center" vertical="center"/>
    </xf>
    <xf numFmtId="39" fontId="2" fillId="0" borderId="1" xfId="1" applyNumberFormat="1" applyFont="1" applyFill="1" applyBorder="1" applyAlignment="1">
      <alignment horizontal="center" vertical="center"/>
    </xf>
    <xf numFmtId="37" fontId="2" fillId="0" borderId="1" xfId="1" applyNumberFormat="1" applyFont="1" applyFill="1" applyBorder="1" applyAlignment="1">
      <alignment horizontal="center" vertical="center"/>
    </xf>
    <xf numFmtId="166" fontId="2" fillId="0" borderId="0" xfId="1" applyNumberFormat="1" applyFont="1" applyFill="1" applyAlignment="1">
      <alignment horizontal="center" vertical="center"/>
    </xf>
    <xf numFmtId="39" fontId="2" fillId="18" borderId="1" xfId="1" applyNumberFormat="1" applyFont="1" applyFill="1" applyBorder="1" applyAlignment="1">
      <alignment horizontal="center" vertical="center"/>
    </xf>
    <xf numFmtId="39" fontId="2" fillId="18" borderId="5" xfId="1" applyNumberFormat="1" applyFont="1" applyFill="1" applyBorder="1" applyAlignment="1">
      <alignment horizontal="center" vertical="center"/>
    </xf>
    <xf numFmtId="39" fontId="2" fillId="18" borderId="1" xfId="1" applyNumberFormat="1" applyFont="1" applyFill="1" applyBorder="1" applyAlignment="1">
      <alignment horizontal="right" vertical="center"/>
    </xf>
    <xf numFmtId="165" fontId="2" fillId="18" borderId="1" xfId="1" applyNumberFormat="1" applyFont="1" applyFill="1" applyBorder="1" applyAlignment="1">
      <alignment horizontal="center" vertical="center"/>
    </xf>
    <xf numFmtId="37" fontId="2" fillId="18" borderId="1" xfId="1" applyNumberFormat="1" applyFont="1" applyFill="1" applyBorder="1" applyAlignment="1">
      <alignment horizontal="center" vertical="center"/>
    </xf>
    <xf numFmtId="164" fontId="2" fillId="19" borderId="11" xfId="1" applyNumberFormat="1" applyFont="1" applyFill="1" applyBorder="1" applyAlignment="1">
      <alignment horizontal="center" vertical="center" wrapText="1"/>
    </xf>
    <xf numFmtId="164" fontId="2" fillId="19" borderId="1" xfId="1" applyNumberFormat="1" applyFont="1" applyFill="1" applyBorder="1" applyAlignment="1">
      <alignment horizontal="center" vertical="center"/>
    </xf>
    <xf numFmtId="164" fontId="2" fillId="18" borderId="0" xfId="1" applyNumberFormat="1" applyFont="1" applyFill="1" applyAlignment="1">
      <alignment horizontal="center" vertical="center"/>
    </xf>
    <xf numFmtId="165" fontId="2" fillId="0" borderId="1" xfId="1" applyNumberFormat="1" applyFont="1" applyFill="1" applyBorder="1" applyAlignment="1">
      <alignment horizontal="center" vertical="center"/>
    </xf>
    <xf numFmtId="0" fontId="12" fillId="0" borderId="0" xfId="0" applyFont="1"/>
    <xf numFmtId="0" fontId="12" fillId="18" borderId="1" xfId="0" applyFont="1" applyFill="1" applyBorder="1"/>
    <xf numFmtId="0" fontId="12" fillId="0" borderId="1" xfId="0" applyFont="1" applyBorder="1"/>
    <xf numFmtId="0" fontId="2" fillId="18" borderId="1" xfId="1" applyNumberFormat="1" applyFont="1" applyFill="1" applyBorder="1" applyAlignment="1">
      <alignment horizontal="center" vertical="center"/>
    </xf>
    <xf numFmtId="2" fontId="2" fillId="18" borderId="1" xfId="1" applyNumberFormat="1" applyFont="1" applyFill="1" applyBorder="1" applyAlignment="1">
      <alignment horizontal="center" vertical="center"/>
    </xf>
    <xf numFmtId="39" fontId="2" fillId="18" borderId="2" xfId="1" applyNumberFormat="1" applyFont="1" applyFill="1" applyBorder="1" applyAlignment="1">
      <alignment horizontal="center" vertical="center"/>
    </xf>
    <xf numFmtId="0" fontId="12" fillId="17" borderId="0" xfId="0" applyFont="1" applyFill="1"/>
    <xf numFmtId="164" fontId="15" fillId="3" borderId="1" xfId="1" applyNumberFormat="1" applyFont="1" applyFill="1" applyBorder="1" applyAlignment="1">
      <alignment horizontal="center" vertical="center" wrapText="1"/>
    </xf>
    <xf numFmtId="41" fontId="9" fillId="0" borderId="5" xfId="2" applyFont="1" applyFill="1" applyBorder="1" applyAlignment="1">
      <alignment horizontal="center" vertical="center"/>
    </xf>
    <xf numFmtId="0" fontId="12" fillId="0" borderId="0" xfId="0" applyFont="1" applyAlignment="1">
      <alignment horizontal="right" vertical="center" wrapText="1"/>
    </xf>
    <xf numFmtId="0" fontId="12" fillId="0" borderId="23" xfId="0" applyFont="1" applyBorder="1" applyAlignment="1">
      <alignment horizontal="right" vertical="center" wrapText="1"/>
    </xf>
    <xf numFmtId="0" fontId="12" fillId="17" borderId="0" xfId="0" applyFont="1" applyFill="1" applyAlignment="1">
      <alignment horizontal="right" vertical="center" wrapText="1"/>
    </xf>
    <xf numFmtId="164" fontId="4" fillId="13" borderId="3" xfId="1" applyNumberFormat="1" applyFont="1" applyFill="1" applyBorder="1" applyAlignment="1">
      <alignment horizontal="center" vertical="center"/>
    </xf>
    <xf numFmtId="164" fontId="4" fillId="13" borderId="4" xfId="1" applyNumberFormat="1" applyFont="1" applyFill="1" applyBorder="1" applyAlignment="1">
      <alignment horizontal="center" vertical="center"/>
    </xf>
    <xf numFmtId="164" fontId="2" fillId="0" borderId="7" xfId="1" applyNumberFormat="1" applyFont="1" applyBorder="1" applyAlignment="1">
      <alignment horizontal="center" vertical="center"/>
    </xf>
    <xf numFmtId="164" fontId="2" fillId="0" borderId="0" xfId="1" applyNumberFormat="1" applyFont="1" applyAlignment="1">
      <alignment horizontal="center" vertical="center"/>
    </xf>
    <xf numFmtId="164" fontId="2" fillId="0" borderId="8" xfId="1" applyNumberFormat="1" applyFont="1" applyBorder="1" applyAlignment="1">
      <alignment horizontal="center" vertical="center"/>
    </xf>
    <xf numFmtId="164" fontId="2" fillId="0" borderId="6" xfId="1" applyNumberFormat="1" applyFont="1" applyBorder="1" applyAlignment="1">
      <alignment horizontal="center" vertical="center"/>
    </xf>
    <xf numFmtId="164" fontId="2" fillId="9" borderId="0" xfId="1" applyNumberFormat="1" applyFont="1" applyFill="1" applyAlignment="1">
      <alignment horizontal="center" vertical="center"/>
    </xf>
    <xf numFmtId="164" fontId="2" fillId="9" borderId="9" xfId="1" applyNumberFormat="1" applyFont="1" applyFill="1" applyBorder="1" applyAlignment="1">
      <alignment horizontal="center" vertical="center"/>
    </xf>
    <xf numFmtId="164" fontId="2" fillId="9" borderId="0" xfId="1" applyNumberFormat="1" applyFont="1" applyFill="1" applyBorder="1" applyAlignment="1">
      <alignment horizontal="center" vertical="center"/>
    </xf>
    <xf numFmtId="164" fontId="4" fillId="12" borderId="3" xfId="1" applyNumberFormat="1" applyFont="1" applyFill="1" applyBorder="1" applyAlignment="1">
      <alignment horizontal="center" vertical="center"/>
    </xf>
    <xf numFmtId="164" fontId="4" fillId="12" borderId="4" xfId="1" applyNumberFormat="1" applyFont="1" applyFill="1" applyBorder="1" applyAlignment="1">
      <alignment horizontal="center" vertical="center"/>
    </xf>
    <xf numFmtId="164" fontId="5" fillId="12" borderId="3" xfId="1" applyNumberFormat="1" applyFont="1" applyFill="1" applyBorder="1" applyAlignment="1">
      <alignment horizontal="center" vertical="center"/>
    </xf>
    <xf numFmtId="164" fontId="5" fillId="12" borderId="4" xfId="1" applyNumberFormat="1" applyFont="1" applyFill="1" applyBorder="1" applyAlignment="1">
      <alignment horizontal="center" vertical="center"/>
    </xf>
    <xf numFmtId="164" fontId="14" fillId="0" borderId="21" xfId="1" applyNumberFormat="1" applyFont="1" applyFill="1" applyBorder="1" applyAlignment="1">
      <alignment horizontal="center" vertical="center"/>
    </xf>
    <xf numFmtId="164" fontId="2" fillId="0" borderId="22" xfId="1" applyNumberFormat="1" applyFont="1" applyFill="1" applyBorder="1" applyAlignment="1">
      <alignment horizontal="center" vertical="center"/>
    </xf>
    <xf numFmtId="164" fontId="2" fillId="0" borderId="11" xfId="1" applyNumberFormat="1" applyFont="1" applyFill="1" applyBorder="1" applyAlignment="1">
      <alignment horizontal="center" vertical="center"/>
    </xf>
    <xf numFmtId="164" fontId="14" fillId="3" borderId="21" xfId="1" applyNumberFormat="1" applyFont="1" applyFill="1" applyBorder="1" applyAlignment="1">
      <alignment horizontal="center" vertical="center" wrapText="1" readingOrder="2"/>
    </xf>
    <xf numFmtId="164" fontId="14" fillId="3" borderId="11" xfId="1" applyNumberFormat="1" applyFont="1" applyFill="1" applyBorder="1" applyAlignment="1">
      <alignment horizontal="center" vertical="center" wrapText="1" readingOrder="2"/>
    </xf>
    <xf numFmtId="164" fontId="16" fillId="20" borderId="21" xfId="1" applyNumberFormat="1" applyFont="1" applyFill="1" applyBorder="1" applyAlignment="1">
      <alignment horizontal="center" vertical="center"/>
    </xf>
    <xf numFmtId="164" fontId="2" fillId="20" borderId="11" xfId="1" applyNumberFormat="1" applyFont="1" applyFill="1" applyBorder="1" applyAlignment="1">
      <alignment horizontal="center" vertical="center"/>
    </xf>
    <xf numFmtId="164" fontId="2" fillId="3" borderId="23" xfId="1" applyNumberFormat="1" applyFont="1" applyFill="1" applyBorder="1" applyAlignment="1">
      <alignment horizontal="center" vertical="center"/>
    </xf>
    <xf numFmtId="164" fontId="2" fillId="3" borderId="0" xfId="1" applyNumberFormat="1" applyFont="1" applyFill="1" applyAlignment="1">
      <alignment horizontal="center" vertical="center"/>
    </xf>
  </cellXfs>
  <cellStyles count="5">
    <cellStyle name="Comma" xfId="1" builtinId="3"/>
    <cellStyle name="Comma [0]" xfId="2" builtinId="6"/>
    <cellStyle name="Normal" xfId="0" builtinId="0"/>
    <cellStyle name="Normal 2" xfId="3" xr:uid="{3D6C4E17-CDEF-4A36-920A-53CD22666A78}"/>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B Nazanin" panose="00000400000000000000" pitchFamily="2" charset="-78"/>
              </a:defRPr>
            </a:pPr>
            <a:r>
              <a:rPr lang="fa-IR" sz="1100">
                <a:cs typeface="B Nazanin" panose="00000400000000000000" pitchFamily="2" charset="-78"/>
              </a:rPr>
              <a:t>نمودار</a:t>
            </a:r>
            <a:r>
              <a:rPr lang="fa-IR" sz="1100" baseline="0">
                <a:cs typeface="B Nazanin" panose="00000400000000000000" pitchFamily="2" charset="-78"/>
              </a:rPr>
              <a:t> هزینه های سال اول</a:t>
            </a:r>
            <a:endParaRPr lang="en-US" sz="1100">
              <a:cs typeface="B Nazanin" panose="00000400000000000000" pitchFamily="2" charset="-78"/>
            </a:endParaRPr>
          </a:p>
        </c:rich>
      </c:tx>
      <c:layout>
        <c:manualLayout>
          <c:xMode val="edge"/>
          <c:yMode val="edge"/>
          <c:x val="0.66479155730533679"/>
          <c:y val="3.2407407407407406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B Nazanin" panose="00000400000000000000" pitchFamily="2" charset="-78"/>
            </a:defRPr>
          </a:pPr>
          <a:endParaRPr lang="en-US"/>
        </a:p>
      </c:txPr>
    </c:title>
    <c:autoTitleDeleted val="0"/>
    <c:plotArea>
      <c:layout/>
      <c:pieChart>
        <c:varyColors val="1"/>
        <c:ser>
          <c:idx val="0"/>
          <c:order val="0"/>
          <c:dPt>
            <c:idx val="0"/>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C6-4AA3-86D3-FF0A8002BA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B9-4F10-BC1C-1A78D47671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B9-4F10-BC1C-1A78D476714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2B9-4F10-BC1C-1A78D476714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2B9-4F10-BC1C-1A78D476714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FC6-4AA3-86D3-FF0A8002BAD7}"/>
              </c:ext>
            </c:extLst>
          </c:dPt>
          <c:dPt>
            <c:idx val="6"/>
            <c:bubble3D val="0"/>
            <c:spPr>
              <a:solidFill>
                <a:srgbClr val="7030A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FC6-4AA3-86D3-FF0A8002BAD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B Nazanin" panose="00000400000000000000" pitchFamily="2" charset="-78"/>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'financial projection'!$D$86:$D$92</c:f>
              <c:strCache>
                <c:ptCount val="7"/>
                <c:pt idx="0">
                  <c:v> هزینه نیروی انسانی </c:v>
                </c:pt>
                <c:pt idx="1">
                  <c:v> هزینه مارکتینگ </c:v>
                </c:pt>
                <c:pt idx="2">
                  <c:v> هزینه مواد اولیه </c:v>
                </c:pt>
                <c:pt idx="3">
                  <c:v> هزینه لجستیک و
 بسته بندی </c:v>
                </c:pt>
                <c:pt idx="4">
                  <c:v> هزینه رهن و اجاره </c:v>
                </c:pt>
                <c:pt idx="5">
                  <c:v> هزینه جاری و بستر ارتباطی </c:v>
                </c:pt>
                <c:pt idx="6">
                  <c:v> زیرساخت و تجهیزات </c:v>
                </c:pt>
              </c:strCache>
            </c:strRef>
          </c:cat>
          <c:val>
            <c:numRef>
              <c:f>'financial projection'!$E$86:$E$92</c:f>
              <c:numCache>
                <c:formatCode>_(* #,##0_);_(* \(#,##0\);_(* "-"??_);_(@_)</c:formatCode>
                <c:ptCount val="7"/>
                <c:pt idx="0">
                  <c:v>0</c:v>
                </c:pt>
                <c:pt idx="1">
                  <c:v>120</c:v>
                </c:pt>
                <c:pt idx="2">
                  <c:v>0</c:v>
                </c:pt>
                <c:pt idx="3">
                  <c:v>4488</c:v>
                </c:pt>
                <c:pt idx="4">
                  <c:v>240</c:v>
                </c:pt>
                <c:pt idx="5">
                  <c:v>360</c:v>
                </c:pt>
                <c:pt idx="6">
                  <c:v>4500</c:v>
                </c:pt>
              </c:numCache>
            </c:numRef>
          </c:val>
          <c:extLst>
            <c:ext xmlns:c16="http://schemas.microsoft.com/office/drawing/2014/chart" uri="{C3380CC4-5D6E-409C-BE32-E72D297353CC}">
              <c16:uniqueId val="{00000000-4FC6-4AA3-86D3-FF0A8002BAD7}"/>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2B9-4F10-BC1C-1A78D47671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2B9-4F10-BC1C-1A78D47671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2B9-4F10-BC1C-1A78D476714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82B9-4F10-BC1C-1A78D476714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82B9-4F10-BC1C-1A78D476714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82B9-4F10-BC1C-1A78D476714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82B9-4F10-BC1C-1A78D476714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'financial projection'!$D$86:$D$92</c:f>
              <c:strCache>
                <c:ptCount val="7"/>
                <c:pt idx="0">
                  <c:v> هزینه نیروی انسانی </c:v>
                </c:pt>
                <c:pt idx="1">
                  <c:v> هزینه مارکتینگ </c:v>
                </c:pt>
                <c:pt idx="2">
                  <c:v> هزینه مواد اولیه </c:v>
                </c:pt>
                <c:pt idx="3">
                  <c:v> هزینه لجستیک و
 بسته بندی </c:v>
                </c:pt>
                <c:pt idx="4">
                  <c:v> هزینه رهن و اجاره </c:v>
                </c:pt>
                <c:pt idx="5">
                  <c:v> هزینه جاری و بستر ارتباطی </c:v>
                </c:pt>
                <c:pt idx="6">
                  <c:v> زیرساخت و تجهیزات </c:v>
                </c:pt>
              </c:strCache>
            </c:strRef>
          </c:cat>
          <c:val>
            <c:numRef>
              <c:f>'financial projection'!$F$86:$F$92</c:f>
              <c:numCache>
                <c:formatCode>_(* #,##0_);_(* \(#,##0\);_(* "-"??_);_(@_)</c:formatCode>
                <c:ptCount val="7"/>
                <c:pt idx="0">
                  <c:v>0</c:v>
                </c:pt>
                <c:pt idx="1">
                  <c:v>0.5580357142857143</c:v>
                </c:pt>
                <c:pt idx="2">
                  <c:v>0</c:v>
                </c:pt>
                <c:pt idx="3">
                  <c:v>20.870535714285715</c:v>
                </c:pt>
                <c:pt idx="4">
                  <c:v>1.1160714285714286</c:v>
                </c:pt>
                <c:pt idx="5">
                  <c:v>1.6741071428571428</c:v>
                </c:pt>
                <c:pt idx="6">
                  <c:v>20.926339285714285</c:v>
                </c:pt>
              </c:numCache>
            </c:numRef>
          </c:val>
          <c:extLst>
            <c:ext xmlns:c16="http://schemas.microsoft.com/office/drawing/2014/chart" uri="{C3380CC4-5D6E-409C-BE32-E72D297353CC}">
              <c16:uniqueId val="{00000001-4FC6-4AA3-86D3-FF0A8002BAD7}"/>
            </c:ext>
          </c:extLst>
        </c:ser>
        <c:dLbls>
          <c:dLblPos val="bestFit"/>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B Nazanin" panose="00000400000000000000" pitchFamily="2"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886556</xdr:colOff>
      <xdr:row>84</xdr:row>
      <xdr:rowOff>0</xdr:rowOff>
    </xdr:from>
    <xdr:to>
      <xdr:col>13</xdr:col>
      <xdr:colOff>29307</xdr:colOff>
      <xdr:row>98</xdr:row>
      <xdr:rowOff>73267</xdr:rowOff>
    </xdr:to>
    <xdr:graphicFrame macro="">
      <xdr:nvGraphicFramePr>
        <xdr:cNvPr id="4" name="Chart 3">
          <a:extLst>
            <a:ext uri="{FF2B5EF4-FFF2-40B4-BE49-F238E27FC236}">
              <a16:creationId xmlns:a16="http://schemas.microsoft.com/office/drawing/2014/main" id="{C57339E3-817F-31DF-C61E-C3447A7A2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168518</xdr:colOff>
      <xdr:row>88</xdr:row>
      <xdr:rowOff>87923</xdr:rowOff>
    </xdr:from>
    <xdr:to>
      <xdr:col>6</xdr:col>
      <xdr:colOff>688730</xdr:colOff>
      <xdr:row>88</xdr:row>
      <xdr:rowOff>337038</xdr:rowOff>
    </xdr:to>
    <xdr:sp macro="" textlink="">
      <xdr:nvSpPr>
        <xdr:cNvPr id="5" name="Arrow: Left 4">
          <a:extLst>
            <a:ext uri="{FF2B5EF4-FFF2-40B4-BE49-F238E27FC236}">
              <a16:creationId xmlns:a16="http://schemas.microsoft.com/office/drawing/2014/main" id="{82DF15E0-8C95-963C-0F90-1C02BF72CDBF}"/>
            </a:ext>
          </a:extLst>
        </xdr:cNvPr>
        <xdr:cNvSpPr/>
      </xdr:nvSpPr>
      <xdr:spPr>
        <a:xfrm>
          <a:off x="9738330693" y="19438327"/>
          <a:ext cx="520212" cy="24911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13</xdr:col>
      <xdr:colOff>504825</xdr:colOff>
      <xdr:row>76</xdr:row>
      <xdr:rowOff>142875</xdr:rowOff>
    </xdr:from>
    <xdr:to>
      <xdr:col>18</xdr:col>
      <xdr:colOff>371475</xdr:colOff>
      <xdr:row>88</xdr:row>
      <xdr:rowOff>266700</xdr:rowOff>
    </xdr:to>
    <xdr:sp macro="" textlink="">
      <xdr:nvSpPr>
        <xdr:cNvPr id="2" name="TextBox 1">
          <a:extLst>
            <a:ext uri="{FF2B5EF4-FFF2-40B4-BE49-F238E27FC236}">
              <a16:creationId xmlns:a16="http://schemas.microsoft.com/office/drawing/2014/main" id="{03457359-A785-657D-8175-0F8785712AAB}"/>
            </a:ext>
          </a:extLst>
        </xdr:cNvPr>
        <xdr:cNvSpPr txBox="1"/>
      </xdr:nvSpPr>
      <xdr:spPr>
        <a:xfrm>
          <a:off x="9992239350" y="17345025"/>
          <a:ext cx="4438650" cy="3095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fa-IR" sz="1200" b="1">
              <a:solidFill>
                <a:schemeClr val="tx1"/>
              </a:solidFill>
              <a:cs typeface="B Nazanin" panose="00000400000000000000" pitchFamily="2" charset="-78"/>
            </a:rPr>
            <a:t>توجه :</a:t>
          </a:r>
        </a:p>
        <a:p>
          <a:pPr algn="r" rtl="1"/>
          <a:r>
            <a:rPr lang="fa-IR" sz="1200" b="1">
              <a:solidFill>
                <a:schemeClr val="tx1"/>
              </a:solidFill>
              <a:cs typeface="B Nazanin" panose="00000400000000000000" pitchFamily="2" charset="-78"/>
            </a:rPr>
            <a:t>*  تمامی ضرایب مورد نیاز</a:t>
          </a:r>
          <a:r>
            <a:rPr lang="fa-IR" sz="1200" b="1" baseline="0">
              <a:solidFill>
                <a:schemeClr val="tx1"/>
              </a:solidFill>
              <a:cs typeface="B Nazanin" panose="00000400000000000000" pitchFamily="2" charset="-78"/>
            </a:rPr>
            <a:t> سر فصل هزینه ها به صورت دستی و مطابق با تورم با دوره‌ی 6ماه یکبار اعمال اثر داده شده است.</a:t>
          </a:r>
        </a:p>
        <a:p>
          <a:pPr algn="r" rtl="1"/>
          <a:r>
            <a:rPr lang="fa-IR" sz="1200" b="1">
              <a:solidFill>
                <a:schemeClr val="tx1"/>
              </a:solidFill>
              <a:cs typeface="B Nazanin" panose="00000400000000000000" pitchFamily="2" charset="-78"/>
            </a:rPr>
            <a:t>*مرحله</a:t>
          </a:r>
          <a:r>
            <a:rPr lang="fa-IR" sz="1200" b="1" baseline="0">
              <a:solidFill>
                <a:schemeClr val="tx1"/>
              </a:solidFill>
              <a:cs typeface="B Nazanin" panose="00000400000000000000" pitchFamily="2" charset="-78"/>
            </a:rPr>
            <a:t> اول خرید تجهیزات و ماشین آلات در بدو امر و مرحله دوم در میانه برنامه 5 ساله در هزینه ها لحاظ گردیده است.</a:t>
          </a:r>
        </a:p>
        <a:p>
          <a:pPr algn="r" rtl="1"/>
          <a:r>
            <a:rPr lang="fa-IR" sz="1200" b="1" baseline="0">
              <a:solidFill>
                <a:schemeClr val="tx1"/>
              </a:solidFill>
              <a:cs typeface="B Nazanin" panose="00000400000000000000" pitchFamily="2" charset="-78"/>
            </a:rPr>
            <a:t>طبیعی است سال اول و سال چهارم به دلیل خرید تجهیزات و ماشین آلات، جریان نقدی شرکت منفی باشد.</a:t>
          </a:r>
        </a:p>
        <a:p>
          <a:pPr algn="r" rtl="1"/>
          <a:r>
            <a:rPr lang="fa-IR" sz="1200" b="1" baseline="0">
              <a:solidFill>
                <a:schemeClr val="tx1"/>
              </a:solidFill>
              <a:cs typeface="B Nazanin" panose="00000400000000000000" pitchFamily="2" charset="-78"/>
            </a:rPr>
            <a:t>* هر10 تن از مواد اولیه در یک خودرو باربر در نظر گرفته شده است.</a:t>
          </a:r>
        </a:p>
        <a:p>
          <a:pPr algn="r" rtl="1"/>
          <a:r>
            <a:rPr lang="fa-IR" sz="1200" b="1" baseline="0">
              <a:solidFill>
                <a:schemeClr val="tx1"/>
              </a:solidFill>
              <a:cs typeface="B Nazanin" panose="00000400000000000000" pitchFamily="2" charset="-78"/>
            </a:rPr>
            <a:t>* ظرفیت فروش علیرغم استقرار دستگاه ها در همان 6 ماه‌ی ابتدایی ، با شیب ملایم افزایش یافته است تا برنامه های بازاریابی و فروش شرکت به خوبی انجام پذیرد و به واقعیت نزدیک باشد.</a:t>
          </a:r>
          <a:endParaRPr lang="en-US" sz="1200" b="1">
            <a:solidFill>
              <a:schemeClr val="tx1"/>
            </a:solidFill>
            <a:cs typeface="B Nazanin" panose="00000400000000000000" pitchFamily="2"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2A4B0-F288-479C-BCD8-8EEBE863E21B}">
  <dimension ref="B5:O9"/>
  <sheetViews>
    <sheetView rightToLeft="1" topLeftCell="A4" workbookViewId="0">
      <selection activeCell="D13" sqref="D13"/>
    </sheetView>
  </sheetViews>
  <sheetFormatPr defaultColWidth="9.109375" defaultRowHeight="17.399999999999999" x14ac:dyDescent="0.55000000000000004"/>
  <cols>
    <col min="1" max="16384" width="9.109375" style="80"/>
  </cols>
  <sheetData>
    <row r="5" spans="2:15" x14ac:dyDescent="0.55000000000000004">
      <c r="B5" s="81"/>
      <c r="C5" s="90" t="s">
        <v>147</v>
      </c>
      <c r="D5" s="89"/>
      <c r="E5" s="89"/>
      <c r="F5" s="89"/>
      <c r="G5" s="89"/>
      <c r="H5" s="89"/>
      <c r="I5" s="89"/>
      <c r="J5" s="89"/>
      <c r="K5" s="89"/>
      <c r="L5" s="89"/>
      <c r="M5" s="89"/>
      <c r="N5" s="89"/>
      <c r="O5" s="89"/>
    </row>
    <row r="6" spans="2:15" x14ac:dyDescent="0.55000000000000004">
      <c r="B6" s="82"/>
      <c r="C6" s="90" t="s">
        <v>148</v>
      </c>
      <c r="D6" s="89"/>
      <c r="E6" s="89"/>
      <c r="F6" s="89"/>
      <c r="G6" s="89"/>
      <c r="H6" s="89"/>
      <c r="I6" s="89"/>
      <c r="J6" s="89"/>
      <c r="K6" s="89"/>
      <c r="L6" s="89"/>
      <c r="M6" s="89"/>
      <c r="N6" s="89"/>
      <c r="O6" s="89"/>
    </row>
    <row r="7" spans="2:15" ht="36" customHeight="1" x14ac:dyDescent="0.55000000000000004">
      <c r="C7" s="89" t="s">
        <v>149</v>
      </c>
      <c r="D7" s="89"/>
      <c r="E7" s="89"/>
      <c r="F7" s="89"/>
      <c r="G7" s="89"/>
      <c r="H7" s="89"/>
      <c r="I7" s="89"/>
      <c r="J7" s="89"/>
      <c r="K7" s="89"/>
      <c r="L7" s="89"/>
      <c r="M7" s="89"/>
      <c r="N7" s="89"/>
      <c r="O7" s="89"/>
    </row>
    <row r="8" spans="2:15" ht="31.5" customHeight="1" x14ac:dyDescent="0.55000000000000004">
      <c r="C8" s="89" t="s">
        <v>158</v>
      </c>
      <c r="D8" s="89"/>
      <c r="E8" s="89"/>
      <c r="F8" s="89"/>
      <c r="G8" s="89"/>
      <c r="H8" s="89"/>
      <c r="I8" s="89"/>
      <c r="J8" s="89"/>
      <c r="K8" s="89"/>
      <c r="L8" s="89"/>
      <c r="M8" s="89"/>
      <c r="N8" s="89"/>
      <c r="O8" s="89"/>
    </row>
    <row r="9" spans="2:15" ht="17.25" customHeight="1" x14ac:dyDescent="0.55000000000000004">
      <c r="B9" s="86" t="s">
        <v>150</v>
      </c>
      <c r="C9" s="91" t="s">
        <v>151</v>
      </c>
      <c r="D9" s="91"/>
      <c r="E9" s="91"/>
      <c r="F9" s="91"/>
      <c r="G9" s="91"/>
      <c r="H9" s="91"/>
      <c r="I9" s="91"/>
      <c r="J9" s="91"/>
      <c r="K9" s="91"/>
      <c r="L9" s="91"/>
      <c r="M9" s="91"/>
      <c r="N9" s="91"/>
      <c r="O9" s="91"/>
    </row>
  </sheetData>
  <mergeCells count="5">
    <mergeCell ref="C7:O7"/>
    <mergeCell ref="C6:O6"/>
    <mergeCell ref="C5:O5"/>
    <mergeCell ref="C8:O8"/>
    <mergeCell ref="C9:O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M160"/>
  <sheetViews>
    <sheetView rightToLeft="1" tabSelected="1" view="pageBreakPreview" zoomScale="80" zoomScaleNormal="80" zoomScaleSheetLayoutView="80" workbookViewId="0">
      <pane xSplit="2" ySplit="2" topLeftCell="C3" activePane="bottomRight" state="frozen"/>
      <selection pane="topRight" activeCell="B1" sqref="B1"/>
      <selection pane="bottomLeft" activeCell="A4" sqref="A4"/>
      <selection pane="bottomRight" activeCell="E86" sqref="E86"/>
    </sheetView>
  </sheetViews>
  <sheetFormatPr defaultColWidth="8.88671875" defaultRowHeight="16.2" x14ac:dyDescent="0.25"/>
  <cols>
    <col min="1" max="1" width="0" style="5" hidden="1" customWidth="1"/>
    <col min="2" max="2" width="28.88671875" style="22" customWidth="1"/>
    <col min="3" max="3" width="7.6640625" style="5" customWidth="1"/>
    <col min="4" max="4" width="12.88671875" style="5" bestFit="1" customWidth="1"/>
    <col min="5" max="5" width="12" style="5" customWidth="1"/>
    <col min="6" max="6" width="13.88671875" style="5" bestFit="1" customWidth="1"/>
    <col min="7" max="7" width="13.33203125" style="5" customWidth="1"/>
    <col min="8" max="9" width="13.44140625" style="5" customWidth="1"/>
    <col min="10" max="10" width="12.6640625" style="5" customWidth="1"/>
    <col min="11" max="11" width="13.44140625" style="5" customWidth="1"/>
    <col min="12" max="12" width="14.6640625" style="5" customWidth="1"/>
    <col min="13" max="14" width="13.33203125" style="5" customWidth="1"/>
    <col min="15" max="15" width="13.33203125" style="6" customWidth="1"/>
    <col min="16" max="18" width="13.33203125" style="5" customWidth="1"/>
    <col min="19" max="19" width="13.88671875" style="5" bestFit="1" customWidth="1"/>
    <col min="20" max="20" width="13" style="5" customWidth="1"/>
    <col min="21" max="24" width="13.44140625" style="5" customWidth="1"/>
    <col min="25" max="25" width="13" style="5" customWidth="1"/>
    <col min="26" max="26" width="13.88671875" style="5" bestFit="1" customWidth="1"/>
    <col min="27" max="27" width="12.5546875" style="6" customWidth="1"/>
    <col min="28" max="29" width="12.5546875" style="5" customWidth="1"/>
    <col min="30" max="30" width="13" style="5" customWidth="1"/>
    <col min="31" max="33" width="14" style="5" customWidth="1"/>
    <col min="34" max="35" width="13.6640625" style="5" customWidth="1"/>
    <col min="36" max="38" width="13.44140625" style="5" customWidth="1"/>
    <col min="39" max="39" width="13.6640625" style="6" customWidth="1"/>
    <col min="40" max="42" width="14" style="5" customWidth="1"/>
    <col min="43" max="43" width="13.6640625" style="5" customWidth="1"/>
    <col min="44" max="44" width="13.44140625" style="5" customWidth="1"/>
    <col min="45" max="45" width="14" style="5" customWidth="1"/>
    <col min="46" max="46" width="13.6640625" style="5" customWidth="1"/>
    <col min="47" max="47" width="14" style="5" customWidth="1"/>
    <col min="48" max="49" width="13.44140625" style="5" customWidth="1"/>
    <col min="50" max="50" width="13.6640625" style="5" customWidth="1"/>
    <col min="51" max="53" width="15" style="5" bestFit="1" customWidth="1"/>
    <col min="54" max="54" width="14.88671875" style="5" bestFit="1" customWidth="1"/>
    <col min="55" max="58" width="15" style="5" bestFit="1" customWidth="1"/>
    <col min="59" max="59" width="14.88671875" style="5" bestFit="1" customWidth="1"/>
    <col min="60" max="60" width="16" style="5" bestFit="1" customWidth="1"/>
    <col min="61" max="61" width="16.88671875" style="5" bestFit="1" customWidth="1"/>
    <col min="62" max="63" width="15.5546875" style="5" bestFit="1" customWidth="1"/>
    <col min="64" max="16384" width="8.88671875" style="5"/>
  </cols>
  <sheetData>
    <row r="1" spans="1:63" s="12" customFormat="1" ht="70.5" customHeight="1" x14ac:dyDescent="0.25">
      <c r="B1" s="87" t="s">
        <v>152</v>
      </c>
      <c r="C1" s="105" t="s">
        <v>159</v>
      </c>
      <c r="D1" s="106"/>
      <c r="E1" s="106"/>
      <c r="F1" s="107"/>
      <c r="G1" s="108" t="s">
        <v>153</v>
      </c>
      <c r="H1" s="109"/>
      <c r="I1" s="110" t="s">
        <v>160</v>
      </c>
      <c r="J1" s="111"/>
      <c r="K1" s="112"/>
      <c r="L1" s="113"/>
    </row>
    <row r="2" spans="1:63" s="42" customFormat="1" ht="22.8" thickBot="1" x14ac:dyDescent="0.3">
      <c r="B2" s="43" t="s">
        <v>85</v>
      </c>
      <c r="C2" s="44"/>
      <c r="D2" s="44" t="s">
        <v>25</v>
      </c>
      <c r="E2" s="44" t="s">
        <v>26</v>
      </c>
      <c r="F2" s="44" t="s">
        <v>27</v>
      </c>
      <c r="G2" s="44" t="s">
        <v>28</v>
      </c>
      <c r="H2" s="44" t="s">
        <v>29</v>
      </c>
      <c r="I2" s="44" t="s">
        <v>30</v>
      </c>
      <c r="J2" s="44" t="s">
        <v>31</v>
      </c>
      <c r="K2" s="88" t="s">
        <v>32</v>
      </c>
      <c r="L2" s="44" t="s">
        <v>33</v>
      </c>
      <c r="M2" s="44" t="s">
        <v>34</v>
      </c>
      <c r="N2" s="44" t="s">
        <v>35</v>
      </c>
      <c r="O2" s="44" t="s">
        <v>36</v>
      </c>
      <c r="P2" s="46" t="s">
        <v>37</v>
      </c>
      <c r="Q2" s="45" t="s">
        <v>38</v>
      </c>
      <c r="R2" s="45" t="s">
        <v>39</v>
      </c>
      <c r="S2" s="45" t="s">
        <v>40</v>
      </c>
      <c r="T2" s="45" t="s">
        <v>41</v>
      </c>
      <c r="U2" s="45" t="s">
        <v>42</v>
      </c>
      <c r="V2" s="45" t="s">
        <v>43</v>
      </c>
      <c r="W2" s="45" t="s">
        <v>44</v>
      </c>
      <c r="X2" s="45" t="s">
        <v>45</v>
      </c>
      <c r="Y2" s="45" t="s">
        <v>46</v>
      </c>
      <c r="Z2" s="45" t="s">
        <v>47</v>
      </c>
      <c r="AA2" s="45" t="s">
        <v>48</v>
      </c>
      <c r="AB2" s="44" t="s">
        <v>49</v>
      </c>
      <c r="AC2" s="44" t="s">
        <v>50</v>
      </c>
      <c r="AD2" s="44" t="s">
        <v>51</v>
      </c>
      <c r="AE2" s="44" t="s">
        <v>52</v>
      </c>
      <c r="AF2" s="44" t="s">
        <v>53</v>
      </c>
      <c r="AG2" s="44" t="s">
        <v>54</v>
      </c>
      <c r="AH2" s="44" t="s">
        <v>55</v>
      </c>
      <c r="AI2" s="44" t="s">
        <v>56</v>
      </c>
      <c r="AJ2" s="44" t="s">
        <v>57</v>
      </c>
      <c r="AK2" s="44" t="s">
        <v>58</v>
      </c>
      <c r="AL2" s="44" t="s">
        <v>59</v>
      </c>
      <c r="AM2" s="44" t="s">
        <v>60</v>
      </c>
      <c r="AN2" s="44" t="s">
        <v>61</v>
      </c>
      <c r="AO2" s="44" t="s">
        <v>62</v>
      </c>
      <c r="AP2" s="44" t="s">
        <v>63</v>
      </c>
      <c r="AQ2" s="44" t="s">
        <v>64</v>
      </c>
      <c r="AR2" s="44" t="s">
        <v>65</v>
      </c>
      <c r="AS2" s="44" t="s">
        <v>66</v>
      </c>
      <c r="AT2" s="44" t="s">
        <v>67</v>
      </c>
      <c r="AU2" s="44" t="s">
        <v>68</v>
      </c>
      <c r="AV2" s="44" t="s">
        <v>69</v>
      </c>
      <c r="AW2" s="44" t="s">
        <v>70</v>
      </c>
      <c r="AX2" s="44" t="s">
        <v>71</v>
      </c>
      <c r="AY2" s="44" t="s">
        <v>72</v>
      </c>
      <c r="AZ2" s="44" t="s">
        <v>73</v>
      </c>
      <c r="BA2" s="44" t="s">
        <v>74</v>
      </c>
      <c r="BB2" s="44" t="s">
        <v>75</v>
      </c>
      <c r="BC2" s="44" t="s">
        <v>76</v>
      </c>
      <c r="BD2" s="44" t="s">
        <v>77</v>
      </c>
      <c r="BE2" s="44" t="s">
        <v>78</v>
      </c>
      <c r="BF2" s="44" t="s">
        <v>79</v>
      </c>
      <c r="BG2" s="44" t="s">
        <v>80</v>
      </c>
      <c r="BH2" s="44" t="s">
        <v>81</v>
      </c>
      <c r="BI2" s="44" t="s">
        <v>82</v>
      </c>
      <c r="BJ2" s="44" t="s">
        <v>83</v>
      </c>
      <c r="BK2" s="44" t="s">
        <v>84</v>
      </c>
    </row>
    <row r="3" spans="1:63" s="31" customFormat="1" ht="25.8" thickBot="1" x14ac:dyDescent="0.3">
      <c r="A3" s="95"/>
      <c r="B3" s="103"/>
      <c r="C3" s="104"/>
      <c r="D3" s="104"/>
      <c r="E3" s="104"/>
      <c r="F3" s="104"/>
      <c r="G3" s="104"/>
      <c r="H3" s="104"/>
      <c r="I3" s="104"/>
      <c r="J3" s="104"/>
      <c r="K3" s="104"/>
      <c r="L3" s="104"/>
      <c r="M3" s="104"/>
      <c r="N3" s="104"/>
      <c r="O3" s="104"/>
    </row>
    <row r="4" spans="1:63" s="33" customFormat="1" ht="22.8" thickBot="1" x14ac:dyDescent="0.3">
      <c r="A4" s="95"/>
      <c r="B4" s="101" t="s">
        <v>5</v>
      </c>
      <c r="C4" s="102"/>
      <c r="D4" s="102"/>
      <c r="E4" s="102"/>
      <c r="F4" s="102"/>
      <c r="G4" s="102"/>
      <c r="H4" s="102"/>
      <c r="I4" s="102"/>
      <c r="J4" s="102"/>
      <c r="K4" s="102"/>
      <c r="L4" s="102"/>
      <c r="M4" s="102"/>
      <c r="N4" s="102"/>
      <c r="O4" s="102"/>
      <c r="P4" s="32"/>
      <c r="Q4" s="32"/>
      <c r="R4" s="32"/>
      <c r="S4" s="32"/>
      <c r="T4" s="32"/>
      <c r="U4" s="32"/>
      <c r="V4" s="32"/>
      <c r="W4" s="32"/>
      <c r="X4" s="32"/>
      <c r="Y4" s="32"/>
      <c r="Z4" s="32"/>
      <c r="AA4" s="32"/>
      <c r="AB4" s="32"/>
      <c r="AC4" s="32"/>
      <c r="AD4" s="32"/>
      <c r="AE4" s="32"/>
      <c r="AF4" s="32"/>
      <c r="AG4" s="32"/>
      <c r="AH4" s="32"/>
      <c r="AI4" s="32"/>
      <c r="AJ4" s="32"/>
      <c r="AK4" s="32"/>
      <c r="AL4" s="32"/>
      <c r="AM4" s="32"/>
    </row>
    <row r="5" spans="1:63" s="12" customFormat="1" x14ac:dyDescent="0.25">
      <c r="A5" s="95"/>
      <c r="B5" s="30" t="s">
        <v>155</v>
      </c>
      <c r="C5" s="11"/>
      <c r="D5" s="68">
        <v>20</v>
      </c>
      <c r="E5" s="68">
        <v>20</v>
      </c>
      <c r="F5" s="68">
        <v>20</v>
      </c>
      <c r="G5" s="68">
        <v>20</v>
      </c>
      <c r="H5" s="68">
        <v>20</v>
      </c>
      <c r="I5" s="68">
        <v>20</v>
      </c>
      <c r="J5" s="68">
        <v>20</v>
      </c>
      <c r="K5" s="68">
        <v>20</v>
      </c>
      <c r="L5" s="68">
        <v>20</v>
      </c>
      <c r="M5" s="68">
        <v>20</v>
      </c>
      <c r="N5" s="68">
        <v>20</v>
      </c>
      <c r="O5" s="68">
        <v>20</v>
      </c>
      <c r="P5" s="68">
        <v>27</v>
      </c>
      <c r="Q5" s="68">
        <v>27</v>
      </c>
      <c r="R5" s="68">
        <v>27</v>
      </c>
      <c r="S5" s="68">
        <v>27</v>
      </c>
      <c r="T5" s="68">
        <v>27</v>
      </c>
      <c r="U5" s="68">
        <v>27</v>
      </c>
      <c r="V5" s="68">
        <v>27</v>
      </c>
      <c r="W5" s="68">
        <v>27</v>
      </c>
      <c r="X5" s="68">
        <v>27</v>
      </c>
      <c r="Y5" s="68">
        <v>27</v>
      </c>
      <c r="Z5" s="68">
        <v>27</v>
      </c>
      <c r="AA5" s="68">
        <v>27</v>
      </c>
      <c r="AB5" s="68">
        <v>33</v>
      </c>
      <c r="AC5" s="68">
        <v>33</v>
      </c>
      <c r="AD5" s="68">
        <v>33</v>
      </c>
      <c r="AE5" s="68">
        <v>33</v>
      </c>
      <c r="AF5" s="68">
        <v>33</v>
      </c>
      <c r="AG5" s="68">
        <v>33</v>
      </c>
      <c r="AH5" s="68">
        <v>33</v>
      </c>
      <c r="AI5" s="68">
        <v>33</v>
      </c>
      <c r="AJ5" s="68">
        <v>33</v>
      </c>
      <c r="AK5" s="68">
        <v>33</v>
      </c>
      <c r="AL5" s="68">
        <v>33</v>
      </c>
      <c r="AM5" s="68">
        <v>33</v>
      </c>
      <c r="AN5" s="68">
        <v>40</v>
      </c>
      <c r="AO5" s="68">
        <v>40</v>
      </c>
      <c r="AP5" s="68">
        <v>40</v>
      </c>
      <c r="AQ5" s="68">
        <v>40</v>
      </c>
      <c r="AR5" s="68">
        <v>40</v>
      </c>
      <c r="AS5" s="68">
        <v>40</v>
      </c>
      <c r="AT5" s="68">
        <v>40</v>
      </c>
      <c r="AU5" s="68">
        <v>40</v>
      </c>
      <c r="AV5" s="68">
        <v>40</v>
      </c>
      <c r="AW5" s="68">
        <v>40</v>
      </c>
      <c r="AX5" s="68">
        <v>40</v>
      </c>
      <c r="AY5" s="68">
        <v>40</v>
      </c>
      <c r="AZ5" s="68">
        <v>50</v>
      </c>
      <c r="BA5" s="68">
        <v>50</v>
      </c>
      <c r="BB5" s="68">
        <v>50</v>
      </c>
      <c r="BC5" s="68">
        <v>50</v>
      </c>
      <c r="BD5" s="68">
        <v>50</v>
      </c>
      <c r="BE5" s="68">
        <v>50</v>
      </c>
      <c r="BF5" s="68">
        <v>50</v>
      </c>
      <c r="BG5" s="68">
        <v>50</v>
      </c>
      <c r="BH5" s="68">
        <v>50</v>
      </c>
      <c r="BI5" s="68">
        <v>50</v>
      </c>
      <c r="BJ5" s="68">
        <v>50</v>
      </c>
      <c r="BK5" s="68">
        <v>50</v>
      </c>
    </row>
    <row r="6" spans="1:63" s="12" customFormat="1" x14ac:dyDescent="0.25">
      <c r="A6" s="95"/>
      <c r="B6" s="30" t="s">
        <v>156</v>
      </c>
      <c r="C6" s="11"/>
      <c r="D6" s="68">
        <v>0</v>
      </c>
      <c r="E6" s="68">
        <v>0</v>
      </c>
      <c r="F6" s="68">
        <v>0</v>
      </c>
      <c r="G6" s="68">
        <v>0</v>
      </c>
      <c r="H6" s="68">
        <v>0</v>
      </c>
      <c r="I6" s="68">
        <v>0</v>
      </c>
      <c r="J6" s="68">
        <v>0</v>
      </c>
      <c r="K6" s="68">
        <v>0</v>
      </c>
      <c r="L6" s="68">
        <v>0</v>
      </c>
      <c r="M6" s="68">
        <v>0</v>
      </c>
      <c r="N6" s="68">
        <v>0</v>
      </c>
      <c r="O6" s="68">
        <v>0</v>
      </c>
      <c r="P6" s="68">
        <v>0</v>
      </c>
      <c r="Q6" s="68">
        <v>0</v>
      </c>
      <c r="R6" s="68">
        <v>0</v>
      </c>
      <c r="S6" s="68">
        <v>0</v>
      </c>
      <c r="T6" s="68">
        <v>0</v>
      </c>
      <c r="U6" s="68">
        <v>0</v>
      </c>
      <c r="V6" s="68">
        <v>10</v>
      </c>
      <c r="W6" s="68">
        <v>10</v>
      </c>
      <c r="X6" s="68">
        <v>10</v>
      </c>
      <c r="Y6" s="68">
        <v>10</v>
      </c>
      <c r="Z6" s="68">
        <v>10</v>
      </c>
      <c r="AA6" s="68">
        <v>10</v>
      </c>
      <c r="AB6" s="68">
        <v>17</v>
      </c>
      <c r="AC6" s="68">
        <v>17</v>
      </c>
      <c r="AD6" s="68">
        <v>17</v>
      </c>
      <c r="AE6" s="68">
        <v>17</v>
      </c>
      <c r="AF6" s="68">
        <v>17</v>
      </c>
      <c r="AG6" s="68">
        <v>17</v>
      </c>
      <c r="AH6" s="68">
        <v>17</v>
      </c>
      <c r="AI6" s="68">
        <v>17</v>
      </c>
      <c r="AJ6" s="68">
        <v>17</v>
      </c>
      <c r="AK6" s="68">
        <v>17</v>
      </c>
      <c r="AL6" s="68">
        <v>17</v>
      </c>
      <c r="AM6" s="68">
        <v>17</v>
      </c>
      <c r="AN6" s="68">
        <v>23</v>
      </c>
      <c r="AO6" s="68">
        <v>23</v>
      </c>
      <c r="AP6" s="68">
        <v>23</v>
      </c>
      <c r="AQ6" s="68">
        <v>23</v>
      </c>
      <c r="AR6" s="68">
        <v>23</v>
      </c>
      <c r="AS6" s="68">
        <v>23</v>
      </c>
      <c r="AT6" s="68">
        <v>23</v>
      </c>
      <c r="AU6" s="68">
        <v>23</v>
      </c>
      <c r="AV6" s="68">
        <v>23</v>
      </c>
      <c r="AW6" s="68">
        <v>23</v>
      </c>
      <c r="AX6" s="68">
        <v>23</v>
      </c>
      <c r="AY6" s="68">
        <v>23</v>
      </c>
      <c r="AZ6" s="68">
        <v>30</v>
      </c>
      <c r="BA6" s="68">
        <v>30</v>
      </c>
      <c r="BB6" s="68">
        <v>30</v>
      </c>
      <c r="BC6" s="68">
        <v>30</v>
      </c>
      <c r="BD6" s="68">
        <v>30</v>
      </c>
      <c r="BE6" s="68">
        <v>30</v>
      </c>
      <c r="BF6" s="68">
        <v>30</v>
      </c>
      <c r="BG6" s="68">
        <v>30</v>
      </c>
      <c r="BH6" s="68">
        <v>30</v>
      </c>
      <c r="BI6" s="68">
        <v>30</v>
      </c>
      <c r="BJ6" s="68">
        <v>30</v>
      </c>
      <c r="BK6" s="68">
        <v>30</v>
      </c>
    </row>
    <row r="7" spans="1:63" s="12" customFormat="1" x14ac:dyDescent="0.25">
      <c r="A7" s="95"/>
      <c r="B7" s="30" t="s">
        <v>154</v>
      </c>
      <c r="C7" s="11"/>
      <c r="D7" s="68">
        <v>15</v>
      </c>
      <c r="E7" s="68">
        <v>15</v>
      </c>
      <c r="F7" s="68">
        <v>15</v>
      </c>
      <c r="G7" s="68">
        <v>15</v>
      </c>
      <c r="H7" s="68">
        <v>15</v>
      </c>
      <c r="I7" s="68">
        <v>15</v>
      </c>
      <c r="J7" s="68">
        <v>15</v>
      </c>
      <c r="K7" s="68">
        <v>15</v>
      </c>
      <c r="L7" s="68">
        <v>15</v>
      </c>
      <c r="M7" s="68">
        <v>15</v>
      </c>
      <c r="N7" s="68">
        <v>15</v>
      </c>
      <c r="O7" s="68">
        <v>15</v>
      </c>
      <c r="P7" s="68">
        <v>20</v>
      </c>
      <c r="Q7" s="68">
        <v>20</v>
      </c>
      <c r="R7" s="68">
        <v>20</v>
      </c>
      <c r="S7" s="68">
        <v>20</v>
      </c>
      <c r="T7" s="68">
        <v>20</v>
      </c>
      <c r="U7" s="68">
        <v>20</v>
      </c>
      <c r="V7" s="68">
        <v>20</v>
      </c>
      <c r="W7" s="68">
        <v>20</v>
      </c>
      <c r="X7" s="68">
        <v>20</v>
      </c>
      <c r="Y7" s="68">
        <v>20</v>
      </c>
      <c r="Z7" s="68">
        <v>20</v>
      </c>
      <c r="AA7" s="68">
        <v>20</v>
      </c>
      <c r="AB7" s="68">
        <v>26</v>
      </c>
      <c r="AC7" s="68">
        <v>26</v>
      </c>
      <c r="AD7" s="68">
        <v>26</v>
      </c>
      <c r="AE7" s="68">
        <v>26</v>
      </c>
      <c r="AF7" s="68">
        <v>26</v>
      </c>
      <c r="AG7" s="68">
        <v>26</v>
      </c>
      <c r="AH7" s="68">
        <v>26</v>
      </c>
      <c r="AI7" s="68">
        <v>26</v>
      </c>
      <c r="AJ7" s="68">
        <v>26</v>
      </c>
      <c r="AK7" s="68">
        <v>26</v>
      </c>
      <c r="AL7" s="68">
        <v>26</v>
      </c>
      <c r="AM7" s="68">
        <v>26</v>
      </c>
      <c r="AN7" s="68">
        <v>32</v>
      </c>
      <c r="AO7" s="68">
        <v>32</v>
      </c>
      <c r="AP7" s="68">
        <v>32</v>
      </c>
      <c r="AQ7" s="68">
        <v>32</v>
      </c>
      <c r="AR7" s="68">
        <v>32</v>
      </c>
      <c r="AS7" s="68">
        <v>32</v>
      </c>
      <c r="AT7" s="68">
        <v>32</v>
      </c>
      <c r="AU7" s="68">
        <v>32</v>
      </c>
      <c r="AV7" s="68">
        <v>32</v>
      </c>
      <c r="AW7" s="68">
        <v>32</v>
      </c>
      <c r="AX7" s="68">
        <v>32</v>
      </c>
      <c r="AY7" s="68">
        <v>32</v>
      </c>
      <c r="AZ7" s="68">
        <v>38</v>
      </c>
      <c r="BA7" s="68">
        <v>38</v>
      </c>
      <c r="BB7" s="68">
        <v>38</v>
      </c>
      <c r="BC7" s="68">
        <v>38</v>
      </c>
      <c r="BD7" s="68">
        <v>38</v>
      </c>
      <c r="BE7" s="68">
        <v>38</v>
      </c>
      <c r="BF7" s="68">
        <v>38</v>
      </c>
      <c r="BG7" s="68">
        <v>38</v>
      </c>
      <c r="BH7" s="68">
        <v>38</v>
      </c>
      <c r="BI7" s="68">
        <v>38</v>
      </c>
      <c r="BJ7" s="68">
        <v>38</v>
      </c>
      <c r="BK7" s="68">
        <v>38</v>
      </c>
    </row>
    <row r="8" spans="1:63" s="12" customFormat="1" x14ac:dyDescent="0.25">
      <c r="A8" s="95"/>
      <c r="B8" s="30" t="s">
        <v>163</v>
      </c>
      <c r="C8" s="11"/>
      <c r="D8" s="68">
        <v>15</v>
      </c>
      <c r="E8" s="68">
        <v>15</v>
      </c>
      <c r="F8" s="68">
        <v>15</v>
      </c>
      <c r="G8" s="68">
        <v>15</v>
      </c>
      <c r="H8" s="68">
        <v>15</v>
      </c>
      <c r="I8" s="68">
        <v>15</v>
      </c>
      <c r="J8" s="68">
        <v>15</v>
      </c>
      <c r="K8" s="68">
        <v>15</v>
      </c>
      <c r="L8" s="68">
        <v>15</v>
      </c>
      <c r="M8" s="68">
        <v>15</v>
      </c>
      <c r="N8" s="68">
        <v>15</v>
      </c>
      <c r="O8" s="68">
        <v>15</v>
      </c>
      <c r="P8" s="68">
        <v>30</v>
      </c>
      <c r="Q8" s="68">
        <v>30</v>
      </c>
      <c r="R8" s="68">
        <v>30</v>
      </c>
      <c r="S8" s="68">
        <v>30</v>
      </c>
      <c r="T8" s="68">
        <v>30</v>
      </c>
      <c r="U8" s="68">
        <v>30</v>
      </c>
      <c r="V8" s="68">
        <v>30</v>
      </c>
      <c r="W8" s="68">
        <v>30</v>
      </c>
      <c r="X8" s="68">
        <v>30</v>
      </c>
      <c r="Y8" s="68">
        <v>30</v>
      </c>
      <c r="Z8" s="68">
        <v>30</v>
      </c>
      <c r="AA8" s="68">
        <v>30</v>
      </c>
      <c r="AB8" s="68">
        <v>48</v>
      </c>
      <c r="AC8" s="68">
        <v>48</v>
      </c>
      <c r="AD8" s="68">
        <v>48</v>
      </c>
      <c r="AE8" s="68">
        <v>48</v>
      </c>
      <c r="AF8" s="68">
        <v>48</v>
      </c>
      <c r="AG8" s="68">
        <v>48</v>
      </c>
      <c r="AH8" s="68">
        <v>48</v>
      </c>
      <c r="AI8" s="68">
        <v>48</v>
      </c>
      <c r="AJ8" s="68">
        <v>48</v>
      </c>
      <c r="AK8" s="68">
        <v>48</v>
      </c>
      <c r="AL8" s="68">
        <v>48</v>
      </c>
      <c r="AM8" s="68">
        <v>48</v>
      </c>
      <c r="AN8" s="68">
        <v>90</v>
      </c>
      <c r="AO8" s="68">
        <v>90</v>
      </c>
      <c r="AP8" s="68">
        <v>90</v>
      </c>
      <c r="AQ8" s="68">
        <v>90</v>
      </c>
      <c r="AR8" s="68">
        <v>90</v>
      </c>
      <c r="AS8" s="68">
        <v>90</v>
      </c>
      <c r="AT8" s="68">
        <v>90</v>
      </c>
      <c r="AU8" s="68">
        <v>90</v>
      </c>
      <c r="AV8" s="68">
        <v>90</v>
      </c>
      <c r="AW8" s="68">
        <v>90</v>
      </c>
      <c r="AX8" s="68">
        <v>90</v>
      </c>
      <c r="AY8" s="68">
        <v>90</v>
      </c>
      <c r="AZ8" s="68">
        <v>144</v>
      </c>
      <c r="BA8" s="68">
        <v>144</v>
      </c>
      <c r="BB8" s="68">
        <v>144</v>
      </c>
      <c r="BC8" s="68">
        <v>144</v>
      </c>
      <c r="BD8" s="68">
        <v>144</v>
      </c>
      <c r="BE8" s="68">
        <v>144</v>
      </c>
      <c r="BF8" s="68">
        <v>144</v>
      </c>
      <c r="BG8" s="68">
        <v>144</v>
      </c>
      <c r="BH8" s="68">
        <v>144</v>
      </c>
      <c r="BI8" s="68">
        <v>144</v>
      </c>
      <c r="BJ8" s="68">
        <v>144</v>
      </c>
      <c r="BK8" s="68">
        <v>144</v>
      </c>
    </row>
    <row r="9" spans="1:63" s="12" customFormat="1" x14ac:dyDescent="0.25">
      <c r="A9" s="95"/>
      <c r="B9" s="30" t="s">
        <v>161</v>
      </c>
      <c r="C9" s="11"/>
      <c r="D9" s="68">
        <v>10</v>
      </c>
      <c r="E9" s="68">
        <v>10</v>
      </c>
      <c r="F9" s="68">
        <v>10</v>
      </c>
      <c r="G9" s="68">
        <v>10</v>
      </c>
      <c r="H9" s="68">
        <v>10</v>
      </c>
      <c r="I9" s="68">
        <v>10</v>
      </c>
      <c r="J9" s="68">
        <v>10</v>
      </c>
      <c r="K9" s="68">
        <v>10</v>
      </c>
      <c r="L9" s="68">
        <v>10</v>
      </c>
      <c r="M9" s="68">
        <v>10</v>
      </c>
      <c r="N9" s="68">
        <v>10</v>
      </c>
      <c r="O9" s="68">
        <v>10</v>
      </c>
      <c r="P9" s="68">
        <v>13</v>
      </c>
      <c r="Q9" s="68">
        <v>13</v>
      </c>
      <c r="R9" s="68">
        <v>13</v>
      </c>
      <c r="S9" s="68">
        <v>13</v>
      </c>
      <c r="T9" s="68">
        <v>13</v>
      </c>
      <c r="U9" s="68">
        <v>13</v>
      </c>
      <c r="V9" s="68">
        <v>13</v>
      </c>
      <c r="W9" s="68">
        <v>13</v>
      </c>
      <c r="X9" s="68">
        <v>13</v>
      </c>
      <c r="Y9" s="68">
        <v>13</v>
      </c>
      <c r="Z9" s="68">
        <v>13</v>
      </c>
      <c r="AA9" s="68">
        <v>13</v>
      </c>
      <c r="AB9" s="68">
        <v>17</v>
      </c>
      <c r="AC9" s="68">
        <v>17</v>
      </c>
      <c r="AD9" s="68">
        <v>17</v>
      </c>
      <c r="AE9" s="68">
        <v>17</v>
      </c>
      <c r="AF9" s="68">
        <v>17</v>
      </c>
      <c r="AG9" s="68">
        <v>17</v>
      </c>
      <c r="AH9" s="68">
        <v>17</v>
      </c>
      <c r="AI9" s="68">
        <v>17</v>
      </c>
      <c r="AJ9" s="68">
        <v>17</v>
      </c>
      <c r="AK9" s="68">
        <v>17</v>
      </c>
      <c r="AL9" s="68">
        <v>17</v>
      </c>
      <c r="AM9" s="68">
        <v>17</v>
      </c>
      <c r="AN9" s="68">
        <v>21</v>
      </c>
      <c r="AO9" s="68">
        <v>21</v>
      </c>
      <c r="AP9" s="68">
        <v>21</v>
      </c>
      <c r="AQ9" s="68">
        <v>21</v>
      </c>
      <c r="AR9" s="68">
        <v>21</v>
      </c>
      <c r="AS9" s="68">
        <v>21</v>
      </c>
      <c r="AT9" s="68">
        <v>21</v>
      </c>
      <c r="AU9" s="68">
        <v>21</v>
      </c>
      <c r="AV9" s="68">
        <v>21</v>
      </c>
      <c r="AW9" s="68">
        <v>21</v>
      </c>
      <c r="AX9" s="68">
        <v>21</v>
      </c>
      <c r="AY9" s="68">
        <v>21</v>
      </c>
      <c r="AZ9" s="68">
        <v>26</v>
      </c>
      <c r="BA9" s="68">
        <v>26</v>
      </c>
      <c r="BB9" s="68">
        <v>26</v>
      </c>
      <c r="BC9" s="68">
        <v>26</v>
      </c>
      <c r="BD9" s="68">
        <v>26</v>
      </c>
      <c r="BE9" s="68">
        <v>26</v>
      </c>
      <c r="BF9" s="68">
        <v>26</v>
      </c>
      <c r="BG9" s="68">
        <v>26</v>
      </c>
      <c r="BH9" s="68">
        <v>26</v>
      </c>
      <c r="BI9" s="68">
        <v>26</v>
      </c>
      <c r="BJ9" s="68">
        <v>26</v>
      </c>
      <c r="BK9" s="68">
        <v>26</v>
      </c>
    </row>
    <row r="10" spans="1:63" s="12" customFormat="1" x14ac:dyDescent="0.25">
      <c r="A10" s="95"/>
      <c r="B10" s="30" t="s">
        <v>157</v>
      </c>
      <c r="C10" s="11"/>
      <c r="D10" s="68">
        <v>0</v>
      </c>
      <c r="E10" s="68">
        <v>0</v>
      </c>
      <c r="F10" s="68">
        <v>0</v>
      </c>
      <c r="G10" s="68">
        <v>0</v>
      </c>
      <c r="H10" s="68">
        <v>0</v>
      </c>
      <c r="I10" s="68">
        <v>0</v>
      </c>
      <c r="J10" s="68">
        <v>0</v>
      </c>
      <c r="K10" s="68">
        <v>0</v>
      </c>
      <c r="L10" s="68">
        <v>0</v>
      </c>
      <c r="M10" s="68">
        <v>0</v>
      </c>
      <c r="N10" s="68">
        <v>0</v>
      </c>
      <c r="O10" s="68">
        <v>0</v>
      </c>
      <c r="P10" s="68">
        <v>10</v>
      </c>
      <c r="Q10" s="68">
        <v>10</v>
      </c>
      <c r="R10" s="68">
        <v>10</v>
      </c>
      <c r="S10" s="68">
        <v>10</v>
      </c>
      <c r="T10" s="68">
        <v>10</v>
      </c>
      <c r="U10" s="68">
        <v>10</v>
      </c>
      <c r="V10" s="68">
        <v>10</v>
      </c>
      <c r="W10" s="68">
        <v>10</v>
      </c>
      <c r="X10" s="68">
        <v>10</v>
      </c>
      <c r="Y10" s="68">
        <v>10</v>
      </c>
      <c r="Z10" s="68">
        <v>10</v>
      </c>
      <c r="AA10" s="68">
        <v>10</v>
      </c>
      <c r="AB10" s="68">
        <v>13</v>
      </c>
      <c r="AC10" s="68">
        <v>13</v>
      </c>
      <c r="AD10" s="68">
        <v>13</v>
      </c>
      <c r="AE10" s="68">
        <v>13</v>
      </c>
      <c r="AF10" s="68">
        <v>13</v>
      </c>
      <c r="AG10" s="68">
        <v>13</v>
      </c>
      <c r="AH10" s="68">
        <v>13</v>
      </c>
      <c r="AI10" s="68">
        <v>13</v>
      </c>
      <c r="AJ10" s="68">
        <v>13</v>
      </c>
      <c r="AK10" s="68">
        <v>13</v>
      </c>
      <c r="AL10" s="68">
        <v>13</v>
      </c>
      <c r="AM10" s="68">
        <v>13</v>
      </c>
      <c r="AN10" s="68">
        <v>20</v>
      </c>
      <c r="AO10" s="68">
        <v>20</v>
      </c>
      <c r="AP10" s="68">
        <v>20</v>
      </c>
      <c r="AQ10" s="68">
        <v>20</v>
      </c>
      <c r="AR10" s="68">
        <v>20</v>
      </c>
      <c r="AS10" s="68">
        <v>20</v>
      </c>
      <c r="AT10" s="68">
        <v>20</v>
      </c>
      <c r="AU10" s="68">
        <v>20</v>
      </c>
      <c r="AV10" s="68">
        <v>20</v>
      </c>
      <c r="AW10" s="68">
        <v>20</v>
      </c>
      <c r="AX10" s="68">
        <v>20</v>
      </c>
      <c r="AY10" s="68">
        <v>20</v>
      </c>
      <c r="AZ10" s="68">
        <v>26</v>
      </c>
      <c r="BA10" s="68">
        <v>26</v>
      </c>
      <c r="BB10" s="68">
        <v>26</v>
      </c>
      <c r="BC10" s="68">
        <v>26</v>
      </c>
      <c r="BD10" s="68">
        <v>26</v>
      </c>
      <c r="BE10" s="68">
        <v>26</v>
      </c>
      <c r="BF10" s="68">
        <v>26</v>
      </c>
      <c r="BG10" s="68">
        <v>26</v>
      </c>
      <c r="BH10" s="68">
        <v>26</v>
      </c>
      <c r="BI10" s="68">
        <v>26</v>
      </c>
      <c r="BJ10" s="68">
        <v>26</v>
      </c>
      <c r="BK10" s="68">
        <v>26</v>
      </c>
    </row>
    <row r="11" spans="1:63" x14ac:dyDescent="0.25">
      <c r="A11" s="95"/>
      <c r="B11" s="39" t="s">
        <v>10</v>
      </c>
      <c r="C11" s="9"/>
      <c r="D11" s="68">
        <v>0</v>
      </c>
      <c r="E11" s="68">
        <v>0</v>
      </c>
      <c r="F11" s="68">
        <v>0</v>
      </c>
      <c r="G11" s="68">
        <v>0</v>
      </c>
      <c r="H11" s="68">
        <v>0</v>
      </c>
      <c r="I11" s="68">
        <v>0</v>
      </c>
      <c r="J11" s="68">
        <v>0</v>
      </c>
      <c r="K11" s="68">
        <v>0</v>
      </c>
      <c r="L11" s="68">
        <v>0</v>
      </c>
      <c r="M11" s="68">
        <v>0</v>
      </c>
      <c r="N11" s="68">
        <v>0</v>
      </c>
      <c r="O11" s="68">
        <v>0</v>
      </c>
      <c r="P11" s="68">
        <v>12</v>
      </c>
      <c r="Q11" s="68">
        <v>12</v>
      </c>
      <c r="R11" s="68">
        <v>12</v>
      </c>
      <c r="S11" s="68">
        <v>12</v>
      </c>
      <c r="T11" s="68">
        <v>12</v>
      </c>
      <c r="U11" s="68">
        <v>12</v>
      </c>
      <c r="V11" s="68">
        <v>12</v>
      </c>
      <c r="W11" s="68">
        <v>12</v>
      </c>
      <c r="X11" s="68">
        <v>12</v>
      </c>
      <c r="Y11" s="68">
        <v>12</v>
      </c>
      <c r="Z11" s="68">
        <v>12</v>
      </c>
      <c r="AA11" s="68">
        <v>12</v>
      </c>
      <c r="AB11" s="68">
        <v>18</v>
      </c>
      <c r="AC11" s="68">
        <v>18</v>
      </c>
      <c r="AD11" s="68">
        <v>18</v>
      </c>
      <c r="AE11" s="68">
        <v>18</v>
      </c>
      <c r="AF11" s="68">
        <v>18</v>
      </c>
      <c r="AG11" s="68">
        <v>18</v>
      </c>
      <c r="AH11" s="68">
        <v>18</v>
      </c>
      <c r="AI11" s="68">
        <v>18</v>
      </c>
      <c r="AJ11" s="68">
        <v>18</v>
      </c>
      <c r="AK11" s="68">
        <v>18</v>
      </c>
      <c r="AL11" s="68">
        <v>18</v>
      </c>
      <c r="AM11" s="68">
        <v>18</v>
      </c>
      <c r="AN11" s="68">
        <v>22</v>
      </c>
      <c r="AO11" s="68">
        <v>22</v>
      </c>
      <c r="AP11" s="68">
        <v>22</v>
      </c>
      <c r="AQ11" s="68">
        <v>22</v>
      </c>
      <c r="AR11" s="68">
        <v>22</v>
      </c>
      <c r="AS11" s="68">
        <v>22</v>
      </c>
      <c r="AT11" s="68">
        <v>22</v>
      </c>
      <c r="AU11" s="68">
        <v>22</v>
      </c>
      <c r="AV11" s="68">
        <v>22</v>
      </c>
      <c r="AW11" s="68">
        <v>22</v>
      </c>
      <c r="AX11" s="68">
        <v>22</v>
      </c>
      <c r="AY11" s="68">
        <v>22</v>
      </c>
      <c r="AZ11" s="68">
        <v>30</v>
      </c>
      <c r="BA11" s="68">
        <v>30</v>
      </c>
      <c r="BB11" s="68">
        <v>30</v>
      </c>
      <c r="BC11" s="68">
        <v>30</v>
      </c>
      <c r="BD11" s="68">
        <v>30</v>
      </c>
      <c r="BE11" s="68">
        <v>30</v>
      </c>
      <c r="BF11" s="68">
        <v>30</v>
      </c>
      <c r="BG11" s="68">
        <v>30</v>
      </c>
      <c r="BH11" s="68">
        <v>30</v>
      </c>
      <c r="BI11" s="68">
        <v>30</v>
      </c>
      <c r="BJ11" s="68">
        <v>30</v>
      </c>
      <c r="BK11" s="68">
        <v>30</v>
      </c>
    </row>
    <row r="12" spans="1:63" s="28" customFormat="1" x14ac:dyDescent="0.25">
      <c r="A12" s="95"/>
      <c r="B12" s="38" t="s">
        <v>167</v>
      </c>
      <c r="C12" s="9"/>
      <c r="D12" s="83">
        <v>0</v>
      </c>
      <c r="E12" s="83">
        <v>0</v>
      </c>
      <c r="F12" s="83">
        <v>0</v>
      </c>
      <c r="G12" s="83">
        <v>0</v>
      </c>
      <c r="H12" s="83">
        <v>0</v>
      </c>
      <c r="I12" s="83">
        <v>0</v>
      </c>
      <c r="J12" s="83">
        <v>0</v>
      </c>
      <c r="K12" s="83">
        <v>0</v>
      </c>
      <c r="L12" s="83">
        <v>0</v>
      </c>
      <c r="M12" s="83">
        <v>0</v>
      </c>
      <c r="N12" s="83">
        <v>0</v>
      </c>
      <c r="O12" s="83">
        <v>0</v>
      </c>
      <c r="P12" s="83">
        <v>7</v>
      </c>
      <c r="Q12" s="83">
        <v>7</v>
      </c>
      <c r="R12" s="83">
        <v>7</v>
      </c>
      <c r="S12" s="83">
        <v>7</v>
      </c>
      <c r="T12" s="83">
        <v>7</v>
      </c>
      <c r="U12" s="83">
        <v>7</v>
      </c>
      <c r="V12" s="83">
        <v>12</v>
      </c>
      <c r="W12" s="83">
        <v>12</v>
      </c>
      <c r="X12" s="83">
        <v>12</v>
      </c>
      <c r="Y12" s="83">
        <v>12</v>
      </c>
      <c r="Z12" s="83">
        <v>12</v>
      </c>
      <c r="AA12" s="83">
        <v>12</v>
      </c>
      <c r="AB12" s="83">
        <v>15</v>
      </c>
      <c r="AC12" s="83">
        <v>15</v>
      </c>
      <c r="AD12" s="83">
        <v>15</v>
      </c>
      <c r="AE12" s="83">
        <v>15</v>
      </c>
      <c r="AF12" s="83">
        <v>15</v>
      </c>
      <c r="AG12" s="83">
        <v>15</v>
      </c>
      <c r="AH12" s="83">
        <v>17</v>
      </c>
      <c r="AI12" s="83">
        <v>17</v>
      </c>
      <c r="AJ12" s="83">
        <v>17</v>
      </c>
      <c r="AK12" s="83">
        <v>17</v>
      </c>
      <c r="AL12" s="83">
        <v>17</v>
      </c>
      <c r="AM12" s="83">
        <v>17</v>
      </c>
      <c r="AN12" s="83">
        <v>25</v>
      </c>
      <c r="AO12" s="83">
        <v>25</v>
      </c>
      <c r="AP12" s="83">
        <v>25</v>
      </c>
      <c r="AQ12" s="83">
        <v>25</v>
      </c>
      <c r="AR12" s="83">
        <v>25</v>
      </c>
      <c r="AS12" s="83">
        <v>25</v>
      </c>
      <c r="AT12" s="83">
        <v>25</v>
      </c>
      <c r="AU12" s="83">
        <v>25</v>
      </c>
      <c r="AV12" s="83">
        <v>25</v>
      </c>
      <c r="AW12" s="83">
        <v>25</v>
      </c>
      <c r="AX12" s="83">
        <v>25</v>
      </c>
      <c r="AY12" s="83">
        <v>25</v>
      </c>
      <c r="AZ12" s="83">
        <v>40</v>
      </c>
      <c r="BA12" s="83">
        <v>40</v>
      </c>
      <c r="BB12" s="83">
        <v>40</v>
      </c>
      <c r="BC12" s="83">
        <v>40</v>
      </c>
      <c r="BD12" s="83">
        <v>40</v>
      </c>
      <c r="BE12" s="83">
        <v>40</v>
      </c>
      <c r="BF12" s="83">
        <v>40</v>
      </c>
      <c r="BG12" s="83">
        <v>40</v>
      </c>
      <c r="BH12" s="83">
        <v>40</v>
      </c>
      <c r="BI12" s="83">
        <v>40</v>
      </c>
      <c r="BJ12" s="83">
        <v>40</v>
      </c>
      <c r="BK12" s="83">
        <v>40</v>
      </c>
    </row>
    <row r="13" spans="1:63" s="28" customFormat="1" x14ac:dyDescent="0.25">
      <c r="A13" s="95"/>
      <c r="B13" s="38" t="s">
        <v>11</v>
      </c>
      <c r="C13" s="9"/>
      <c r="D13" s="84">
        <v>0</v>
      </c>
      <c r="E13" s="84">
        <v>0</v>
      </c>
      <c r="F13" s="84">
        <v>0</v>
      </c>
      <c r="G13" s="84">
        <v>0</v>
      </c>
      <c r="H13" s="84">
        <v>0</v>
      </c>
      <c r="I13" s="84">
        <v>0</v>
      </c>
      <c r="J13" s="84">
        <v>0</v>
      </c>
      <c r="K13" s="84">
        <v>0</v>
      </c>
      <c r="L13" s="84">
        <v>0</v>
      </c>
      <c r="M13" s="84">
        <v>0</v>
      </c>
      <c r="N13" s="84">
        <v>0</v>
      </c>
      <c r="O13" s="84">
        <v>0</v>
      </c>
      <c r="P13" s="84">
        <v>0</v>
      </c>
      <c r="Q13" s="84">
        <v>0</v>
      </c>
      <c r="R13" s="84">
        <v>0</v>
      </c>
      <c r="S13" s="84">
        <v>0</v>
      </c>
      <c r="T13" s="84">
        <v>0</v>
      </c>
      <c r="U13" s="84">
        <v>0</v>
      </c>
      <c r="V13" s="84">
        <v>0</v>
      </c>
      <c r="W13" s="84">
        <v>0</v>
      </c>
      <c r="X13" s="84">
        <v>0</v>
      </c>
      <c r="Y13" s="84">
        <v>0</v>
      </c>
      <c r="Z13" s="84">
        <v>0</v>
      </c>
      <c r="AA13" s="84">
        <v>0</v>
      </c>
      <c r="AB13" s="84">
        <v>0</v>
      </c>
      <c r="AC13" s="84">
        <v>0</v>
      </c>
      <c r="AD13" s="84">
        <v>0</v>
      </c>
      <c r="AE13" s="84">
        <v>0</v>
      </c>
      <c r="AF13" s="84">
        <v>0</v>
      </c>
      <c r="AG13" s="84">
        <v>0</v>
      </c>
      <c r="AH13" s="84">
        <v>0</v>
      </c>
      <c r="AI13" s="84">
        <v>0</v>
      </c>
      <c r="AJ13" s="84">
        <v>0</v>
      </c>
      <c r="AK13" s="84">
        <v>0</v>
      </c>
      <c r="AL13" s="84">
        <v>0</v>
      </c>
      <c r="AM13" s="84">
        <v>0</v>
      </c>
      <c r="AN13" s="84">
        <v>0</v>
      </c>
      <c r="AO13" s="84">
        <v>0</v>
      </c>
      <c r="AP13" s="84">
        <v>0</v>
      </c>
      <c r="AQ13" s="84">
        <v>0</v>
      </c>
      <c r="AR13" s="84">
        <v>0</v>
      </c>
      <c r="AS13" s="84">
        <v>0</v>
      </c>
      <c r="AT13" s="84">
        <v>0</v>
      </c>
      <c r="AU13" s="84">
        <v>0</v>
      </c>
      <c r="AV13" s="84">
        <v>0</v>
      </c>
      <c r="AW13" s="84">
        <v>0</v>
      </c>
      <c r="AX13" s="84">
        <v>0</v>
      </c>
      <c r="AY13" s="84">
        <v>0</v>
      </c>
      <c r="AZ13" s="84">
        <v>0</v>
      </c>
      <c r="BA13" s="84">
        <v>0</v>
      </c>
      <c r="BB13" s="84">
        <v>0</v>
      </c>
      <c r="BC13" s="84">
        <v>0</v>
      </c>
      <c r="BD13" s="84">
        <v>0</v>
      </c>
      <c r="BE13" s="84">
        <v>0</v>
      </c>
      <c r="BF13" s="84">
        <v>0</v>
      </c>
      <c r="BG13" s="84">
        <v>0</v>
      </c>
      <c r="BH13" s="84">
        <v>0</v>
      </c>
      <c r="BI13" s="84">
        <v>0</v>
      </c>
      <c r="BJ13" s="84">
        <v>0</v>
      </c>
      <c r="BK13" s="84">
        <v>0</v>
      </c>
    </row>
    <row r="14" spans="1:63" s="29" customFormat="1" x14ac:dyDescent="0.25">
      <c r="A14" s="95"/>
      <c r="B14" s="38" t="s">
        <v>12</v>
      </c>
      <c r="C14" s="9"/>
      <c r="D14" s="68">
        <v>12</v>
      </c>
      <c r="E14" s="68">
        <v>12</v>
      </c>
      <c r="F14" s="68">
        <v>12</v>
      </c>
      <c r="G14" s="68">
        <v>12</v>
      </c>
      <c r="H14" s="68">
        <v>12</v>
      </c>
      <c r="I14" s="68">
        <v>12</v>
      </c>
      <c r="J14" s="68">
        <v>12</v>
      </c>
      <c r="K14" s="68">
        <v>12</v>
      </c>
      <c r="L14" s="68">
        <v>12</v>
      </c>
      <c r="M14" s="68">
        <v>12</v>
      </c>
      <c r="N14" s="68">
        <v>12</v>
      </c>
      <c r="O14" s="68">
        <v>12</v>
      </c>
      <c r="P14" s="71">
        <v>17</v>
      </c>
      <c r="Q14" s="71">
        <v>17</v>
      </c>
      <c r="R14" s="71">
        <v>17</v>
      </c>
      <c r="S14" s="71">
        <v>17</v>
      </c>
      <c r="T14" s="71">
        <v>17</v>
      </c>
      <c r="U14" s="71">
        <v>17</v>
      </c>
      <c r="V14" s="71">
        <v>17</v>
      </c>
      <c r="W14" s="71">
        <v>17</v>
      </c>
      <c r="X14" s="71">
        <v>17</v>
      </c>
      <c r="Y14" s="71">
        <v>17</v>
      </c>
      <c r="Z14" s="71">
        <v>17</v>
      </c>
      <c r="AA14" s="71">
        <v>17</v>
      </c>
      <c r="AB14" s="71">
        <v>22</v>
      </c>
      <c r="AC14" s="71">
        <v>22</v>
      </c>
      <c r="AD14" s="71">
        <v>22</v>
      </c>
      <c r="AE14" s="71">
        <v>22</v>
      </c>
      <c r="AF14" s="71">
        <v>22</v>
      </c>
      <c r="AG14" s="71">
        <v>22</v>
      </c>
      <c r="AH14" s="71">
        <v>22</v>
      </c>
      <c r="AI14" s="71">
        <v>22</v>
      </c>
      <c r="AJ14" s="71">
        <v>22</v>
      </c>
      <c r="AK14" s="71">
        <v>22</v>
      </c>
      <c r="AL14" s="71">
        <v>22</v>
      </c>
      <c r="AM14" s="71">
        <v>22</v>
      </c>
      <c r="AN14" s="71">
        <v>28</v>
      </c>
      <c r="AO14" s="71">
        <v>28</v>
      </c>
      <c r="AP14" s="71">
        <v>28</v>
      </c>
      <c r="AQ14" s="71">
        <v>28</v>
      </c>
      <c r="AR14" s="71">
        <v>28</v>
      </c>
      <c r="AS14" s="71">
        <v>28</v>
      </c>
      <c r="AT14" s="71">
        <v>28</v>
      </c>
      <c r="AU14" s="71">
        <v>28</v>
      </c>
      <c r="AV14" s="71">
        <v>28</v>
      </c>
      <c r="AW14" s="71">
        <v>28</v>
      </c>
      <c r="AX14" s="71">
        <v>28</v>
      </c>
      <c r="AY14" s="71">
        <v>28</v>
      </c>
      <c r="AZ14" s="71">
        <v>35</v>
      </c>
      <c r="BA14" s="71">
        <v>35</v>
      </c>
      <c r="BB14" s="71">
        <v>35</v>
      </c>
      <c r="BC14" s="71">
        <v>35</v>
      </c>
      <c r="BD14" s="71">
        <v>35</v>
      </c>
      <c r="BE14" s="71">
        <v>35</v>
      </c>
      <c r="BF14" s="71">
        <v>35</v>
      </c>
      <c r="BG14" s="71">
        <v>35</v>
      </c>
      <c r="BH14" s="71">
        <v>35</v>
      </c>
      <c r="BI14" s="71">
        <v>35</v>
      </c>
      <c r="BJ14" s="71">
        <v>35</v>
      </c>
      <c r="BK14" s="71">
        <v>35</v>
      </c>
    </row>
    <row r="15" spans="1:63" s="29" customFormat="1" x14ac:dyDescent="0.25">
      <c r="A15" s="95"/>
      <c r="B15" s="38" t="s">
        <v>3</v>
      </c>
      <c r="C15" s="9"/>
      <c r="D15" s="68">
        <v>15</v>
      </c>
      <c r="E15" s="68">
        <v>15</v>
      </c>
      <c r="F15" s="68">
        <v>15</v>
      </c>
      <c r="G15" s="68">
        <v>15</v>
      </c>
      <c r="H15" s="68">
        <v>15</v>
      </c>
      <c r="I15" s="68">
        <v>15</v>
      </c>
      <c r="J15" s="68">
        <v>15</v>
      </c>
      <c r="K15" s="68">
        <v>15</v>
      </c>
      <c r="L15" s="68">
        <v>15</v>
      </c>
      <c r="M15" s="68">
        <v>15</v>
      </c>
      <c r="N15" s="68">
        <v>15</v>
      </c>
      <c r="O15" s="68">
        <v>15</v>
      </c>
      <c r="P15" s="68">
        <v>19</v>
      </c>
      <c r="Q15" s="68">
        <v>19</v>
      </c>
      <c r="R15" s="68">
        <v>19</v>
      </c>
      <c r="S15" s="68">
        <v>19</v>
      </c>
      <c r="T15" s="68">
        <v>19</v>
      </c>
      <c r="U15" s="68">
        <v>19</v>
      </c>
      <c r="V15" s="68">
        <v>19</v>
      </c>
      <c r="W15" s="68">
        <v>19</v>
      </c>
      <c r="X15" s="68">
        <v>19</v>
      </c>
      <c r="Y15" s="68">
        <v>19</v>
      </c>
      <c r="Z15" s="68">
        <v>19</v>
      </c>
      <c r="AA15" s="68">
        <v>19</v>
      </c>
      <c r="AB15" s="68">
        <v>24</v>
      </c>
      <c r="AC15" s="68">
        <v>24</v>
      </c>
      <c r="AD15" s="68">
        <v>24</v>
      </c>
      <c r="AE15" s="68">
        <v>24</v>
      </c>
      <c r="AF15" s="68">
        <v>24</v>
      </c>
      <c r="AG15" s="68">
        <v>24</v>
      </c>
      <c r="AH15" s="68">
        <v>24</v>
      </c>
      <c r="AI15" s="68">
        <v>24</v>
      </c>
      <c r="AJ15" s="68">
        <v>24</v>
      </c>
      <c r="AK15" s="68">
        <v>24</v>
      </c>
      <c r="AL15" s="68">
        <v>24</v>
      </c>
      <c r="AM15" s="68">
        <v>24</v>
      </c>
      <c r="AN15" s="68">
        <v>24</v>
      </c>
      <c r="AO15" s="68">
        <v>24</v>
      </c>
      <c r="AP15" s="68">
        <v>24</v>
      </c>
      <c r="AQ15" s="68">
        <v>24</v>
      </c>
      <c r="AR15" s="68">
        <v>30</v>
      </c>
      <c r="AS15" s="68">
        <v>30</v>
      </c>
      <c r="AT15" s="68">
        <v>30</v>
      </c>
      <c r="AU15" s="68">
        <v>30</v>
      </c>
      <c r="AV15" s="68">
        <v>30</v>
      </c>
      <c r="AW15" s="68">
        <v>30</v>
      </c>
      <c r="AX15" s="68">
        <v>30</v>
      </c>
      <c r="AY15" s="68">
        <v>30</v>
      </c>
      <c r="AZ15" s="68">
        <v>30</v>
      </c>
      <c r="BA15" s="68">
        <v>30</v>
      </c>
      <c r="BB15" s="68">
        <v>30</v>
      </c>
      <c r="BC15" s="68">
        <v>30</v>
      </c>
      <c r="BD15" s="68">
        <v>30</v>
      </c>
      <c r="BE15" s="68">
        <v>30</v>
      </c>
      <c r="BF15" s="68">
        <v>33</v>
      </c>
      <c r="BG15" s="68">
        <v>33</v>
      </c>
      <c r="BH15" s="68">
        <v>33</v>
      </c>
      <c r="BI15" s="68">
        <v>33</v>
      </c>
      <c r="BJ15" s="68">
        <v>33</v>
      </c>
      <c r="BK15" s="68">
        <v>33</v>
      </c>
    </row>
    <row r="16" spans="1:63" s="18" customFormat="1" ht="16.8" thickBot="1" x14ac:dyDescent="0.3">
      <c r="A16" s="97"/>
      <c r="B16" s="25"/>
      <c r="C16" s="17" t="s">
        <v>16</v>
      </c>
      <c r="D16" s="85">
        <f>SUM(D5:D15)+(C73*SUM(D5:D15))</f>
        <v>87</v>
      </c>
      <c r="E16" s="85">
        <f>SUM(E5:E15)+(C73*SUM(E5:E15))</f>
        <v>87</v>
      </c>
      <c r="F16" s="85">
        <f>SUM(F5:F15)+(C73*SUM(F5:F15))</f>
        <v>87</v>
      </c>
      <c r="G16" s="85">
        <f>SUM(G5:G15)+(C73*SUM(G5:G15))</f>
        <v>87</v>
      </c>
      <c r="H16" s="85">
        <f>SUM(H5:H15)+(C73*SUM(H5:H15))</f>
        <v>87</v>
      </c>
      <c r="I16" s="85">
        <f>SUM(I5:I15)+(C73*SUM(I5:I15))</f>
        <v>87</v>
      </c>
      <c r="J16" s="85">
        <f>SUM(J5:J15)+(C73*SUM(J5:J15))</f>
        <v>87</v>
      </c>
      <c r="K16" s="85">
        <f>SUM(K5:K15)+(C73*SUM(K5:K15))</f>
        <v>87</v>
      </c>
      <c r="L16" s="85">
        <f>SUM(L5:L15)+(C73*SUM(L5:L15))</f>
        <v>87</v>
      </c>
      <c r="M16" s="85">
        <f>SUM(M5:M15)+(C73*SUM(M5:M15))</f>
        <v>87</v>
      </c>
      <c r="N16" s="85">
        <f>SUM(N5:N15)+(C73*SUM(N5:N15))</f>
        <v>87</v>
      </c>
      <c r="O16" s="85">
        <f>SUM(O5:O15)+(C73*SUM(O5:O15))</f>
        <v>87</v>
      </c>
      <c r="P16" s="85">
        <f>SUM(P5:P15)+(C73*SUM(P5:P15))</f>
        <v>155</v>
      </c>
      <c r="Q16" s="85">
        <f>SUM(Q5:Q15)+(C73*SUM(Q5:Q15))</f>
        <v>155</v>
      </c>
      <c r="R16" s="85">
        <f>SUM(R5:R15)+(C73*SUM(R5:R15))</f>
        <v>155</v>
      </c>
      <c r="S16" s="85">
        <f>SUM(S5:S15)+(C73*SUM(S5:S15))</f>
        <v>155</v>
      </c>
      <c r="T16" s="85">
        <f>SUM(T5:T15)+(C73*SUM(T5:T15))</f>
        <v>155</v>
      </c>
      <c r="U16" s="85">
        <f>SUM(U5:U15)+(C73*SUM(U5:U15))</f>
        <v>155</v>
      </c>
      <c r="V16" s="85">
        <f>SUM(V5:V15)+(C73*SUM(V5:V15))</f>
        <v>170</v>
      </c>
      <c r="W16" s="85">
        <f>SUM(W5:W15)+(C73*SUM(W5:W15))</f>
        <v>170</v>
      </c>
      <c r="X16" s="85">
        <f>SUM(X5:X15)+(C73*SUM(X5:X15))</f>
        <v>170</v>
      </c>
      <c r="Y16" s="85">
        <f>SUM(Y5:Y15)+(C73*SUM(Y5:Y15))</f>
        <v>170</v>
      </c>
      <c r="Z16" s="85">
        <f>SUM(Z5:Z15)+(C73*SUM(Z5:Z15))</f>
        <v>170</v>
      </c>
      <c r="AA16" s="85">
        <f>SUM(AA5:AA15)+(C73*SUM(AA5:AA15))</f>
        <v>170</v>
      </c>
      <c r="AB16" s="85">
        <f>SUM(AB5:AB15)+(C73*SUM(AB5:AB15))</f>
        <v>233</v>
      </c>
      <c r="AC16" s="85">
        <f>SUM(AC5:AC15)+(C73*SUM(AC5:AC15))</f>
        <v>233</v>
      </c>
      <c r="AD16" s="85">
        <f>SUM(AD5:AD15)+(C73*SUM(AD5:AD15))</f>
        <v>233</v>
      </c>
      <c r="AE16" s="85">
        <f>SUM(AE5:AE15)+(C73*SUM(AE5:AE15))</f>
        <v>233</v>
      </c>
      <c r="AF16" s="85">
        <f>SUM(AF5:AF15)+(C73*SUM(AF5:AF15))</f>
        <v>233</v>
      </c>
      <c r="AG16" s="85">
        <f>SUM(AG5:AG15)+(C73*SUM(AG5:AG15))</f>
        <v>233</v>
      </c>
      <c r="AH16" s="85">
        <f>SUM(AH5:AH15)+(C73*SUM(AH5:AH15))</f>
        <v>235</v>
      </c>
      <c r="AI16" s="85">
        <f>SUM(AI5:AI15)+(C73*SUM(AI5:AI15))</f>
        <v>235</v>
      </c>
      <c r="AJ16" s="85">
        <f>SUM(AJ5:AJ15)+(C73*SUM(AJ5:AJ15))</f>
        <v>235</v>
      </c>
      <c r="AK16" s="85">
        <f>SUM(AK5:AK15)+(C73*SUM(AK5:AK15))</f>
        <v>235</v>
      </c>
      <c r="AL16" s="85">
        <f>SUM(AL5:AL15)+(C73*SUM(AL5:AL15))</f>
        <v>235</v>
      </c>
      <c r="AM16" s="85">
        <f>SUM(AM5:AM15)+(C73*SUM(AM5:AM15))</f>
        <v>235</v>
      </c>
      <c r="AN16" s="85">
        <f>SUM(AN5:AN15)+(C73*SUM(AN5:AN15))</f>
        <v>325</v>
      </c>
      <c r="AO16" s="85">
        <f>SUM(AO5:AO15)+(C73*SUM(AO5:AO15))</f>
        <v>325</v>
      </c>
      <c r="AP16" s="85">
        <f>SUM(AP5:AP15)+(C73*SUM(AP5:AP15))</f>
        <v>325</v>
      </c>
      <c r="AQ16" s="85">
        <f>SUM(AQ5:AQ15)+(C73*SUM(AQ5:AQ15))</f>
        <v>325</v>
      </c>
      <c r="AR16" s="85">
        <f>SUM(AR5:AR15)+(C73*SUM(AR5:AR15))</f>
        <v>331</v>
      </c>
      <c r="AS16" s="85">
        <f>SUM(AS5:AS15)+(C73*SUM(AS5:AS15))</f>
        <v>331</v>
      </c>
      <c r="AT16" s="85">
        <f>SUM(AT5:AT15)+(C73*SUM(AT5:AT15))</f>
        <v>331</v>
      </c>
      <c r="AU16" s="85">
        <f>SUM(AU5:AU15)+(C73*SUM(AU5:AU15))</f>
        <v>331</v>
      </c>
      <c r="AV16" s="85">
        <f>SUM(AV5:AV15)+(C73*SUM(AV5:AV15))</f>
        <v>331</v>
      </c>
      <c r="AW16" s="85">
        <f>SUM(AW5:AW15)+(C73*SUM(AW5:AW15))</f>
        <v>331</v>
      </c>
      <c r="AX16" s="85">
        <f>SUM(AX5:AX15)+(C73*SUM(AX5:AX15))</f>
        <v>331</v>
      </c>
      <c r="AY16" s="85">
        <f>SUM(AY5:AY15)+(C73*SUM(AY5:AY15))</f>
        <v>331</v>
      </c>
      <c r="AZ16" s="85">
        <f>SUM(AZ5:AZ15)+(C73*SUM(AZ5:AZ15))</f>
        <v>449</v>
      </c>
      <c r="BA16" s="85">
        <f>SUM(BA5:BA15)+(C73*SUM(BA5:BA15))</f>
        <v>449</v>
      </c>
      <c r="BB16" s="85">
        <f>SUM(BB5:BB15)+(C73*SUM(BB5:BB15))</f>
        <v>449</v>
      </c>
      <c r="BC16" s="85">
        <f>SUM(BC5:BC15)+(C73*SUM(BC5:BC15))</f>
        <v>449</v>
      </c>
      <c r="BD16" s="85">
        <f>SUM(BD5:BD15)+(C73*SUM(BD5:BD15))</f>
        <v>449</v>
      </c>
      <c r="BE16" s="85">
        <f>SUM(BE5:BE15)+(C73*SUM(BE5:BE15))</f>
        <v>449</v>
      </c>
      <c r="BF16" s="85">
        <f>SUM(BF5:BF15)+(C73*SUM(BF5:BF15))</f>
        <v>452</v>
      </c>
      <c r="BG16" s="85">
        <f>SUM(BG5:BG15)+(C73*SUM(BG5:BG15))</f>
        <v>452</v>
      </c>
      <c r="BH16" s="85">
        <f>SUM(BH5:BH15)+(C73*SUM(BH5:BH15))</f>
        <v>452</v>
      </c>
      <c r="BI16" s="85">
        <f>SUM(BI5:BI15)+(C73*SUM(BI5:BI15))</f>
        <v>452</v>
      </c>
      <c r="BJ16" s="85">
        <f>SUM(BJ5:BJ15)+(C73*SUM(BJ5:BJ15))</f>
        <v>452</v>
      </c>
      <c r="BK16" s="85">
        <f>SUM(BK5:BK15)+(C73*SUM(BK5:BK15))</f>
        <v>452</v>
      </c>
    </row>
    <row r="17" spans="1:63" s="34" customFormat="1" ht="24.75" customHeight="1" thickBot="1" x14ac:dyDescent="0.3">
      <c r="A17" s="99"/>
      <c r="B17" s="101" t="s">
        <v>6</v>
      </c>
      <c r="C17" s="102"/>
      <c r="D17" s="102"/>
      <c r="E17" s="102"/>
      <c r="F17" s="102"/>
      <c r="G17" s="102"/>
      <c r="H17" s="102"/>
      <c r="I17" s="102"/>
      <c r="J17" s="102"/>
      <c r="K17" s="102"/>
      <c r="L17" s="102"/>
      <c r="M17" s="102"/>
      <c r="N17" s="102"/>
      <c r="O17" s="102"/>
      <c r="P17" s="32"/>
    </row>
    <row r="18" spans="1:63" x14ac:dyDescent="0.25">
      <c r="A18" s="100"/>
      <c r="B18" s="24" t="s">
        <v>9</v>
      </c>
      <c r="C18" s="8"/>
      <c r="D18" s="68">
        <v>0</v>
      </c>
      <c r="E18" s="68">
        <v>0</v>
      </c>
      <c r="F18" s="68">
        <v>0</v>
      </c>
      <c r="G18" s="68">
        <v>0</v>
      </c>
      <c r="H18" s="71">
        <f>G18+($E$74*G18)</f>
        <v>0</v>
      </c>
      <c r="I18" s="71">
        <f>H18</f>
        <v>0</v>
      </c>
      <c r="J18" s="71">
        <f>I18</f>
        <v>0</v>
      </c>
      <c r="K18" s="71">
        <f>J18</f>
        <v>0</v>
      </c>
      <c r="L18" s="71">
        <f>K18+($F$74*K18)</f>
        <v>0</v>
      </c>
      <c r="M18" s="71">
        <f>L18</f>
        <v>0</v>
      </c>
      <c r="N18" s="71">
        <f>M18</f>
        <v>0</v>
      </c>
      <c r="O18" s="71">
        <f>N18</f>
        <v>0</v>
      </c>
      <c r="P18" s="71">
        <f>O18+($G$74*O18)</f>
        <v>0</v>
      </c>
      <c r="Q18" s="71">
        <f>P18</f>
        <v>0</v>
      </c>
      <c r="R18" s="71">
        <f>Q18</f>
        <v>0</v>
      </c>
      <c r="S18" s="71">
        <f>R18</f>
        <v>0</v>
      </c>
      <c r="T18" s="71">
        <f>S18+($H$74*S18)</f>
        <v>0</v>
      </c>
      <c r="U18" s="71">
        <f>T18</f>
        <v>0</v>
      </c>
      <c r="V18" s="71">
        <f>U18</f>
        <v>0</v>
      </c>
      <c r="W18" s="71">
        <f>V18</f>
        <v>0</v>
      </c>
      <c r="X18" s="71">
        <f>W18+($I$74*W18)</f>
        <v>0</v>
      </c>
      <c r="Y18" s="71">
        <f>X18</f>
        <v>0</v>
      </c>
      <c r="Z18" s="71">
        <f>Y18</f>
        <v>0</v>
      </c>
      <c r="AA18" s="71">
        <f>Z18</f>
        <v>0</v>
      </c>
      <c r="AB18" s="71">
        <f>AA18+($J$74*AA18)</f>
        <v>0</v>
      </c>
      <c r="AC18" s="71">
        <f>AB18</f>
        <v>0</v>
      </c>
      <c r="AD18" s="71">
        <f>AC18</f>
        <v>0</v>
      </c>
      <c r="AE18" s="71">
        <f>AD18</f>
        <v>0</v>
      </c>
      <c r="AF18" s="71">
        <f>AE18+($K$74*AE18)</f>
        <v>0</v>
      </c>
      <c r="AG18" s="71">
        <f>AF18</f>
        <v>0</v>
      </c>
      <c r="AH18" s="71">
        <f>AG18</f>
        <v>0</v>
      </c>
      <c r="AI18" s="71">
        <f>AH18</f>
        <v>0</v>
      </c>
      <c r="AJ18" s="71">
        <f>AI18+($L$74*AI18)</f>
        <v>0</v>
      </c>
      <c r="AK18" s="71">
        <f>AJ18</f>
        <v>0</v>
      </c>
      <c r="AL18" s="71">
        <f>AK18</f>
        <v>0</v>
      </c>
      <c r="AM18" s="71">
        <f>AL18</f>
        <v>0</v>
      </c>
      <c r="AN18" s="71">
        <f>AM18+($M$74*AM18)</f>
        <v>0</v>
      </c>
      <c r="AO18" s="71">
        <f>AN18</f>
        <v>0</v>
      </c>
      <c r="AP18" s="71">
        <f>AO18</f>
        <v>0</v>
      </c>
      <c r="AQ18" s="71">
        <f>AP18</f>
        <v>0</v>
      </c>
      <c r="AR18" s="71">
        <f>AQ18+($N$74*AQ18)</f>
        <v>0</v>
      </c>
      <c r="AS18" s="71">
        <f>AR18</f>
        <v>0</v>
      </c>
      <c r="AT18" s="71">
        <f>AS18</f>
        <v>0</v>
      </c>
      <c r="AU18" s="71">
        <f>AT18</f>
        <v>0</v>
      </c>
      <c r="AV18" s="71">
        <f>AU18+($O$74*AU18)</f>
        <v>0</v>
      </c>
      <c r="AW18" s="71">
        <f>AV18</f>
        <v>0</v>
      </c>
      <c r="AX18" s="71">
        <f>AW18</f>
        <v>0</v>
      </c>
      <c r="AY18" s="71">
        <f>AX18</f>
        <v>0</v>
      </c>
      <c r="AZ18" s="71">
        <f>AY18+($P$74*AY18)</f>
        <v>0</v>
      </c>
      <c r="BA18" s="71">
        <f>AZ18</f>
        <v>0</v>
      </c>
      <c r="BB18" s="71">
        <f>BA18</f>
        <v>0</v>
      </c>
      <c r="BC18" s="71">
        <f>BB18</f>
        <v>0</v>
      </c>
      <c r="BD18" s="71">
        <f>BC18+($Q$74*BC18)</f>
        <v>0</v>
      </c>
      <c r="BE18" s="71">
        <f>BD18</f>
        <v>0</v>
      </c>
      <c r="BF18" s="71">
        <f>BE18</f>
        <v>0</v>
      </c>
      <c r="BG18" s="71">
        <f>BF18</f>
        <v>0</v>
      </c>
      <c r="BH18" s="71">
        <f>BG18+($R$74*BG18)</f>
        <v>0</v>
      </c>
      <c r="BI18" s="71">
        <f>BH18</f>
        <v>0</v>
      </c>
      <c r="BJ18" s="71">
        <f>BI18</f>
        <v>0</v>
      </c>
      <c r="BK18" s="71">
        <f>BJ18</f>
        <v>0</v>
      </c>
    </row>
    <row r="19" spans="1:63" s="16" customFormat="1" x14ac:dyDescent="0.25">
      <c r="A19" s="100"/>
      <c r="B19" s="24" t="s">
        <v>140</v>
      </c>
      <c r="C19" s="8"/>
      <c r="D19" s="68">
        <v>0</v>
      </c>
      <c r="E19" s="68">
        <v>0</v>
      </c>
      <c r="F19" s="68">
        <v>0</v>
      </c>
      <c r="G19" s="68">
        <v>0</v>
      </c>
      <c r="H19" s="68">
        <v>0</v>
      </c>
      <c r="I19" s="68">
        <v>0</v>
      </c>
      <c r="J19" s="68">
        <v>0</v>
      </c>
      <c r="K19" s="68">
        <v>0</v>
      </c>
      <c r="L19" s="68">
        <v>0</v>
      </c>
      <c r="M19" s="68">
        <v>0</v>
      </c>
      <c r="N19" s="68">
        <v>0</v>
      </c>
      <c r="O19" s="68">
        <v>0</v>
      </c>
      <c r="P19" s="68">
        <v>10</v>
      </c>
      <c r="Q19" s="68">
        <v>10</v>
      </c>
      <c r="R19" s="68">
        <v>10</v>
      </c>
      <c r="S19" s="68">
        <v>10</v>
      </c>
      <c r="T19" s="68">
        <v>10</v>
      </c>
      <c r="U19" s="68">
        <v>10</v>
      </c>
      <c r="V19" s="68">
        <v>10</v>
      </c>
      <c r="W19" s="68">
        <v>10</v>
      </c>
      <c r="X19" s="68">
        <v>10</v>
      </c>
      <c r="Y19" s="68">
        <v>10</v>
      </c>
      <c r="Z19" s="68">
        <v>10</v>
      </c>
      <c r="AA19" s="68">
        <v>10</v>
      </c>
      <c r="AB19" s="68">
        <v>17</v>
      </c>
      <c r="AC19" s="68">
        <v>17</v>
      </c>
      <c r="AD19" s="68">
        <v>17</v>
      </c>
      <c r="AE19" s="68">
        <v>17</v>
      </c>
      <c r="AF19" s="68">
        <v>17</v>
      </c>
      <c r="AG19" s="68">
        <v>17</v>
      </c>
      <c r="AH19" s="68">
        <v>17</v>
      </c>
      <c r="AI19" s="68">
        <v>17</v>
      </c>
      <c r="AJ19" s="68">
        <v>17</v>
      </c>
      <c r="AK19" s="68">
        <v>17</v>
      </c>
      <c r="AL19" s="68">
        <v>17</v>
      </c>
      <c r="AM19" s="68">
        <v>17</v>
      </c>
      <c r="AN19" s="68">
        <v>25</v>
      </c>
      <c r="AO19" s="68">
        <v>25</v>
      </c>
      <c r="AP19" s="68">
        <v>25</v>
      </c>
      <c r="AQ19" s="68">
        <v>25</v>
      </c>
      <c r="AR19" s="68">
        <v>25</v>
      </c>
      <c r="AS19" s="68">
        <v>25</v>
      </c>
      <c r="AT19" s="68">
        <v>25</v>
      </c>
      <c r="AU19" s="68">
        <v>25</v>
      </c>
      <c r="AV19" s="68">
        <v>25</v>
      </c>
      <c r="AW19" s="68">
        <v>25</v>
      </c>
      <c r="AX19" s="68">
        <v>25</v>
      </c>
      <c r="AY19" s="68">
        <v>25</v>
      </c>
      <c r="AZ19" s="68">
        <v>30</v>
      </c>
      <c r="BA19" s="68">
        <v>30</v>
      </c>
      <c r="BB19" s="68">
        <v>30</v>
      </c>
      <c r="BC19" s="68">
        <v>30</v>
      </c>
      <c r="BD19" s="68">
        <v>30</v>
      </c>
      <c r="BE19" s="68">
        <v>30</v>
      </c>
      <c r="BF19" s="68">
        <v>30</v>
      </c>
      <c r="BG19" s="68">
        <v>30</v>
      </c>
      <c r="BH19" s="68">
        <v>30</v>
      </c>
      <c r="BI19" s="68">
        <v>30</v>
      </c>
      <c r="BJ19" s="68">
        <v>30</v>
      </c>
      <c r="BK19" s="68">
        <v>30</v>
      </c>
    </row>
    <row r="20" spans="1:63" x14ac:dyDescent="0.25">
      <c r="A20" s="100"/>
      <c r="B20" s="24" t="s">
        <v>162</v>
      </c>
      <c r="C20" s="8"/>
      <c r="D20" s="68">
        <v>0</v>
      </c>
      <c r="E20" s="68">
        <v>0</v>
      </c>
      <c r="F20" s="68">
        <v>0</v>
      </c>
      <c r="G20" s="68">
        <v>0</v>
      </c>
      <c r="H20" s="71">
        <f>G20+($E$74*G20)</f>
        <v>0</v>
      </c>
      <c r="I20" s="71">
        <f t="shared" ref="I20:K24" si="0">H20</f>
        <v>0</v>
      </c>
      <c r="J20" s="71">
        <f t="shared" si="0"/>
        <v>0</v>
      </c>
      <c r="K20" s="71">
        <f t="shared" si="0"/>
        <v>0</v>
      </c>
      <c r="L20" s="71">
        <f>K20+($F$74*K20)</f>
        <v>0</v>
      </c>
      <c r="M20" s="71">
        <f t="shared" ref="M20:O24" si="1">L20</f>
        <v>0</v>
      </c>
      <c r="N20" s="71">
        <f t="shared" si="1"/>
        <v>0</v>
      </c>
      <c r="O20" s="71">
        <f t="shared" si="1"/>
        <v>0</v>
      </c>
      <c r="P20" s="71">
        <f>O20+($G$74*O20)</f>
        <v>0</v>
      </c>
      <c r="Q20" s="71">
        <f t="shared" ref="Q20:S24" si="2">P20</f>
        <v>0</v>
      </c>
      <c r="R20" s="71">
        <f t="shared" si="2"/>
        <v>0</v>
      </c>
      <c r="S20" s="71">
        <f t="shared" si="2"/>
        <v>0</v>
      </c>
      <c r="T20" s="71">
        <f>S20+($H$74*S20)</f>
        <v>0</v>
      </c>
      <c r="U20" s="71">
        <f t="shared" ref="U20:W24" si="3">T20</f>
        <v>0</v>
      </c>
      <c r="V20" s="71">
        <f t="shared" si="3"/>
        <v>0</v>
      </c>
      <c r="W20" s="71">
        <f t="shared" si="3"/>
        <v>0</v>
      </c>
      <c r="X20" s="71">
        <f>W20+($I$74*W20)</f>
        <v>0</v>
      </c>
      <c r="Y20" s="71">
        <f t="shared" ref="Y20:AA24" si="4">X20</f>
        <v>0</v>
      </c>
      <c r="Z20" s="71">
        <f t="shared" si="4"/>
        <v>0</v>
      </c>
      <c r="AA20" s="71">
        <f t="shared" si="4"/>
        <v>0</v>
      </c>
      <c r="AB20" s="71">
        <f>AA20+($J$74*AA20)</f>
        <v>0</v>
      </c>
      <c r="AC20" s="71">
        <f t="shared" ref="AC20:AE24" si="5">AB20</f>
        <v>0</v>
      </c>
      <c r="AD20" s="71">
        <f t="shared" si="5"/>
        <v>0</v>
      </c>
      <c r="AE20" s="71">
        <f t="shared" si="5"/>
        <v>0</v>
      </c>
      <c r="AF20" s="71">
        <f>AE20+($K$74*AE20)</f>
        <v>0</v>
      </c>
      <c r="AG20" s="71">
        <f t="shared" ref="AG20:AI24" si="6">AF20</f>
        <v>0</v>
      </c>
      <c r="AH20" s="71">
        <f t="shared" si="6"/>
        <v>0</v>
      </c>
      <c r="AI20" s="71">
        <f t="shared" si="6"/>
        <v>0</v>
      </c>
      <c r="AJ20" s="71">
        <f>AI20+($L$74*AI20)</f>
        <v>0</v>
      </c>
      <c r="AK20" s="71">
        <f t="shared" ref="AK20:AM24" si="7">AJ20</f>
        <v>0</v>
      </c>
      <c r="AL20" s="71">
        <f t="shared" si="7"/>
        <v>0</v>
      </c>
      <c r="AM20" s="71">
        <f t="shared" si="7"/>
        <v>0</v>
      </c>
      <c r="AN20" s="71">
        <f>AM20+($M$74*AM20)</f>
        <v>0</v>
      </c>
      <c r="AO20" s="71">
        <f t="shared" ref="AO20:AQ24" si="8">AN20</f>
        <v>0</v>
      </c>
      <c r="AP20" s="71">
        <f t="shared" si="8"/>
        <v>0</v>
      </c>
      <c r="AQ20" s="71">
        <f t="shared" si="8"/>
        <v>0</v>
      </c>
      <c r="AR20" s="71">
        <f>AQ20+($N$74*AQ20)</f>
        <v>0</v>
      </c>
      <c r="AS20" s="71">
        <f t="shared" ref="AS20:AU24" si="9">AR20</f>
        <v>0</v>
      </c>
      <c r="AT20" s="71">
        <f t="shared" si="9"/>
        <v>0</v>
      </c>
      <c r="AU20" s="71">
        <f t="shared" si="9"/>
        <v>0</v>
      </c>
      <c r="AV20" s="71">
        <f>AU20+($O$74*AU20)</f>
        <v>0</v>
      </c>
      <c r="AW20" s="71">
        <f t="shared" ref="AW20:AY24" si="10">AV20</f>
        <v>0</v>
      </c>
      <c r="AX20" s="71">
        <f t="shared" si="10"/>
        <v>0</v>
      </c>
      <c r="AY20" s="71">
        <f t="shared" si="10"/>
        <v>0</v>
      </c>
      <c r="AZ20" s="71">
        <f>AY20+($P$74*AY20)</f>
        <v>0</v>
      </c>
      <c r="BA20" s="71">
        <f t="shared" ref="BA20:BC24" si="11">AZ20</f>
        <v>0</v>
      </c>
      <c r="BB20" s="71">
        <f t="shared" si="11"/>
        <v>0</v>
      </c>
      <c r="BC20" s="71">
        <f t="shared" si="11"/>
        <v>0</v>
      </c>
      <c r="BD20" s="71">
        <f>BC20+($Q$74*BC20)</f>
        <v>0</v>
      </c>
      <c r="BE20" s="71">
        <f t="shared" ref="BE20:BG24" si="12">BD20</f>
        <v>0</v>
      </c>
      <c r="BF20" s="71">
        <f t="shared" si="12"/>
        <v>0</v>
      </c>
      <c r="BG20" s="71">
        <f t="shared" si="12"/>
        <v>0</v>
      </c>
      <c r="BH20" s="71">
        <f>BG20+($R$74*BG20)</f>
        <v>0</v>
      </c>
      <c r="BI20" s="71">
        <f t="shared" ref="BI20:BK24" si="13">BH20</f>
        <v>0</v>
      </c>
      <c r="BJ20" s="71">
        <f t="shared" si="13"/>
        <v>0</v>
      </c>
      <c r="BK20" s="71">
        <f t="shared" si="13"/>
        <v>0</v>
      </c>
    </row>
    <row r="21" spans="1:63" x14ac:dyDescent="0.25">
      <c r="A21" s="100"/>
      <c r="B21" s="24" t="s">
        <v>120</v>
      </c>
      <c r="C21" s="8"/>
      <c r="D21" s="68">
        <v>10</v>
      </c>
      <c r="E21" s="68">
        <v>10</v>
      </c>
      <c r="F21" s="68">
        <v>10</v>
      </c>
      <c r="G21" s="68">
        <v>10</v>
      </c>
      <c r="H21" s="71">
        <f>G21+($E$74*G21)</f>
        <v>10</v>
      </c>
      <c r="I21" s="71">
        <f t="shared" si="0"/>
        <v>10</v>
      </c>
      <c r="J21" s="71">
        <f t="shared" si="0"/>
        <v>10</v>
      </c>
      <c r="K21" s="71">
        <f t="shared" si="0"/>
        <v>10</v>
      </c>
      <c r="L21" s="71">
        <f>K21+($F$74*K21)</f>
        <v>10</v>
      </c>
      <c r="M21" s="71">
        <f t="shared" si="1"/>
        <v>10</v>
      </c>
      <c r="N21" s="71">
        <f t="shared" si="1"/>
        <v>10</v>
      </c>
      <c r="O21" s="71">
        <f t="shared" si="1"/>
        <v>10</v>
      </c>
      <c r="P21" s="71">
        <f>O21+($G$74*O21)</f>
        <v>10</v>
      </c>
      <c r="Q21" s="71">
        <f t="shared" si="2"/>
        <v>10</v>
      </c>
      <c r="R21" s="71">
        <f t="shared" si="2"/>
        <v>10</v>
      </c>
      <c r="S21" s="71">
        <f t="shared" si="2"/>
        <v>10</v>
      </c>
      <c r="T21" s="71">
        <f>S21+($H$74*S21)</f>
        <v>10</v>
      </c>
      <c r="U21" s="71">
        <f t="shared" si="3"/>
        <v>10</v>
      </c>
      <c r="V21" s="71">
        <f t="shared" si="3"/>
        <v>10</v>
      </c>
      <c r="W21" s="71">
        <f t="shared" si="3"/>
        <v>10</v>
      </c>
      <c r="X21" s="71">
        <f>W21+($I$74*W21)</f>
        <v>10</v>
      </c>
      <c r="Y21" s="71">
        <f t="shared" si="4"/>
        <v>10</v>
      </c>
      <c r="Z21" s="71">
        <f t="shared" si="4"/>
        <v>10</v>
      </c>
      <c r="AA21" s="71">
        <f t="shared" si="4"/>
        <v>10</v>
      </c>
      <c r="AB21" s="71">
        <f>AA21+($J$74*AA21)</f>
        <v>10</v>
      </c>
      <c r="AC21" s="71">
        <f t="shared" si="5"/>
        <v>10</v>
      </c>
      <c r="AD21" s="71">
        <f t="shared" si="5"/>
        <v>10</v>
      </c>
      <c r="AE21" s="71">
        <f t="shared" si="5"/>
        <v>10</v>
      </c>
      <c r="AF21" s="71">
        <f>AE21+($K$74*AE21)</f>
        <v>10</v>
      </c>
      <c r="AG21" s="71">
        <f t="shared" si="6"/>
        <v>10</v>
      </c>
      <c r="AH21" s="71">
        <f t="shared" si="6"/>
        <v>10</v>
      </c>
      <c r="AI21" s="71">
        <f t="shared" si="6"/>
        <v>10</v>
      </c>
      <c r="AJ21" s="71">
        <f>AI21+($L$74*AI21)</f>
        <v>10</v>
      </c>
      <c r="AK21" s="71">
        <f t="shared" si="7"/>
        <v>10</v>
      </c>
      <c r="AL21" s="71">
        <f t="shared" si="7"/>
        <v>10</v>
      </c>
      <c r="AM21" s="71">
        <f t="shared" si="7"/>
        <v>10</v>
      </c>
      <c r="AN21" s="71">
        <f>AM21+($M$74*AM21)</f>
        <v>10</v>
      </c>
      <c r="AO21" s="71">
        <f t="shared" si="8"/>
        <v>10</v>
      </c>
      <c r="AP21" s="71">
        <f t="shared" si="8"/>
        <v>10</v>
      </c>
      <c r="AQ21" s="71">
        <f t="shared" si="8"/>
        <v>10</v>
      </c>
      <c r="AR21" s="71">
        <f>AQ21+($N$74*AQ21)</f>
        <v>10</v>
      </c>
      <c r="AS21" s="71">
        <f t="shared" si="9"/>
        <v>10</v>
      </c>
      <c r="AT21" s="71">
        <f t="shared" si="9"/>
        <v>10</v>
      </c>
      <c r="AU21" s="71">
        <f t="shared" si="9"/>
        <v>10</v>
      </c>
      <c r="AV21" s="71">
        <f>AU21+($O$74*AU21)</f>
        <v>10</v>
      </c>
      <c r="AW21" s="71">
        <f t="shared" si="10"/>
        <v>10</v>
      </c>
      <c r="AX21" s="71">
        <f t="shared" si="10"/>
        <v>10</v>
      </c>
      <c r="AY21" s="71">
        <f t="shared" si="10"/>
        <v>10</v>
      </c>
      <c r="AZ21" s="71">
        <f>AY21+($P$74*AY21)</f>
        <v>10</v>
      </c>
      <c r="BA21" s="71">
        <f t="shared" si="11"/>
        <v>10</v>
      </c>
      <c r="BB21" s="71">
        <f t="shared" si="11"/>
        <v>10</v>
      </c>
      <c r="BC21" s="71">
        <f t="shared" si="11"/>
        <v>10</v>
      </c>
      <c r="BD21" s="71">
        <f>BC21+($Q$74*BC21)</f>
        <v>10</v>
      </c>
      <c r="BE21" s="71">
        <f t="shared" si="12"/>
        <v>10</v>
      </c>
      <c r="BF21" s="71">
        <f t="shared" si="12"/>
        <v>10</v>
      </c>
      <c r="BG21" s="71">
        <f t="shared" si="12"/>
        <v>10</v>
      </c>
      <c r="BH21" s="71">
        <f>BG21+($R$74*BG21)</f>
        <v>10</v>
      </c>
      <c r="BI21" s="71">
        <f t="shared" si="13"/>
        <v>10</v>
      </c>
      <c r="BJ21" s="71">
        <f t="shared" si="13"/>
        <v>10</v>
      </c>
      <c r="BK21" s="71">
        <f t="shared" si="13"/>
        <v>10</v>
      </c>
    </row>
    <row r="22" spans="1:63" x14ac:dyDescent="0.25">
      <c r="A22" s="100"/>
      <c r="B22" s="24" t="s">
        <v>13</v>
      </c>
      <c r="C22" s="8"/>
      <c r="D22" s="68">
        <v>0</v>
      </c>
      <c r="E22" s="68">
        <v>0</v>
      </c>
      <c r="F22" s="68">
        <v>0</v>
      </c>
      <c r="G22" s="68">
        <v>0</v>
      </c>
      <c r="H22" s="71">
        <f>G22+($E$74*G22)</f>
        <v>0</v>
      </c>
      <c r="I22" s="71">
        <f t="shared" si="0"/>
        <v>0</v>
      </c>
      <c r="J22" s="71">
        <f t="shared" si="0"/>
        <v>0</v>
      </c>
      <c r="K22" s="71">
        <f t="shared" si="0"/>
        <v>0</v>
      </c>
      <c r="L22" s="71">
        <f>K22+($F$74*K22)</f>
        <v>0</v>
      </c>
      <c r="M22" s="71">
        <f t="shared" si="1"/>
        <v>0</v>
      </c>
      <c r="N22" s="71">
        <f t="shared" si="1"/>
        <v>0</v>
      </c>
      <c r="O22" s="71">
        <f t="shared" si="1"/>
        <v>0</v>
      </c>
      <c r="P22" s="71">
        <f>O22+($G$74*O22)</f>
        <v>0</v>
      </c>
      <c r="Q22" s="71">
        <f t="shared" si="2"/>
        <v>0</v>
      </c>
      <c r="R22" s="71">
        <f t="shared" si="2"/>
        <v>0</v>
      </c>
      <c r="S22" s="71">
        <f t="shared" si="2"/>
        <v>0</v>
      </c>
      <c r="T22" s="71">
        <f>S22+($H$74*S22)</f>
        <v>0</v>
      </c>
      <c r="U22" s="71">
        <f t="shared" si="3"/>
        <v>0</v>
      </c>
      <c r="V22" s="71">
        <f t="shared" si="3"/>
        <v>0</v>
      </c>
      <c r="W22" s="71">
        <f t="shared" si="3"/>
        <v>0</v>
      </c>
      <c r="X22" s="71">
        <f>W22+($I$74*W22)</f>
        <v>0</v>
      </c>
      <c r="Y22" s="71">
        <f t="shared" si="4"/>
        <v>0</v>
      </c>
      <c r="Z22" s="71">
        <f t="shared" si="4"/>
        <v>0</v>
      </c>
      <c r="AA22" s="71">
        <f t="shared" si="4"/>
        <v>0</v>
      </c>
      <c r="AB22" s="71">
        <f>AA22+($J$74*AA22)</f>
        <v>0</v>
      </c>
      <c r="AC22" s="71">
        <f t="shared" si="5"/>
        <v>0</v>
      </c>
      <c r="AD22" s="71">
        <f t="shared" si="5"/>
        <v>0</v>
      </c>
      <c r="AE22" s="71">
        <f t="shared" si="5"/>
        <v>0</v>
      </c>
      <c r="AF22" s="71">
        <f>AE22+($K$74*AE22)</f>
        <v>0</v>
      </c>
      <c r="AG22" s="71">
        <f t="shared" si="6"/>
        <v>0</v>
      </c>
      <c r="AH22" s="71">
        <f t="shared" si="6"/>
        <v>0</v>
      </c>
      <c r="AI22" s="71">
        <f t="shared" si="6"/>
        <v>0</v>
      </c>
      <c r="AJ22" s="71">
        <f>AI22+($L$74*AI22)</f>
        <v>0</v>
      </c>
      <c r="AK22" s="71">
        <f t="shared" si="7"/>
        <v>0</v>
      </c>
      <c r="AL22" s="71">
        <f t="shared" si="7"/>
        <v>0</v>
      </c>
      <c r="AM22" s="71">
        <f t="shared" si="7"/>
        <v>0</v>
      </c>
      <c r="AN22" s="71">
        <f>AM22+($M$74*AM22)</f>
        <v>0</v>
      </c>
      <c r="AO22" s="71">
        <f t="shared" si="8"/>
        <v>0</v>
      </c>
      <c r="AP22" s="71">
        <f t="shared" si="8"/>
        <v>0</v>
      </c>
      <c r="AQ22" s="71">
        <f t="shared" si="8"/>
        <v>0</v>
      </c>
      <c r="AR22" s="71">
        <f>AQ22+($N$74*AQ22)</f>
        <v>0</v>
      </c>
      <c r="AS22" s="71">
        <f t="shared" si="9"/>
        <v>0</v>
      </c>
      <c r="AT22" s="71">
        <f t="shared" si="9"/>
        <v>0</v>
      </c>
      <c r="AU22" s="71">
        <f t="shared" si="9"/>
        <v>0</v>
      </c>
      <c r="AV22" s="71">
        <f>AU22+($O$74*AU22)</f>
        <v>0</v>
      </c>
      <c r="AW22" s="71">
        <f t="shared" si="10"/>
        <v>0</v>
      </c>
      <c r="AX22" s="71">
        <f t="shared" si="10"/>
        <v>0</v>
      </c>
      <c r="AY22" s="71">
        <f t="shared" si="10"/>
        <v>0</v>
      </c>
      <c r="AZ22" s="71">
        <f>AY22+($P$74*AY22)</f>
        <v>0</v>
      </c>
      <c r="BA22" s="71">
        <f t="shared" si="11"/>
        <v>0</v>
      </c>
      <c r="BB22" s="71">
        <f t="shared" si="11"/>
        <v>0</v>
      </c>
      <c r="BC22" s="71">
        <f t="shared" si="11"/>
        <v>0</v>
      </c>
      <c r="BD22" s="71">
        <f>BC22+($Q$74*BC22)</f>
        <v>0</v>
      </c>
      <c r="BE22" s="71">
        <f t="shared" si="12"/>
        <v>0</v>
      </c>
      <c r="BF22" s="71">
        <f t="shared" si="12"/>
        <v>0</v>
      </c>
      <c r="BG22" s="71">
        <f t="shared" si="12"/>
        <v>0</v>
      </c>
      <c r="BH22" s="71">
        <f>BG22+($R$74*BG22)</f>
        <v>0</v>
      </c>
      <c r="BI22" s="71">
        <f t="shared" si="13"/>
        <v>0</v>
      </c>
      <c r="BJ22" s="71">
        <f t="shared" si="13"/>
        <v>0</v>
      </c>
      <c r="BK22" s="71">
        <f t="shared" si="13"/>
        <v>0</v>
      </c>
    </row>
    <row r="23" spans="1:63" x14ac:dyDescent="0.25">
      <c r="A23" s="100"/>
      <c r="B23" s="24" t="s">
        <v>14</v>
      </c>
      <c r="C23" s="8"/>
      <c r="D23" s="68">
        <v>0</v>
      </c>
      <c r="E23" s="68">
        <v>0</v>
      </c>
      <c r="F23" s="68">
        <v>0</v>
      </c>
      <c r="G23" s="68">
        <v>0</v>
      </c>
      <c r="H23" s="71">
        <f>G23+($E$74*G23)</f>
        <v>0</v>
      </c>
      <c r="I23" s="71">
        <f t="shared" si="0"/>
        <v>0</v>
      </c>
      <c r="J23" s="71">
        <f t="shared" si="0"/>
        <v>0</v>
      </c>
      <c r="K23" s="71">
        <f t="shared" si="0"/>
        <v>0</v>
      </c>
      <c r="L23" s="71">
        <f>K23+($F$74*K23)</f>
        <v>0</v>
      </c>
      <c r="M23" s="71">
        <f t="shared" si="1"/>
        <v>0</v>
      </c>
      <c r="N23" s="71">
        <f t="shared" si="1"/>
        <v>0</v>
      </c>
      <c r="O23" s="71">
        <f t="shared" si="1"/>
        <v>0</v>
      </c>
      <c r="P23" s="71">
        <f>O23+($G$74*O23)</f>
        <v>0</v>
      </c>
      <c r="Q23" s="71">
        <f t="shared" si="2"/>
        <v>0</v>
      </c>
      <c r="R23" s="71">
        <f t="shared" si="2"/>
        <v>0</v>
      </c>
      <c r="S23" s="71">
        <f t="shared" si="2"/>
        <v>0</v>
      </c>
      <c r="T23" s="71">
        <f>S23+($H$74*S23)</f>
        <v>0</v>
      </c>
      <c r="U23" s="71">
        <f t="shared" si="3"/>
        <v>0</v>
      </c>
      <c r="V23" s="71">
        <f t="shared" si="3"/>
        <v>0</v>
      </c>
      <c r="W23" s="71">
        <f t="shared" si="3"/>
        <v>0</v>
      </c>
      <c r="X23" s="71">
        <f>W23+($I$74*W23)</f>
        <v>0</v>
      </c>
      <c r="Y23" s="71">
        <f t="shared" si="4"/>
        <v>0</v>
      </c>
      <c r="Z23" s="71">
        <f t="shared" si="4"/>
        <v>0</v>
      </c>
      <c r="AA23" s="71">
        <f t="shared" si="4"/>
        <v>0</v>
      </c>
      <c r="AB23" s="71">
        <f>AA23+($J$74*AA23)</f>
        <v>0</v>
      </c>
      <c r="AC23" s="71">
        <f t="shared" si="5"/>
        <v>0</v>
      </c>
      <c r="AD23" s="71">
        <f t="shared" si="5"/>
        <v>0</v>
      </c>
      <c r="AE23" s="71">
        <f t="shared" si="5"/>
        <v>0</v>
      </c>
      <c r="AF23" s="71">
        <f>AE23+($K$74*AE23)</f>
        <v>0</v>
      </c>
      <c r="AG23" s="71">
        <f t="shared" si="6"/>
        <v>0</v>
      </c>
      <c r="AH23" s="71">
        <f t="shared" si="6"/>
        <v>0</v>
      </c>
      <c r="AI23" s="71">
        <f t="shared" si="6"/>
        <v>0</v>
      </c>
      <c r="AJ23" s="71">
        <f>AI23+($L$74*AI23)</f>
        <v>0</v>
      </c>
      <c r="AK23" s="71">
        <f t="shared" si="7"/>
        <v>0</v>
      </c>
      <c r="AL23" s="71">
        <f t="shared" si="7"/>
        <v>0</v>
      </c>
      <c r="AM23" s="71">
        <f t="shared" si="7"/>
        <v>0</v>
      </c>
      <c r="AN23" s="71">
        <f>AM23+($M$74*AM23)</f>
        <v>0</v>
      </c>
      <c r="AO23" s="71">
        <f t="shared" si="8"/>
        <v>0</v>
      </c>
      <c r="AP23" s="71">
        <f t="shared" si="8"/>
        <v>0</v>
      </c>
      <c r="AQ23" s="71">
        <f t="shared" si="8"/>
        <v>0</v>
      </c>
      <c r="AR23" s="71">
        <f>AQ23+($N$74*AQ23)</f>
        <v>0</v>
      </c>
      <c r="AS23" s="71">
        <f t="shared" si="9"/>
        <v>0</v>
      </c>
      <c r="AT23" s="71">
        <f t="shared" si="9"/>
        <v>0</v>
      </c>
      <c r="AU23" s="71">
        <f t="shared" si="9"/>
        <v>0</v>
      </c>
      <c r="AV23" s="71">
        <f>AU23+($O$74*AU23)</f>
        <v>0</v>
      </c>
      <c r="AW23" s="71">
        <f t="shared" si="10"/>
        <v>0</v>
      </c>
      <c r="AX23" s="71">
        <f t="shared" si="10"/>
        <v>0</v>
      </c>
      <c r="AY23" s="71">
        <f t="shared" si="10"/>
        <v>0</v>
      </c>
      <c r="AZ23" s="71">
        <f>AY23+($P$74*AY23)</f>
        <v>0</v>
      </c>
      <c r="BA23" s="71">
        <f t="shared" si="11"/>
        <v>0</v>
      </c>
      <c r="BB23" s="71">
        <f t="shared" si="11"/>
        <v>0</v>
      </c>
      <c r="BC23" s="71">
        <f t="shared" si="11"/>
        <v>0</v>
      </c>
      <c r="BD23" s="71">
        <f>BC23+($Q$74*BC23)</f>
        <v>0</v>
      </c>
      <c r="BE23" s="71">
        <f t="shared" si="12"/>
        <v>0</v>
      </c>
      <c r="BF23" s="71">
        <f t="shared" si="12"/>
        <v>0</v>
      </c>
      <c r="BG23" s="71">
        <f t="shared" si="12"/>
        <v>0</v>
      </c>
      <c r="BH23" s="71">
        <f>BG23+($R$74*BG23)</f>
        <v>0</v>
      </c>
      <c r="BI23" s="71">
        <f t="shared" si="13"/>
        <v>0</v>
      </c>
      <c r="BJ23" s="71">
        <f t="shared" si="13"/>
        <v>0</v>
      </c>
      <c r="BK23" s="71">
        <f t="shared" si="13"/>
        <v>0</v>
      </c>
    </row>
    <row r="24" spans="1:63" x14ac:dyDescent="0.25">
      <c r="A24" s="100"/>
      <c r="B24" s="24" t="s">
        <v>119</v>
      </c>
      <c r="C24" s="8"/>
      <c r="D24" s="68">
        <v>0</v>
      </c>
      <c r="E24" s="68">
        <v>0</v>
      </c>
      <c r="F24" s="68">
        <v>0</v>
      </c>
      <c r="G24" s="68">
        <v>0</v>
      </c>
      <c r="H24" s="71">
        <f>G24+($E$74*G24)</f>
        <v>0</v>
      </c>
      <c r="I24" s="71">
        <f t="shared" si="0"/>
        <v>0</v>
      </c>
      <c r="J24" s="71">
        <f t="shared" si="0"/>
        <v>0</v>
      </c>
      <c r="K24" s="71">
        <f t="shared" si="0"/>
        <v>0</v>
      </c>
      <c r="L24" s="71">
        <f>K24+($F$74*K24)</f>
        <v>0</v>
      </c>
      <c r="M24" s="71">
        <f t="shared" si="1"/>
        <v>0</v>
      </c>
      <c r="N24" s="71">
        <f t="shared" si="1"/>
        <v>0</v>
      </c>
      <c r="O24" s="71">
        <f t="shared" si="1"/>
        <v>0</v>
      </c>
      <c r="P24" s="71">
        <f>O24+($G$74*O24)</f>
        <v>0</v>
      </c>
      <c r="Q24" s="71">
        <f t="shared" si="2"/>
        <v>0</v>
      </c>
      <c r="R24" s="71">
        <f t="shared" si="2"/>
        <v>0</v>
      </c>
      <c r="S24" s="71">
        <f t="shared" si="2"/>
        <v>0</v>
      </c>
      <c r="T24" s="71">
        <f>S24+($H$74*S24)</f>
        <v>0</v>
      </c>
      <c r="U24" s="71">
        <f t="shared" si="3"/>
        <v>0</v>
      </c>
      <c r="V24" s="71">
        <f t="shared" si="3"/>
        <v>0</v>
      </c>
      <c r="W24" s="71">
        <f t="shared" si="3"/>
        <v>0</v>
      </c>
      <c r="X24" s="71">
        <f>W24+($I$74*W24)</f>
        <v>0</v>
      </c>
      <c r="Y24" s="71">
        <f t="shared" si="4"/>
        <v>0</v>
      </c>
      <c r="Z24" s="71">
        <f t="shared" si="4"/>
        <v>0</v>
      </c>
      <c r="AA24" s="71">
        <f t="shared" si="4"/>
        <v>0</v>
      </c>
      <c r="AB24" s="71">
        <f>AA24+($J$74*AA24)</f>
        <v>0</v>
      </c>
      <c r="AC24" s="71">
        <f t="shared" si="5"/>
        <v>0</v>
      </c>
      <c r="AD24" s="71">
        <f t="shared" si="5"/>
        <v>0</v>
      </c>
      <c r="AE24" s="71">
        <f t="shared" si="5"/>
        <v>0</v>
      </c>
      <c r="AF24" s="71">
        <f>AE24+($K$74*AE24)</f>
        <v>0</v>
      </c>
      <c r="AG24" s="71">
        <f t="shared" si="6"/>
        <v>0</v>
      </c>
      <c r="AH24" s="71">
        <f t="shared" si="6"/>
        <v>0</v>
      </c>
      <c r="AI24" s="71">
        <f t="shared" si="6"/>
        <v>0</v>
      </c>
      <c r="AJ24" s="71">
        <f>AI24+($L$74*AI24)</f>
        <v>0</v>
      </c>
      <c r="AK24" s="71">
        <f t="shared" si="7"/>
        <v>0</v>
      </c>
      <c r="AL24" s="71">
        <f t="shared" si="7"/>
        <v>0</v>
      </c>
      <c r="AM24" s="71">
        <f t="shared" si="7"/>
        <v>0</v>
      </c>
      <c r="AN24" s="71">
        <f>AM24+($M$74*AM24)</f>
        <v>0</v>
      </c>
      <c r="AO24" s="71">
        <f t="shared" si="8"/>
        <v>0</v>
      </c>
      <c r="AP24" s="71">
        <f t="shared" si="8"/>
        <v>0</v>
      </c>
      <c r="AQ24" s="71">
        <f t="shared" si="8"/>
        <v>0</v>
      </c>
      <c r="AR24" s="71">
        <f>AQ24+($N$74*AQ24)</f>
        <v>0</v>
      </c>
      <c r="AS24" s="71">
        <f t="shared" si="9"/>
        <v>0</v>
      </c>
      <c r="AT24" s="71">
        <f t="shared" si="9"/>
        <v>0</v>
      </c>
      <c r="AU24" s="71">
        <f t="shared" si="9"/>
        <v>0</v>
      </c>
      <c r="AV24" s="71">
        <f>AU24+($O$74*AU24)</f>
        <v>0</v>
      </c>
      <c r="AW24" s="71">
        <f t="shared" si="10"/>
        <v>0</v>
      </c>
      <c r="AX24" s="71">
        <f t="shared" si="10"/>
        <v>0</v>
      </c>
      <c r="AY24" s="71">
        <f t="shared" si="10"/>
        <v>0</v>
      </c>
      <c r="AZ24" s="71">
        <f>AY24+($P$74*AY24)</f>
        <v>0</v>
      </c>
      <c r="BA24" s="71">
        <f t="shared" si="11"/>
        <v>0</v>
      </c>
      <c r="BB24" s="71">
        <f t="shared" si="11"/>
        <v>0</v>
      </c>
      <c r="BC24" s="71">
        <f t="shared" si="11"/>
        <v>0</v>
      </c>
      <c r="BD24" s="71">
        <f>BC24+($Q$74*BC24)</f>
        <v>0</v>
      </c>
      <c r="BE24" s="71">
        <f t="shared" si="12"/>
        <v>0</v>
      </c>
      <c r="BF24" s="71">
        <f t="shared" si="12"/>
        <v>0</v>
      </c>
      <c r="BG24" s="71">
        <f t="shared" si="12"/>
        <v>0</v>
      </c>
      <c r="BH24" s="71">
        <f>BG24+($R$74*BG24)</f>
        <v>0</v>
      </c>
      <c r="BI24" s="71">
        <f t="shared" si="13"/>
        <v>0</v>
      </c>
      <c r="BJ24" s="71">
        <f t="shared" si="13"/>
        <v>0</v>
      </c>
      <c r="BK24" s="71">
        <f t="shared" si="13"/>
        <v>0</v>
      </c>
    </row>
    <row r="25" spans="1:63" s="7" customFormat="1" x14ac:dyDescent="0.25">
      <c r="A25" s="100"/>
      <c r="B25" s="23" t="s">
        <v>21</v>
      </c>
      <c r="D25" s="71">
        <v>0</v>
      </c>
      <c r="E25" s="71">
        <v>0</v>
      </c>
      <c r="F25" s="71">
        <v>0</v>
      </c>
      <c r="G25" s="71">
        <v>0</v>
      </c>
      <c r="H25" s="71">
        <v>0</v>
      </c>
      <c r="I25" s="71">
        <v>0</v>
      </c>
      <c r="J25" s="71">
        <v>0</v>
      </c>
      <c r="K25" s="71">
        <v>0</v>
      </c>
      <c r="L25" s="71">
        <v>0</v>
      </c>
      <c r="M25" s="71">
        <v>0</v>
      </c>
      <c r="N25" s="71">
        <v>0</v>
      </c>
      <c r="O25" s="71">
        <v>0</v>
      </c>
      <c r="P25" s="71">
        <v>0</v>
      </c>
      <c r="Q25" s="71">
        <v>0</v>
      </c>
      <c r="R25" s="71">
        <v>0</v>
      </c>
      <c r="S25" s="71">
        <v>0</v>
      </c>
      <c r="T25" s="71">
        <v>0</v>
      </c>
      <c r="U25" s="71">
        <v>0</v>
      </c>
      <c r="V25" s="71">
        <v>0</v>
      </c>
      <c r="W25" s="71">
        <v>0</v>
      </c>
      <c r="X25" s="71">
        <v>0</v>
      </c>
      <c r="Y25" s="71">
        <v>0</v>
      </c>
      <c r="Z25" s="71">
        <v>0</v>
      </c>
      <c r="AA25" s="71">
        <v>0</v>
      </c>
      <c r="AB25" s="71">
        <v>0</v>
      </c>
      <c r="AC25" s="71">
        <v>0</v>
      </c>
      <c r="AD25" s="71">
        <v>0</v>
      </c>
      <c r="AE25" s="71">
        <v>0</v>
      </c>
      <c r="AF25" s="71">
        <v>0</v>
      </c>
      <c r="AG25" s="71">
        <v>0</v>
      </c>
      <c r="AH25" s="71">
        <v>0</v>
      </c>
      <c r="AI25" s="71">
        <v>0</v>
      </c>
      <c r="AJ25" s="71">
        <v>0</v>
      </c>
      <c r="AK25" s="71">
        <v>0</v>
      </c>
      <c r="AL25" s="71">
        <v>0</v>
      </c>
      <c r="AM25" s="71">
        <v>0</v>
      </c>
      <c r="AN25" s="71">
        <v>0</v>
      </c>
      <c r="AO25" s="71">
        <v>0</v>
      </c>
      <c r="AP25" s="71">
        <v>0</v>
      </c>
      <c r="AQ25" s="71">
        <v>0</v>
      </c>
      <c r="AR25" s="71">
        <v>0</v>
      </c>
      <c r="AS25" s="71">
        <v>0</v>
      </c>
      <c r="AT25" s="71">
        <v>0</v>
      </c>
      <c r="AU25" s="71">
        <v>0</v>
      </c>
      <c r="AV25" s="71">
        <v>0</v>
      </c>
      <c r="AW25" s="71">
        <v>0</v>
      </c>
      <c r="AX25" s="71">
        <v>0</v>
      </c>
      <c r="AY25" s="71">
        <v>0</v>
      </c>
      <c r="AZ25" s="71">
        <v>0</v>
      </c>
      <c r="BA25" s="71">
        <v>0</v>
      </c>
      <c r="BB25" s="71">
        <v>0</v>
      </c>
      <c r="BC25" s="71">
        <v>0</v>
      </c>
      <c r="BD25" s="71">
        <v>0</v>
      </c>
      <c r="BE25" s="71">
        <v>0</v>
      </c>
      <c r="BF25" s="71">
        <v>0</v>
      </c>
      <c r="BG25" s="71">
        <v>0</v>
      </c>
      <c r="BH25" s="71">
        <v>0</v>
      </c>
      <c r="BI25" s="71">
        <v>0</v>
      </c>
      <c r="BJ25" s="71">
        <v>0</v>
      </c>
      <c r="BK25" s="71">
        <v>0</v>
      </c>
    </row>
    <row r="26" spans="1:63" x14ac:dyDescent="0.25">
      <c r="A26" s="100"/>
      <c r="B26" s="24" t="s">
        <v>122</v>
      </c>
      <c r="C26" s="8"/>
      <c r="D26" s="68">
        <v>0</v>
      </c>
      <c r="E26" s="68">
        <v>0</v>
      </c>
      <c r="F26" s="68">
        <v>0</v>
      </c>
      <c r="G26" s="68">
        <v>0</v>
      </c>
      <c r="H26" s="68">
        <v>0</v>
      </c>
      <c r="I26" s="68">
        <v>0</v>
      </c>
      <c r="J26" s="68">
        <v>0</v>
      </c>
      <c r="K26" s="68">
        <v>0</v>
      </c>
      <c r="L26" s="68">
        <v>0</v>
      </c>
      <c r="M26" s="68">
        <v>0</v>
      </c>
      <c r="N26" s="68">
        <v>0</v>
      </c>
      <c r="O26" s="68">
        <v>0</v>
      </c>
      <c r="P26" s="68">
        <v>5</v>
      </c>
      <c r="Q26" s="68">
        <v>5</v>
      </c>
      <c r="R26" s="68">
        <v>5</v>
      </c>
      <c r="S26" s="68">
        <v>5</v>
      </c>
      <c r="T26" s="68">
        <v>5</v>
      </c>
      <c r="U26" s="68">
        <v>5</v>
      </c>
      <c r="V26" s="68">
        <v>5</v>
      </c>
      <c r="W26" s="68">
        <v>5</v>
      </c>
      <c r="X26" s="68">
        <v>5</v>
      </c>
      <c r="Y26" s="68">
        <v>5</v>
      </c>
      <c r="Z26" s="68">
        <v>5</v>
      </c>
      <c r="AA26" s="68">
        <v>5</v>
      </c>
      <c r="AB26" s="68">
        <v>10</v>
      </c>
      <c r="AC26" s="68">
        <v>10</v>
      </c>
      <c r="AD26" s="68">
        <v>10</v>
      </c>
      <c r="AE26" s="68">
        <v>10</v>
      </c>
      <c r="AF26" s="68">
        <v>10</v>
      </c>
      <c r="AG26" s="68">
        <v>10</v>
      </c>
      <c r="AH26" s="68">
        <v>10</v>
      </c>
      <c r="AI26" s="68">
        <v>10</v>
      </c>
      <c r="AJ26" s="68">
        <v>10</v>
      </c>
      <c r="AK26" s="68">
        <v>10</v>
      </c>
      <c r="AL26" s="68">
        <v>10</v>
      </c>
      <c r="AM26" s="68">
        <v>10</v>
      </c>
      <c r="AN26" s="68">
        <v>20</v>
      </c>
      <c r="AO26" s="68">
        <v>20</v>
      </c>
      <c r="AP26" s="68">
        <v>20</v>
      </c>
      <c r="AQ26" s="68">
        <v>20</v>
      </c>
      <c r="AR26" s="68">
        <v>20</v>
      </c>
      <c r="AS26" s="68">
        <v>20</v>
      </c>
      <c r="AT26" s="68">
        <v>20</v>
      </c>
      <c r="AU26" s="68">
        <v>20</v>
      </c>
      <c r="AV26" s="68">
        <v>20</v>
      </c>
      <c r="AW26" s="68">
        <v>20</v>
      </c>
      <c r="AX26" s="68">
        <v>20</v>
      </c>
      <c r="AY26" s="68">
        <v>20</v>
      </c>
      <c r="AZ26" s="68">
        <v>35</v>
      </c>
      <c r="BA26" s="68">
        <v>35</v>
      </c>
      <c r="BB26" s="68">
        <v>35</v>
      </c>
      <c r="BC26" s="68">
        <v>35</v>
      </c>
      <c r="BD26" s="68">
        <v>35</v>
      </c>
      <c r="BE26" s="68">
        <v>35</v>
      </c>
      <c r="BF26" s="68">
        <v>35</v>
      </c>
      <c r="BG26" s="68">
        <v>35</v>
      </c>
      <c r="BH26" s="68">
        <v>35</v>
      </c>
      <c r="BI26" s="68">
        <v>35</v>
      </c>
      <c r="BJ26" s="68">
        <v>35</v>
      </c>
      <c r="BK26" s="68">
        <v>35</v>
      </c>
    </row>
    <row r="27" spans="1:63" x14ac:dyDescent="0.25">
      <c r="A27" s="100"/>
      <c r="B27" s="23" t="s">
        <v>121</v>
      </c>
      <c r="C27" s="8"/>
      <c r="D27" s="68">
        <v>0</v>
      </c>
      <c r="E27" s="68">
        <v>0</v>
      </c>
      <c r="F27" s="68">
        <v>0</v>
      </c>
      <c r="G27" s="68">
        <v>0</v>
      </c>
      <c r="H27" s="68">
        <v>0</v>
      </c>
      <c r="I27" s="68">
        <v>0</v>
      </c>
      <c r="J27" s="68">
        <v>0</v>
      </c>
      <c r="K27" s="68">
        <v>0</v>
      </c>
      <c r="L27" s="68">
        <v>0</v>
      </c>
      <c r="M27" s="68">
        <v>0</v>
      </c>
      <c r="N27" s="68">
        <v>0</v>
      </c>
      <c r="O27" s="68">
        <v>0</v>
      </c>
      <c r="P27" s="68">
        <v>0</v>
      </c>
      <c r="Q27" s="68">
        <v>0</v>
      </c>
      <c r="R27" s="68">
        <v>0</v>
      </c>
      <c r="S27" s="68">
        <v>0</v>
      </c>
      <c r="T27" s="68">
        <v>0</v>
      </c>
      <c r="U27" s="68">
        <v>0</v>
      </c>
      <c r="V27" s="68">
        <v>0</v>
      </c>
      <c r="W27" s="68">
        <v>0</v>
      </c>
      <c r="X27" s="68">
        <v>0</v>
      </c>
      <c r="Y27" s="68">
        <v>0</v>
      </c>
      <c r="Z27" s="68">
        <v>0</v>
      </c>
      <c r="AA27" s="68">
        <v>0</v>
      </c>
      <c r="AB27" s="68">
        <v>0</v>
      </c>
      <c r="AC27" s="68">
        <v>0</v>
      </c>
      <c r="AD27" s="68">
        <v>0</v>
      </c>
      <c r="AE27" s="68">
        <v>0</v>
      </c>
      <c r="AF27" s="68">
        <v>0</v>
      </c>
      <c r="AG27" s="68">
        <v>0</v>
      </c>
      <c r="AH27" s="68">
        <v>0</v>
      </c>
      <c r="AI27" s="68">
        <v>0</v>
      </c>
      <c r="AJ27" s="68">
        <v>0</v>
      </c>
      <c r="AK27" s="68">
        <v>0</v>
      </c>
      <c r="AL27" s="68">
        <v>0</v>
      </c>
      <c r="AM27" s="68">
        <v>0</v>
      </c>
      <c r="AN27" s="68">
        <v>0</v>
      </c>
      <c r="AO27" s="68">
        <v>0</v>
      </c>
      <c r="AP27" s="68">
        <v>0</v>
      </c>
      <c r="AQ27" s="68">
        <v>0</v>
      </c>
      <c r="AR27" s="68">
        <v>0</v>
      </c>
      <c r="AS27" s="68">
        <v>0</v>
      </c>
      <c r="AT27" s="68">
        <v>0</v>
      </c>
      <c r="AU27" s="68">
        <v>0</v>
      </c>
      <c r="AV27" s="68">
        <v>0</v>
      </c>
      <c r="AW27" s="68">
        <v>0</v>
      </c>
      <c r="AX27" s="68">
        <v>0</v>
      </c>
      <c r="AY27" s="68">
        <v>0</v>
      </c>
      <c r="AZ27" s="68">
        <v>0</v>
      </c>
      <c r="BA27" s="68">
        <v>0</v>
      </c>
      <c r="BB27" s="68">
        <v>0</v>
      </c>
      <c r="BC27" s="68">
        <v>0</v>
      </c>
      <c r="BD27" s="68">
        <v>0</v>
      </c>
      <c r="BE27" s="68">
        <v>0</v>
      </c>
      <c r="BF27" s="68">
        <v>0</v>
      </c>
      <c r="BG27" s="68">
        <v>0</v>
      </c>
      <c r="BH27" s="68">
        <v>0</v>
      </c>
      <c r="BI27" s="68">
        <v>0</v>
      </c>
      <c r="BJ27" s="68">
        <v>0</v>
      </c>
      <c r="BK27" s="68">
        <v>0</v>
      </c>
    </row>
    <row r="28" spans="1:63" x14ac:dyDescent="0.25">
      <c r="A28" s="100"/>
      <c r="B28" s="24" t="s">
        <v>15</v>
      </c>
      <c r="C28" s="8"/>
      <c r="D28" s="68">
        <v>0</v>
      </c>
      <c r="E28" s="68">
        <v>0</v>
      </c>
      <c r="F28" s="68">
        <v>0</v>
      </c>
      <c r="G28" s="68">
        <v>0</v>
      </c>
      <c r="H28" s="68">
        <v>0</v>
      </c>
      <c r="I28" s="68">
        <v>0</v>
      </c>
      <c r="J28" s="68">
        <v>0</v>
      </c>
      <c r="K28" s="68">
        <v>0</v>
      </c>
      <c r="L28" s="68">
        <v>0</v>
      </c>
      <c r="M28" s="68">
        <v>0</v>
      </c>
      <c r="N28" s="68">
        <v>0</v>
      </c>
      <c r="O28" s="68">
        <v>0</v>
      </c>
      <c r="P28" s="68">
        <v>0</v>
      </c>
      <c r="Q28" s="68">
        <v>0</v>
      </c>
      <c r="R28" s="68">
        <v>0</v>
      </c>
      <c r="S28" s="68">
        <v>0</v>
      </c>
      <c r="T28" s="68">
        <v>0</v>
      </c>
      <c r="U28" s="68">
        <v>0</v>
      </c>
      <c r="V28" s="68">
        <v>10</v>
      </c>
      <c r="W28" s="68">
        <v>10</v>
      </c>
      <c r="X28" s="68">
        <v>10</v>
      </c>
      <c r="Y28" s="68">
        <v>10</v>
      </c>
      <c r="Z28" s="68">
        <v>10</v>
      </c>
      <c r="AA28" s="68">
        <v>10</v>
      </c>
      <c r="AB28" s="68">
        <v>10</v>
      </c>
      <c r="AC28" s="68">
        <v>10</v>
      </c>
      <c r="AD28" s="68">
        <v>10</v>
      </c>
      <c r="AE28" s="68">
        <v>10</v>
      </c>
      <c r="AF28" s="68">
        <v>20</v>
      </c>
      <c r="AG28" s="68">
        <v>20</v>
      </c>
      <c r="AH28" s="68">
        <v>20</v>
      </c>
      <c r="AI28" s="68">
        <v>20</v>
      </c>
      <c r="AJ28" s="68">
        <v>20</v>
      </c>
      <c r="AK28" s="68">
        <v>20</v>
      </c>
      <c r="AL28" s="68">
        <v>20</v>
      </c>
      <c r="AM28" s="68">
        <v>20</v>
      </c>
      <c r="AN28" s="68">
        <v>20</v>
      </c>
      <c r="AO28" s="68">
        <v>20</v>
      </c>
      <c r="AP28" s="68">
        <v>20</v>
      </c>
      <c r="AQ28" s="68">
        <v>20</v>
      </c>
      <c r="AR28" s="68">
        <v>30</v>
      </c>
      <c r="AS28" s="68">
        <v>30</v>
      </c>
      <c r="AT28" s="68">
        <v>30</v>
      </c>
      <c r="AU28" s="68">
        <v>30</v>
      </c>
      <c r="AV28" s="68">
        <v>30</v>
      </c>
      <c r="AW28" s="68">
        <v>30</v>
      </c>
      <c r="AX28" s="68">
        <v>30</v>
      </c>
      <c r="AY28" s="68">
        <v>30</v>
      </c>
      <c r="AZ28" s="68">
        <v>30</v>
      </c>
      <c r="BA28" s="68">
        <v>30</v>
      </c>
      <c r="BB28" s="68">
        <v>30</v>
      </c>
      <c r="BC28" s="68">
        <v>30</v>
      </c>
      <c r="BD28" s="68">
        <v>35</v>
      </c>
      <c r="BE28" s="68">
        <v>35</v>
      </c>
      <c r="BF28" s="68">
        <v>35</v>
      </c>
      <c r="BG28" s="68">
        <v>35</v>
      </c>
      <c r="BH28" s="68">
        <v>35</v>
      </c>
      <c r="BI28" s="68">
        <v>35</v>
      </c>
      <c r="BJ28" s="68">
        <v>35</v>
      </c>
      <c r="BK28" s="68">
        <v>35</v>
      </c>
    </row>
    <row r="29" spans="1:63" ht="16.8" thickBot="1" x14ac:dyDescent="0.3">
      <c r="A29" s="100"/>
      <c r="B29" s="20"/>
      <c r="C29" s="18" t="s">
        <v>16</v>
      </c>
      <c r="D29" s="63">
        <f t="shared" ref="D29:AI29" si="14">SUM(D18:D28)</f>
        <v>10</v>
      </c>
      <c r="E29" s="63">
        <f t="shared" si="14"/>
        <v>10</v>
      </c>
      <c r="F29" s="63">
        <f t="shared" si="14"/>
        <v>10</v>
      </c>
      <c r="G29" s="63">
        <f t="shared" si="14"/>
        <v>10</v>
      </c>
      <c r="H29" s="63">
        <f t="shared" si="14"/>
        <v>10</v>
      </c>
      <c r="I29" s="63">
        <f t="shared" si="14"/>
        <v>10</v>
      </c>
      <c r="J29" s="63">
        <f t="shared" si="14"/>
        <v>10</v>
      </c>
      <c r="K29" s="63">
        <f t="shared" si="14"/>
        <v>10</v>
      </c>
      <c r="L29" s="63">
        <f t="shared" si="14"/>
        <v>10</v>
      </c>
      <c r="M29" s="63">
        <f t="shared" si="14"/>
        <v>10</v>
      </c>
      <c r="N29" s="63">
        <f t="shared" si="14"/>
        <v>10</v>
      </c>
      <c r="O29" s="63">
        <f t="shared" si="14"/>
        <v>10</v>
      </c>
      <c r="P29" s="63">
        <f t="shared" si="14"/>
        <v>25</v>
      </c>
      <c r="Q29" s="63">
        <f t="shared" si="14"/>
        <v>25</v>
      </c>
      <c r="R29" s="63">
        <f t="shared" si="14"/>
        <v>25</v>
      </c>
      <c r="S29" s="63">
        <f t="shared" si="14"/>
        <v>25</v>
      </c>
      <c r="T29" s="63">
        <f t="shared" si="14"/>
        <v>25</v>
      </c>
      <c r="U29" s="63">
        <f t="shared" si="14"/>
        <v>25</v>
      </c>
      <c r="V29" s="63">
        <f t="shared" si="14"/>
        <v>35</v>
      </c>
      <c r="W29" s="63">
        <f t="shared" si="14"/>
        <v>35</v>
      </c>
      <c r="X29" s="63">
        <f t="shared" si="14"/>
        <v>35</v>
      </c>
      <c r="Y29" s="63">
        <f t="shared" si="14"/>
        <v>35</v>
      </c>
      <c r="Z29" s="63">
        <f t="shared" si="14"/>
        <v>35</v>
      </c>
      <c r="AA29" s="63">
        <f t="shared" si="14"/>
        <v>35</v>
      </c>
      <c r="AB29" s="63">
        <f t="shared" si="14"/>
        <v>47</v>
      </c>
      <c r="AC29" s="63">
        <f t="shared" si="14"/>
        <v>47</v>
      </c>
      <c r="AD29" s="63">
        <f t="shared" si="14"/>
        <v>47</v>
      </c>
      <c r="AE29" s="63">
        <f t="shared" si="14"/>
        <v>47</v>
      </c>
      <c r="AF29" s="63">
        <f t="shared" si="14"/>
        <v>57</v>
      </c>
      <c r="AG29" s="63">
        <f t="shared" si="14"/>
        <v>57</v>
      </c>
      <c r="AH29" s="63">
        <f t="shared" si="14"/>
        <v>57</v>
      </c>
      <c r="AI29" s="63">
        <f t="shared" si="14"/>
        <v>57</v>
      </c>
      <c r="AJ29" s="63">
        <f t="shared" ref="AJ29:BK29" si="15">SUM(AJ18:AJ28)</f>
        <v>57</v>
      </c>
      <c r="AK29" s="63">
        <f t="shared" si="15"/>
        <v>57</v>
      </c>
      <c r="AL29" s="63">
        <f t="shared" si="15"/>
        <v>57</v>
      </c>
      <c r="AM29" s="63">
        <f t="shared" si="15"/>
        <v>57</v>
      </c>
      <c r="AN29" s="63">
        <f t="shared" si="15"/>
        <v>75</v>
      </c>
      <c r="AO29" s="63">
        <f t="shared" si="15"/>
        <v>75</v>
      </c>
      <c r="AP29" s="63">
        <f t="shared" si="15"/>
        <v>75</v>
      </c>
      <c r="AQ29" s="63">
        <f t="shared" si="15"/>
        <v>75</v>
      </c>
      <c r="AR29" s="63">
        <f t="shared" si="15"/>
        <v>85</v>
      </c>
      <c r="AS29" s="63">
        <f t="shared" si="15"/>
        <v>85</v>
      </c>
      <c r="AT29" s="63">
        <f t="shared" si="15"/>
        <v>85</v>
      </c>
      <c r="AU29" s="63">
        <f t="shared" si="15"/>
        <v>85</v>
      </c>
      <c r="AV29" s="63">
        <f t="shared" si="15"/>
        <v>85</v>
      </c>
      <c r="AW29" s="63">
        <f t="shared" si="15"/>
        <v>85</v>
      </c>
      <c r="AX29" s="63">
        <f t="shared" si="15"/>
        <v>85</v>
      </c>
      <c r="AY29" s="63">
        <f t="shared" si="15"/>
        <v>85</v>
      </c>
      <c r="AZ29" s="63">
        <f t="shared" si="15"/>
        <v>105</v>
      </c>
      <c r="BA29" s="63">
        <f t="shared" si="15"/>
        <v>105</v>
      </c>
      <c r="BB29" s="63">
        <f t="shared" si="15"/>
        <v>105</v>
      </c>
      <c r="BC29" s="63">
        <f t="shared" si="15"/>
        <v>105</v>
      </c>
      <c r="BD29" s="63">
        <f t="shared" si="15"/>
        <v>110</v>
      </c>
      <c r="BE29" s="63">
        <f t="shared" si="15"/>
        <v>110</v>
      </c>
      <c r="BF29" s="63">
        <f t="shared" si="15"/>
        <v>110</v>
      </c>
      <c r="BG29" s="63">
        <f t="shared" si="15"/>
        <v>110</v>
      </c>
      <c r="BH29" s="63">
        <f t="shared" si="15"/>
        <v>110</v>
      </c>
      <c r="BI29" s="63">
        <f t="shared" si="15"/>
        <v>110</v>
      </c>
      <c r="BJ29" s="63">
        <f t="shared" si="15"/>
        <v>110</v>
      </c>
      <c r="BK29" s="63">
        <f t="shared" si="15"/>
        <v>110</v>
      </c>
    </row>
    <row r="30" spans="1:63" s="18" customFormat="1" ht="22.8" thickBot="1" x14ac:dyDescent="0.3">
      <c r="A30" s="100"/>
      <c r="B30" s="101" t="s">
        <v>146</v>
      </c>
      <c r="C30" s="102"/>
      <c r="D30" s="102"/>
      <c r="E30" s="102"/>
      <c r="F30" s="102"/>
      <c r="G30" s="102"/>
      <c r="H30" s="102"/>
      <c r="I30" s="102"/>
      <c r="J30" s="102"/>
      <c r="K30" s="102"/>
      <c r="L30" s="102"/>
      <c r="M30" s="102"/>
      <c r="N30" s="102"/>
      <c r="O30" s="102"/>
      <c r="P30" s="36"/>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35" customFormat="1" x14ac:dyDescent="0.25">
      <c r="A31" s="98"/>
      <c r="B31" s="23" t="s">
        <v>18</v>
      </c>
      <c r="C31" s="7"/>
      <c r="D31" s="68">
        <v>20</v>
      </c>
      <c r="E31" s="68">
        <v>20</v>
      </c>
      <c r="F31" s="68">
        <v>20</v>
      </c>
      <c r="G31" s="68">
        <v>20</v>
      </c>
      <c r="H31" s="68">
        <v>20</v>
      </c>
      <c r="I31" s="68">
        <v>20</v>
      </c>
      <c r="J31" s="68">
        <v>20</v>
      </c>
      <c r="K31" s="68">
        <v>20</v>
      </c>
      <c r="L31" s="68">
        <v>20</v>
      </c>
      <c r="M31" s="68">
        <v>20</v>
      </c>
      <c r="N31" s="68">
        <v>20</v>
      </c>
      <c r="O31" s="68">
        <v>20</v>
      </c>
      <c r="P31" s="68">
        <v>30</v>
      </c>
      <c r="Q31" s="68">
        <v>30</v>
      </c>
      <c r="R31" s="68">
        <v>30</v>
      </c>
      <c r="S31" s="68">
        <v>30</v>
      </c>
      <c r="T31" s="68">
        <v>30</v>
      </c>
      <c r="U31" s="68">
        <v>30</v>
      </c>
      <c r="V31" s="68">
        <v>30</v>
      </c>
      <c r="W31" s="68">
        <v>30</v>
      </c>
      <c r="X31" s="68">
        <v>30</v>
      </c>
      <c r="Y31" s="68">
        <v>30</v>
      </c>
      <c r="Z31" s="68">
        <v>30</v>
      </c>
      <c r="AA31" s="68">
        <v>30</v>
      </c>
      <c r="AB31" s="68">
        <v>40</v>
      </c>
      <c r="AC31" s="68">
        <v>40</v>
      </c>
      <c r="AD31" s="68">
        <v>40</v>
      </c>
      <c r="AE31" s="68">
        <v>40</v>
      </c>
      <c r="AF31" s="68">
        <v>40</v>
      </c>
      <c r="AG31" s="68">
        <v>40</v>
      </c>
      <c r="AH31" s="68">
        <v>40</v>
      </c>
      <c r="AI31" s="68">
        <v>40</v>
      </c>
      <c r="AJ31" s="68">
        <v>40</v>
      </c>
      <c r="AK31" s="68">
        <v>40</v>
      </c>
      <c r="AL31" s="68">
        <v>40</v>
      </c>
      <c r="AM31" s="68">
        <v>40</v>
      </c>
      <c r="AN31" s="68">
        <v>50</v>
      </c>
      <c r="AO31" s="68">
        <v>50</v>
      </c>
      <c r="AP31" s="68">
        <v>50</v>
      </c>
      <c r="AQ31" s="68">
        <v>50</v>
      </c>
      <c r="AR31" s="68">
        <v>50</v>
      </c>
      <c r="AS31" s="68">
        <v>50</v>
      </c>
      <c r="AT31" s="68">
        <v>50</v>
      </c>
      <c r="AU31" s="68">
        <v>50</v>
      </c>
      <c r="AV31" s="68">
        <v>50</v>
      </c>
      <c r="AW31" s="68">
        <v>50</v>
      </c>
      <c r="AX31" s="68">
        <v>50</v>
      </c>
      <c r="AY31" s="68">
        <v>50</v>
      </c>
      <c r="AZ31" s="68">
        <v>65</v>
      </c>
      <c r="BA31" s="68">
        <v>65</v>
      </c>
      <c r="BB31" s="68">
        <v>65</v>
      </c>
      <c r="BC31" s="68">
        <v>65</v>
      </c>
      <c r="BD31" s="68">
        <v>65</v>
      </c>
      <c r="BE31" s="68">
        <v>65</v>
      </c>
      <c r="BF31" s="68">
        <v>65</v>
      </c>
      <c r="BG31" s="68">
        <v>65</v>
      </c>
      <c r="BH31" s="68">
        <v>65</v>
      </c>
      <c r="BI31" s="68">
        <v>65</v>
      </c>
      <c r="BJ31" s="68">
        <v>65</v>
      </c>
      <c r="BK31" s="68">
        <v>65</v>
      </c>
    </row>
    <row r="32" spans="1:63" x14ac:dyDescent="0.25">
      <c r="A32" s="98"/>
      <c r="B32" s="23" t="s">
        <v>19</v>
      </c>
      <c r="C32" s="7"/>
      <c r="D32" s="68">
        <v>150</v>
      </c>
      <c r="E32" s="68">
        <v>530</v>
      </c>
      <c r="F32" s="68">
        <v>900</v>
      </c>
      <c r="G32" s="68">
        <v>640</v>
      </c>
      <c r="H32" s="68">
        <v>700</v>
      </c>
      <c r="I32" s="68">
        <v>580</v>
      </c>
      <c r="J32" s="68">
        <v>1000</v>
      </c>
      <c r="K32" s="68">
        <v>0</v>
      </c>
      <c r="L32" s="68">
        <v>0</v>
      </c>
      <c r="M32" s="68">
        <v>0</v>
      </c>
      <c r="N32" s="68">
        <v>0</v>
      </c>
      <c r="O32" s="68">
        <v>0</v>
      </c>
      <c r="P32" s="68">
        <v>0</v>
      </c>
      <c r="Q32" s="68">
        <v>0</v>
      </c>
      <c r="R32" s="68">
        <v>0</v>
      </c>
      <c r="S32" s="68">
        <v>0</v>
      </c>
      <c r="T32" s="68">
        <v>0</v>
      </c>
      <c r="U32" s="68">
        <v>0</v>
      </c>
      <c r="V32" s="68">
        <v>0</v>
      </c>
      <c r="W32" s="68">
        <v>0</v>
      </c>
      <c r="X32" s="68">
        <v>0</v>
      </c>
      <c r="Y32" s="68">
        <v>0</v>
      </c>
      <c r="Z32" s="68">
        <v>0</v>
      </c>
      <c r="AA32" s="68">
        <v>0</v>
      </c>
      <c r="AB32" s="68">
        <v>0</v>
      </c>
      <c r="AC32" s="68">
        <v>0</v>
      </c>
      <c r="AD32" s="68">
        <v>0</v>
      </c>
      <c r="AE32" s="68">
        <v>0</v>
      </c>
      <c r="AF32" s="68">
        <v>0</v>
      </c>
      <c r="AG32" s="68">
        <v>0</v>
      </c>
      <c r="AH32" s="68">
        <v>0</v>
      </c>
      <c r="AI32" s="68">
        <v>0</v>
      </c>
      <c r="AJ32" s="68">
        <v>0</v>
      </c>
      <c r="AK32" s="68">
        <v>0</v>
      </c>
      <c r="AL32" s="68">
        <v>0</v>
      </c>
      <c r="AM32" s="68">
        <v>0</v>
      </c>
      <c r="AN32" s="68">
        <v>3000</v>
      </c>
      <c r="AO32" s="68">
        <v>5000</v>
      </c>
      <c r="AP32" s="68">
        <v>7000</v>
      </c>
      <c r="AQ32" s="68">
        <v>0</v>
      </c>
      <c r="AR32" s="68">
        <v>0</v>
      </c>
      <c r="AS32" s="68">
        <v>0</v>
      </c>
      <c r="AT32" s="68">
        <v>0</v>
      </c>
      <c r="AU32" s="68">
        <v>0</v>
      </c>
      <c r="AV32" s="68">
        <v>0</v>
      </c>
      <c r="AW32" s="68">
        <v>0</v>
      </c>
      <c r="AX32" s="68">
        <v>0</v>
      </c>
      <c r="AY32" s="68">
        <v>0</v>
      </c>
      <c r="AZ32" s="68">
        <v>0</v>
      </c>
      <c r="BA32" s="68">
        <v>0</v>
      </c>
      <c r="BB32" s="68">
        <v>0</v>
      </c>
      <c r="BC32" s="68">
        <v>0</v>
      </c>
      <c r="BD32" s="68">
        <v>0</v>
      </c>
      <c r="BE32" s="68">
        <v>0</v>
      </c>
      <c r="BF32" s="68">
        <v>0</v>
      </c>
      <c r="BG32" s="68">
        <v>0</v>
      </c>
      <c r="BH32" s="68">
        <v>0</v>
      </c>
      <c r="BI32" s="68">
        <v>0</v>
      </c>
      <c r="BJ32" s="68">
        <v>0</v>
      </c>
      <c r="BK32" s="68">
        <v>0</v>
      </c>
    </row>
    <row r="33" spans="1:64" s="16" customFormat="1" x14ac:dyDescent="0.25">
      <c r="A33" s="98"/>
      <c r="B33" s="23" t="s">
        <v>138</v>
      </c>
      <c r="C33" s="7"/>
      <c r="D33" s="68">
        <v>0</v>
      </c>
      <c r="E33" s="68">
        <v>0</v>
      </c>
      <c r="F33" s="68">
        <v>0</v>
      </c>
      <c r="G33" s="68">
        <v>0</v>
      </c>
      <c r="H33" s="68">
        <v>0</v>
      </c>
      <c r="I33" s="68">
        <v>0</v>
      </c>
      <c r="J33" s="68">
        <v>0</v>
      </c>
      <c r="K33" s="68">
        <v>0</v>
      </c>
      <c r="L33" s="68">
        <v>0</v>
      </c>
      <c r="M33" s="68">
        <v>0</v>
      </c>
      <c r="N33" s="68">
        <v>0</v>
      </c>
      <c r="O33" s="68">
        <v>0</v>
      </c>
      <c r="P33" s="68">
        <v>0</v>
      </c>
      <c r="Q33" s="68">
        <v>0</v>
      </c>
      <c r="R33" s="68">
        <v>0</v>
      </c>
      <c r="S33" s="68">
        <v>0</v>
      </c>
      <c r="T33" s="68">
        <v>0</v>
      </c>
      <c r="U33" s="68">
        <v>0</v>
      </c>
      <c r="V33" s="68">
        <v>0</v>
      </c>
      <c r="W33" s="68">
        <v>0</v>
      </c>
      <c r="X33" s="68">
        <v>0</v>
      </c>
      <c r="Y33" s="68">
        <v>0</v>
      </c>
      <c r="Z33" s="68">
        <v>0</v>
      </c>
      <c r="AA33" s="68">
        <v>0</v>
      </c>
      <c r="AB33" s="68">
        <v>0</v>
      </c>
      <c r="AC33" s="68">
        <v>0</v>
      </c>
      <c r="AD33" s="68">
        <v>0</v>
      </c>
      <c r="AE33" s="68">
        <v>0</v>
      </c>
      <c r="AF33" s="68">
        <v>0</v>
      </c>
      <c r="AG33" s="68">
        <v>0</v>
      </c>
      <c r="AH33" s="68">
        <v>0</v>
      </c>
      <c r="AI33" s="68">
        <v>0</v>
      </c>
      <c r="AJ33" s="68">
        <v>0</v>
      </c>
      <c r="AK33" s="68">
        <v>0</v>
      </c>
      <c r="AL33" s="68">
        <v>0</v>
      </c>
      <c r="AM33" s="68">
        <v>0</v>
      </c>
      <c r="AN33" s="68">
        <v>0</v>
      </c>
      <c r="AO33" s="68">
        <v>0</v>
      </c>
      <c r="AP33" s="68">
        <v>0</v>
      </c>
      <c r="AQ33" s="68">
        <v>0</v>
      </c>
      <c r="AR33" s="68">
        <v>0</v>
      </c>
      <c r="AS33" s="68">
        <v>0</v>
      </c>
      <c r="AT33" s="68">
        <v>0</v>
      </c>
      <c r="AU33" s="68">
        <v>0</v>
      </c>
      <c r="AV33" s="68">
        <v>0</v>
      </c>
      <c r="AW33" s="68">
        <v>0</v>
      </c>
      <c r="AX33" s="68">
        <v>0</v>
      </c>
      <c r="AY33" s="68">
        <v>0</v>
      </c>
      <c r="AZ33" s="68">
        <v>0</v>
      </c>
      <c r="BA33" s="68">
        <v>0</v>
      </c>
      <c r="BB33" s="68">
        <v>0</v>
      </c>
      <c r="BC33" s="68">
        <v>0</v>
      </c>
      <c r="BD33" s="68">
        <v>0</v>
      </c>
      <c r="BE33" s="68">
        <v>0</v>
      </c>
      <c r="BF33" s="68">
        <v>0</v>
      </c>
      <c r="BG33" s="68">
        <v>0</v>
      </c>
      <c r="BH33" s="68">
        <v>0</v>
      </c>
      <c r="BI33" s="68">
        <v>0</v>
      </c>
      <c r="BJ33" s="68">
        <v>0</v>
      </c>
      <c r="BK33" s="68">
        <v>0</v>
      </c>
    </row>
    <row r="34" spans="1:64" s="16" customFormat="1" x14ac:dyDescent="0.25">
      <c r="A34" s="98"/>
      <c r="B34" s="23" t="s">
        <v>17</v>
      </c>
      <c r="C34" s="7"/>
      <c r="D34" s="68">
        <v>30</v>
      </c>
      <c r="E34" s="68">
        <v>30</v>
      </c>
      <c r="F34" s="68">
        <v>30</v>
      </c>
      <c r="G34" s="68">
        <v>30</v>
      </c>
      <c r="H34" s="68">
        <v>30</v>
      </c>
      <c r="I34" s="68">
        <v>30</v>
      </c>
      <c r="J34" s="68">
        <v>30</v>
      </c>
      <c r="K34" s="68">
        <v>30</v>
      </c>
      <c r="L34" s="68">
        <v>30</v>
      </c>
      <c r="M34" s="68">
        <v>30</v>
      </c>
      <c r="N34" s="68">
        <v>30</v>
      </c>
      <c r="O34" s="68">
        <v>30</v>
      </c>
      <c r="P34" s="68">
        <v>50</v>
      </c>
      <c r="Q34" s="68">
        <v>50</v>
      </c>
      <c r="R34" s="68">
        <v>50</v>
      </c>
      <c r="S34" s="68">
        <v>50</v>
      </c>
      <c r="T34" s="68">
        <v>50</v>
      </c>
      <c r="U34" s="68">
        <v>50</v>
      </c>
      <c r="V34" s="68">
        <v>50</v>
      </c>
      <c r="W34" s="68">
        <v>50</v>
      </c>
      <c r="X34" s="68">
        <v>50</v>
      </c>
      <c r="Y34" s="68">
        <v>50</v>
      </c>
      <c r="Z34" s="68">
        <v>50</v>
      </c>
      <c r="AA34" s="68">
        <v>50</v>
      </c>
      <c r="AB34" s="68">
        <v>80</v>
      </c>
      <c r="AC34" s="68">
        <v>80</v>
      </c>
      <c r="AD34" s="68">
        <v>80</v>
      </c>
      <c r="AE34" s="68">
        <v>80</v>
      </c>
      <c r="AF34" s="68">
        <v>80</v>
      </c>
      <c r="AG34" s="68">
        <v>80</v>
      </c>
      <c r="AH34" s="68">
        <v>80</v>
      </c>
      <c r="AI34" s="68">
        <v>80</v>
      </c>
      <c r="AJ34" s="68">
        <v>80</v>
      </c>
      <c r="AK34" s="68">
        <v>80</v>
      </c>
      <c r="AL34" s="68">
        <v>80</v>
      </c>
      <c r="AM34" s="68">
        <v>80</v>
      </c>
      <c r="AN34" s="68">
        <v>120</v>
      </c>
      <c r="AO34" s="68">
        <v>120</v>
      </c>
      <c r="AP34" s="68">
        <v>120</v>
      </c>
      <c r="AQ34" s="68">
        <v>120</v>
      </c>
      <c r="AR34" s="68">
        <v>120</v>
      </c>
      <c r="AS34" s="68">
        <v>120</v>
      </c>
      <c r="AT34" s="68">
        <v>120</v>
      </c>
      <c r="AU34" s="68">
        <v>120</v>
      </c>
      <c r="AV34" s="68">
        <v>120</v>
      </c>
      <c r="AW34" s="68">
        <v>120</v>
      </c>
      <c r="AX34" s="68">
        <v>120</v>
      </c>
      <c r="AY34" s="68">
        <v>120</v>
      </c>
      <c r="AZ34" s="68">
        <v>200</v>
      </c>
      <c r="BA34" s="68">
        <v>200</v>
      </c>
      <c r="BB34" s="68">
        <v>200</v>
      </c>
      <c r="BC34" s="68">
        <v>200</v>
      </c>
      <c r="BD34" s="68">
        <v>200</v>
      </c>
      <c r="BE34" s="68">
        <v>200</v>
      </c>
      <c r="BF34" s="68">
        <v>200</v>
      </c>
      <c r="BG34" s="68">
        <v>200</v>
      </c>
      <c r="BH34" s="68">
        <v>200</v>
      </c>
      <c r="BI34" s="68">
        <v>200</v>
      </c>
      <c r="BJ34" s="68">
        <v>200</v>
      </c>
      <c r="BK34" s="68">
        <v>200</v>
      </c>
    </row>
    <row r="35" spans="1:64" s="16" customFormat="1" x14ac:dyDescent="0.25">
      <c r="A35" s="98"/>
      <c r="B35" s="23" t="s">
        <v>135</v>
      </c>
      <c r="C35" s="7"/>
      <c r="D35" s="68">
        <v>240</v>
      </c>
      <c r="E35" s="68">
        <v>240</v>
      </c>
      <c r="F35" s="68">
        <v>240</v>
      </c>
      <c r="G35" s="68">
        <v>240</v>
      </c>
      <c r="H35" s="68">
        <v>240</v>
      </c>
      <c r="I35" s="68">
        <v>240</v>
      </c>
      <c r="J35" s="68">
        <v>288</v>
      </c>
      <c r="K35" s="68">
        <v>288</v>
      </c>
      <c r="L35" s="68">
        <v>288</v>
      </c>
      <c r="M35" s="68">
        <v>288</v>
      </c>
      <c r="N35" s="68">
        <v>288</v>
      </c>
      <c r="O35" s="68">
        <v>288</v>
      </c>
      <c r="P35" s="68">
        <v>320</v>
      </c>
      <c r="Q35" s="68">
        <v>320</v>
      </c>
      <c r="R35" s="68">
        <v>320</v>
      </c>
      <c r="S35" s="68">
        <v>320</v>
      </c>
      <c r="T35" s="68">
        <v>320</v>
      </c>
      <c r="U35" s="68">
        <v>320</v>
      </c>
      <c r="V35" s="68">
        <v>350</v>
      </c>
      <c r="W35" s="68">
        <v>350</v>
      </c>
      <c r="X35" s="68">
        <v>350</v>
      </c>
      <c r="Y35" s="68">
        <v>350</v>
      </c>
      <c r="Z35" s="68">
        <v>350</v>
      </c>
      <c r="AA35" s="68">
        <v>350</v>
      </c>
      <c r="AB35" s="68">
        <v>390</v>
      </c>
      <c r="AC35" s="68">
        <v>390</v>
      </c>
      <c r="AD35" s="68">
        <v>390</v>
      </c>
      <c r="AE35" s="68">
        <v>390</v>
      </c>
      <c r="AF35" s="68">
        <v>390</v>
      </c>
      <c r="AG35" s="68">
        <v>390</v>
      </c>
      <c r="AH35" s="68">
        <v>410</v>
      </c>
      <c r="AI35" s="68">
        <v>410</v>
      </c>
      <c r="AJ35" s="68">
        <v>410</v>
      </c>
      <c r="AK35" s="68">
        <v>410</v>
      </c>
      <c r="AL35" s="68">
        <v>410</v>
      </c>
      <c r="AM35" s="68">
        <v>410</v>
      </c>
      <c r="AN35" s="68">
        <v>450</v>
      </c>
      <c r="AO35" s="68">
        <v>450</v>
      </c>
      <c r="AP35" s="68">
        <v>450</v>
      </c>
      <c r="AQ35" s="68">
        <v>450</v>
      </c>
      <c r="AR35" s="68">
        <v>450</v>
      </c>
      <c r="AS35" s="68">
        <v>450</v>
      </c>
      <c r="AT35" s="68">
        <v>500</v>
      </c>
      <c r="AU35" s="68">
        <v>500</v>
      </c>
      <c r="AV35" s="68">
        <v>500</v>
      </c>
      <c r="AW35" s="68">
        <v>500</v>
      </c>
      <c r="AX35" s="68">
        <v>500</v>
      </c>
      <c r="AY35" s="68">
        <v>500</v>
      </c>
      <c r="AZ35" s="68">
        <v>550</v>
      </c>
      <c r="BA35" s="68">
        <v>550</v>
      </c>
      <c r="BB35" s="68">
        <v>550</v>
      </c>
      <c r="BC35" s="68">
        <v>550</v>
      </c>
      <c r="BD35" s="68">
        <v>550</v>
      </c>
      <c r="BE35" s="68">
        <v>550</v>
      </c>
      <c r="BF35" s="68">
        <v>630</v>
      </c>
      <c r="BG35" s="68">
        <v>630</v>
      </c>
      <c r="BH35" s="68">
        <v>630</v>
      </c>
      <c r="BI35" s="68">
        <v>630</v>
      </c>
      <c r="BJ35" s="68">
        <v>630</v>
      </c>
      <c r="BK35" s="68">
        <v>630</v>
      </c>
    </row>
    <row r="36" spans="1:64" s="16" customFormat="1" x14ac:dyDescent="0.25">
      <c r="A36" s="98"/>
      <c r="B36" s="23" t="s">
        <v>20</v>
      </c>
      <c r="C36" s="7"/>
      <c r="D36" s="68">
        <v>110</v>
      </c>
      <c r="E36" s="68">
        <v>110</v>
      </c>
      <c r="F36" s="68">
        <v>110</v>
      </c>
      <c r="G36" s="68">
        <v>110</v>
      </c>
      <c r="H36" s="68">
        <v>110</v>
      </c>
      <c r="I36" s="68">
        <v>110</v>
      </c>
      <c r="J36" s="68">
        <v>110</v>
      </c>
      <c r="K36" s="68">
        <v>110</v>
      </c>
      <c r="L36" s="68">
        <v>110</v>
      </c>
      <c r="M36" s="68">
        <v>110</v>
      </c>
      <c r="N36" s="68">
        <v>110</v>
      </c>
      <c r="O36" s="68">
        <v>110</v>
      </c>
      <c r="P36" s="68">
        <v>260</v>
      </c>
      <c r="Q36" s="68">
        <v>260</v>
      </c>
      <c r="R36" s="68">
        <v>260</v>
      </c>
      <c r="S36" s="68">
        <v>260</v>
      </c>
      <c r="T36" s="68">
        <v>260</v>
      </c>
      <c r="U36" s="68">
        <v>260</v>
      </c>
      <c r="V36" s="68">
        <v>440</v>
      </c>
      <c r="W36" s="68">
        <v>440</v>
      </c>
      <c r="X36" s="68">
        <v>440</v>
      </c>
      <c r="Y36" s="68">
        <v>440</v>
      </c>
      <c r="Z36" s="68">
        <v>440</v>
      </c>
      <c r="AA36" s="68">
        <v>440</v>
      </c>
      <c r="AB36" s="68">
        <v>630</v>
      </c>
      <c r="AC36" s="68">
        <v>630</v>
      </c>
      <c r="AD36" s="68">
        <v>630</v>
      </c>
      <c r="AE36" s="68">
        <v>630</v>
      </c>
      <c r="AF36" s="68">
        <v>630</v>
      </c>
      <c r="AG36" s="68">
        <v>630</v>
      </c>
      <c r="AH36" s="68">
        <v>820</v>
      </c>
      <c r="AI36" s="68">
        <v>820</v>
      </c>
      <c r="AJ36" s="68">
        <v>820</v>
      </c>
      <c r="AK36" s="68">
        <v>820</v>
      </c>
      <c r="AL36" s="68">
        <v>820</v>
      </c>
      <c r="AM36" s="68">
        <v>820</v>
      </c>
      <c r="AN36" s="68">
        <v>820</v>
      </c>
      <c r="AO36" s="68">
        <v>820</v>
      </c>
      <c r="AP36" s="68">
        <v>820</v>
      </c>
      <c r="AQ36" s="68">
        <v>820</v>
      </c>
      <c r="AR36" s="68">
        <v>980</v>
      </c>
      <c r="AS36" s="68">
        <v>980</v>
      </c>
      <c r="AT36" s="68">
        <v>980</v>
      </c>
      <c r="AU36" s="68">
        <v>980</v>
      </c>
      <c r="AV36" s="68">
        <v>980</v>
      </c>
      <c r="AW36" s="68">
        <v>980</v>
      </c>
      <c r="AX36" s="68">
        <v>1870</v>
      </c>
      <c r="AY36" s="68">
        <v>1870</v>
      </c>
      <c r="AZ36" s="68">
        <v>1870</v>
      </c>
      <c r="BA36" s="68">
        <v>1870</v>
      </c>
      <c r="BB36" s="68">
        <v>1870</v>
      </c>
      <c r="BC36" s="68">
        <v>1870</v>
      </c>
      <c r="BD36" s="68">
        <v>2100</v>
      </c>
      <c r="BE36" s="68">
        <v>2100</v>
      </c>
      <c r="BF36" s="68">
        <v>2100</v>
      </c>
      <c r="BG36" s="68">
        <v>2100</v>
      </c>
      <c r="BH36" s="68">
        <v>2100</v>
      </c>
      <c r="BI36" s="68">
        <v>2100</v>
      </c>
      <c r="BJ36" s="68">
        <v>2100</v>
      </c>
      <c r="BK36" s="68">
        <v>2100</v>
      </c>
    </row>
    <row r="37" spans="1:64" s="16" customFormat="1" x14ac:dyDescent="0.25">
      <c r="A37" s="98"/>
      <c r="B37" s="38" t="s">
        <v>166</v>
      </c>
      <c r="C37" s="7"/>
      <c r="D37" s="68">
        <v>896</v>
      </c>
      <c r="E37" s="68">
        <v>896</v>
      </c>
      <c r="F37" s="68">
        <v>896</v>
      </c>
      <c r="G37" s="68">
        <v>896</v>
      </c>
      <c r="H37" s="68">
        <v>896</v>
      </c>
      <c r="I37" s="68">
        <v>896</v>
      </c>
      <c r="J37" s="68">
        <v>896</v>
      </c>
      <c r="K37" s="68">
        <v>896</v>
      </c>
      <c r="L37" s="68">
        <v>896</v>
      </c>
      <c r="M37" s="68">
        <v>896</v>
      </c>
      <c r="N37" s="68">
        <v>896</v>
      </c>
      <c r="O37" s="68">
        <v>896</v>
      </c>
      <c r="P37" s="68">
        <v>2640</v>
      </c>
      <c r="Q37" s="68">
        <v>2640</v>
      </c>
      <c r="R37" s="68">
        <v>2640</v>
      </c>
      <c r="S37" s="68">
        <v>2640</v>
      </c>
      <c r="T37" s="68">
        <v>2640</v>
      </c>
      <c r="U37" s="68">
        <v>2640</v>
      </c>
      <c r="V37" s="68">
        <v>5500</v>
      </c>
      <c r="W37" s="68">
        <v>5500</v>
      </c>
      <c r="X37" s="68">
        <v>5500</v>
      </c>
      <c r="Y37" s="68">
        <v>5500</v>
      </c>
      <c r="Z37" s="68">
        <v>5500</v>
      </c>
      <c r="AA37" s="68">
        <v>5500</v>
      </c>
      <c r="AB37" s="68">
        <v>9360</v>
      </c>
      <c r="AC37" s="68">
        <v>9360</v>
      </c>
      <c r="AD37" s="68">
        <v>9360</v>
      </c>
      <c r="AE37" s="68">
        <v>9360</v>
      </c>
      <c r="AF37" s="68">
        <v>9360</v>
      </c>
      <c r="AG37" s="68">
        <v>9360</v>
      </c>
      <c r="AH37" s="68">
        <v>15000</v>
      </c>
      <c r="AI37" s="68">
        <v>15000</v>
      </c>
      <c r="AJ37" s="68">
        <v>15000</v>
      </c>
      <c r="AK37" s="68">
        <v>15000</v>
      </c>
      <c r="AL37" s="68">
        <v>15000</v>
      </c>
      <c r="AM37" s="68">
        <v>15000</v>
      </c>
      <c r="AN37" s="68">
        <v>15000</v>
      </c>
      <c r="AO37" s="68">
        <v>15000</v>
      </c>
      <c r="AP37" s="68">
        <v>15000</v>
      </c>
      <c r="AQ37" s="68">
        <v>15000</v>
      </c>
      <c r="AR37" s="68">
        <v>23420</v>
      </c>
      <c r="AS37" s="68">
        <v>23420</v>
      </c>
      <c r="AT37" s="68">
        <v>23420</v>
      </c>
      <c r="AU37" s="68">
        <v>23420</v>
      </c>
      <c r="AV37" s="68">
        <v>23420</v>
      </c>
      <c r="AW37" s="68">
        <v>23420</v>
      </c>
      <c r="AX37" s="68">
        <v>68400</v>
      </c>
      <c r="AY37" s="68">
        <v>68400</v>
      </c>
      <c r="AZ37" s="68">
        <v>68400</v>
      </c>
      <c r="BA37" s="68">
        <v>68400</v>
      </c>
      <c r="BB37" s="68">
        <v>68400</v>
      </c>
      <c r="BC37" s="68">
        <v>68400</v>
      </c>
      <c r="BD37" s="68">
        <v>100270</v>
      </c>
      <c r="BE37" s="68">
        <v>100270</v>
      </c>
      <c r="BF37" s="68">
        <v>100270</v>
      </c>
      <c r="BG37" s="68">
        <v>100270</v>
      </c>
      <c r="BH37" s="68">
        <v>100270</v>
      </c>
      <c r="BI37" s="68">
        <v>100270</v>
      </c>
      <c r="BJ37" s="68">
        <v>100270</v>
      </c>
      <c r="BK37" s="68">
        <v>100270</v>
      </c>
    </row>
    <row r="38" spans="1:64" ht="16.8" thickBot="1" x14ac:dyDescent="0.3">
      <c r="A38" s="37"/>
      <c r="B38" s="26"/>
      <c r="C38" s="1" t="s">
        <v>16</v>
      </c>
      <c r="D38" s="71">
        <f t="shared" ref="D38:AI38" si="16">SUM(D31:D37)</f>
        <v>1446</v>
      </c>
      <c r="E38" s="71">
        <f t="shared" si="16"/>
        <v>1826</v>
      </c>
      <c r="F38" s="71">
        <f t="shared" si="16"/>
        <v>2196</v>
      </c>
      <c r="G38" s="71">
        <f t="shared" si="16"/>
        <v>1936</v>
      </c>
      <c r="H38" s="71">
        <f t="shared" si="16"/>
        <v>1996</v>
      </c>
      <c r="I38" s="71">
        <f t="shared" si="16"/>
        <v>1876</v>
      </c>
      <c r="J38" s="71">
        <f t="shared" si="16"/>
        <v>2344</v>
      </c>
      <c r="K38" s="71">
        <f t="shared" si="16"/>
        <v>1344</v>
      </c>
      <c r="L38" s="71">
        <f t="shared" si="16"/>
        <v>1344</v>
      </c>
      <c r="M38" s="71">
        <f t="shared" si="16"/>
        <v>1344</v>
      </c>
      <c r="N38" s="71">
        <f t="shared" si="16"/>
        <v>1344</v>
      </c>
      <c r="O38" s="71">
        <f t="shared" si="16"/>
        <v>1344</v>
      </c>
      <c r="P38" s="71">
        <f t="shared" si="16"/>
        <v>3300</v>
      </c>
      <c r="Q38" s="71">
        <f t="shared" si="16"/>
        <v>3300</v>
      </c>
      <c r="R38" s="71">
        <f t="shared" si="16"/>
        <v>3300</v>
      </c>
      <c r="S38" s="71">
        <f t="shared" si="16"/>
        <v>3300</v>
      </c>
      <c r="T38" s="71">
        <f t="shared" si="16"/>
        <v>3300</v>
      </c>
      <c r="U38" s="71">
        <f t="shared" si="16"/>
        <v>3300</v>
      </c>
      <c r="V38" s="71">
        <f t="shared" si="16"/>
        <v>6370</v>
      </c>
      <c r="W38" s="71">
        <f t="shared" si="16"/>
        <v>6370</v>
      </c>
      <c r="X38" s="71">
        <f t="shared" si="16"/>
        <v>6370</v>
      </c>
      <c r="Y38" s="71">
        <f t="shared" si="16"/>
        <v>6370</v>
      </c>
      <c r="Z38" s="71">
        <f t="shared" si="16"/>
        <v>6370</v>
      </c>
      <c r="AA38" s="71">
        <f t="shared" si="16"/>
        <v>6370</v>
      </c>
      <c r="AB38" s="71">
        <f t="shared" si="16"/>
        <v>10500</v>
      </c>
      <c r="AC38" s="71">
        <f t="shared" si="16"/>
        <v>10500</v>
      </c>
      <c r="AD38" s="71">
        <f t="shared" si="16"/>
        <v>10500</v>
      </c>
      <c r="AE38" s="71">
        <f t="shared" si="16"/>
        <v>10500</v>
      </c>
      <c r="AF38" s="71">
        <f t="shared" si="16"/>
        <v>10500</v>
      </c>
      <c r="AG38" s="71">
        <f t="shared" si="16"/>
        <v>10500</v>
      </c>
      <c r="AH38" s="71">
        <f t="shared" si="16"/>
        <v>16350</v>
      </c>
      <c r="AI38" s="71">
        <f t="shared" si="16"/>
        <v>16350</v>
      </c>
      <c r="AJ38" s="71">
        <f t="shared" ref="AJ38:BK38" si="17">SUM(AJ31:AJ37)</f>
        <v>16350</v>
      </c>
      <c r="AK38" s="71">
        <f t="shared" si="17"/>
        <v>16350</v>
      </c>
      <c r="AL38" s="71">
        <f t="shared" si="17"/>
        <v>16350</v>
      </c>
      <c r="AM38" s="71">
        <f t="shared" si="17"/>
        <v>16350</v>
      </c>
      <c r="AN38" s="71">
        <f t="shared" si="17"/>
        <v>19440</v>
      </c>
      <c r="AO38" s="71">
        <f t="shared" si="17"/>
        <v>21440</v>
      </c>
      <c r="AP38" s="71">
        <f t="shared" si="17"/>
        <v>23440</v>
      </c>
      <c r="AQ38" s="71">
        <f t="shared" si="17"/>
        <v>16440</v>
      </c>
      <c r="AR38" s="71">
        <f t="shared" si="17"/>
        <v>25020</v>
      </c>
      <c r="AS38" s="71">
        <f t="shared" si="17"/>
        <v>25020</v>
      </c>
      <c r="AT38" s="71">
        <f t="shared" si="17"/>
        <v>25070</v>
      </c>
      <c r="AU38" s="71">
        <f t="shared" si="17"/>
        <v>25070</v>
      </c>
      <c r="AV38" s="71">
        <f t="shared" si="17"/>
        <v>25070</v>
      </c>
      <c r="AW38" s="71">
        <f t="shared" si="17"/>
        <v>25070</v>
      </c>
      <c r="AX38" s="71">
        <f t="shared" si="17"/>
        <v>70940</v>
      </c>
      <c r="AY38" s="71">
        <f t="shared" si="17"/>
        <v>70940</v>
      </c>
      <c r="AZ38" s="71">
        <f t="shared" si="17"/>
        <v>71085</v>
      </c>
      <c r="BA38" s="71">
        <f t="shared" si="17"/>
        <v>71085</v>
      </c>
      <c r="BB38" s="71">
        <f t="shared" si="17"/>
        <v>71085</v>
      </c>
      <c r="BC38" s="71">
        <f t="shared" si="17"/>
        <v>71085</v>
      </c>
      <c r="BD38" s="71">
        <f t="shared" si="17"/>
        <v>103185</v>
      </c>
      <c r="BE38" s="71">
        <f t="shared" si="17"/>
        <v>103185</v>
      </c>
      <c r="BF38" s="71">
        <f t="shared" si="17"/>
        <v>103265</v>
      </c>
      <c r="BG38" s="71">
        <f t="shared" si="17"/>
        <v>103265</v>
      </c>
      <c r="BH38" s="71">
        <f t="shared" si="17"/>
        <v>103265</v>
      </c>
      <c r="BI38" s="71">
        <f t="shared" si="17"/>
        <v>103265</v>
      </c>
      <c r="BJ38" s="71">
        <f t="shared" si="17"/>
        <v>103265</v>
      </c>
      <c r="BK38" s="71">
        <f t="shared" si="17"/>
        <v>103265</v>
      </c>
    </row>
    <row r="39" spans="1:64" ht="27.75" customHeight="1" thickBot="1" x14ac:dyDescent="0.3">
      <c r="A39" s="94"/>
      <c r="B39" s="92" t="s">
        <v>22</v>
      </c>
      <c r="C39" s="93"/>
      <c r="D39" s="93"/>
      <c r="E39" s="93"/>
      <c r="F39" s="93"/>
      <c r="G39" s="93"/>
      <c r="H39" s="93"/>
      <c r="I39" s="93"/>
      <c r="J39" s="93"/>
      <c r="K39" s="93"/>
      <c r="L39" s="93"/>
      <c r="M39" s="93"/>
      <c r="N39" s="93"/>
      <c r="O39" s="93"/>
      <c r="P39" s="40"/>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row>
    <row r="40" spans="1:64" s="14" customFormat="1" ht="22.8" thickBot="1" x14ac:dyDescent="0.3">
      <c r="A40" s="95"/>
      <c r="B40" s="92"/>
      <c r="C40" s="93"/>
      <c r="D40" s="93"/>
      <c r="E40" s="93"/>
      <c r="F40" s="93"/>
      <c r="G40" s="93"/>
      <c r="H40" s="93"/>
      <c r="I40" s="93"/>
      <c r="J40" s="93"/>
      <c r="K40" s="93"/>
      <c r="L40" s="93"/>
      <c r="M40" s="93"/>
      <c r="N40" s="93"/>
      <c r="O40" s="93"/>
      <c r="P40" s="40">
        <f>SUM(F43:Q43)</f>
        <v>2240</v>
      </c>
      <c r="Q40" s="41"/>
      <c r="R40" s="41"/>
      <c r="S40" s="41"/>
      <c r="T40" s="41"/>
      <c r="U40" s="41"/>
      <c r="V40" s="41"/>
      <c r="W40" s="41"/>
      <c r="X40" s="41"/>
      <c r="Y40" s="41"/>
      <c r="Z40" s="41"/>
      <c r="AA40" s="41"/>
      <c r="AB40" s="41"/>
      <c r="AC40" s="41"/>
      <c r="AD40" s="41"/>
      <c r="AE40" s="41"/>
      <c r="AF40" s="41">
        <f>SUM(D43:AE43)</f>
        <v>10260</v>
      </c>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row>
    <row r="41" spans="1:64" s="12" customFormat="1" hidden="1" x14ac:dyDescent="0.25">
      <c r="A41" s="95"/>
      <c r="B41" s="27" t="s">
        <v>2</v>
      </c>
      <c r="C41" s="2"/>
      <c r="D41" s="2" t="e">
        <f>#REF!-#REF!-#REF!-D19</f>
        <v>#REF!</v>
      </c>
      <c r="E41" s="2" t="e">
        <f>#REF!-#REF!-#REF!-E19</f>
        <v>#REF!</v>
      </c>
      <c r="F41" s="2" t="e">
        <f>#REF!-#REF!-#REF!-F19</f>
        <v>#REF!</v>
      </c>
      <c r="G41" s="2" t="e">
        <f>#REF!-#REF!-#REF!-G19</f>
        <v>#REF!</v>
      </c>
      <c r="H41" s="2" t="e">
        <f>#REF!-#REF!-#REF!-H19</f>
        <v>#REF!</v>
      </c>
      <c r="I41" s="2" t="e">
        <f>#REF!-#REF!-#REF!-I19</f>
        <v>#REF!</v>
      </c>
      <c r="J41" s="2" t="e">
        <f>#REF!-#REF!-#REF!-J19</f>
        <v>#REF!</v>
      </c>
      <c r="K41" s="2" t="e">
        <f>#REF!-#REF!-#REF!-K19</f>
        <v>#REF!</v>
      </c>
      <c r="L41" s="2" t="e">
        <f>#REF!-#REF!-#REF!-L19</f>
        <v>#REF!</v>
      </c>
      <c r="M41" s="2" t="e">
        <f>#REF!-#REF!-#REF!-M19</f>
        <v>#REF!</v>
      </c>
      <c r="N41" s="2" t="e">
        <f>#REF!-#REF!-#REF!-N19</f>
        <v>#REF!</v>
      </c>
      <c r="O41" s="4" t="e">
        <f>#REF!-#REF!-#REF!-O19</f>
        <v>#REF!</v>
      </c>
      <c r="P41" s="3"/>
      <c r="Q41" s="5"/>
      <c r="R41" s="5"/>
      <c r="S41" s="5"/>
      <c r="T41" s="5"/>
      <c r="U41" s="5"/>
      <c r="V41" s="5"/>
      <c r="W41" s="5"/>
      <c r="X41" s="5"/>
      <c r="Y41" s="5"/>
      <c r="Z41" s="5"/>
      <c r="AA41" s="6"/>
      <c r="AM41" s="6"/>
      <c r="AO41" s="6"/>
      <c r="AQ41" s="6"/>
      <c r="AS41" s="6"/>
      <c r="AU41" s="6"/>
      <c r="AW41" s="6"/>
      <c r="AY41" s="6"/>
      <c r="BA41" s="6"/>
      <c r="BC41" s="6"/>
      <c r="BE41" s="6"/>
      <c r="BG41" s="6"/>
      <c r="BI41" s="6"/>
      <c r="BK41" s="6"/>
    </row>
    <row r="42" spans="1:64" s="12" customFormat="1" hidden="1" x14ac:dyDescent="0.25">
      <c r="A42" s="95"/>
      <c r="B42" s="27" t="s">
        <v>4</v>
      </c>
      <c r="C42" s="2"/>
      <c r="D42" s="2" t="e">
        <f>#REF!-#REF!-D20</f>
        <v>#REF!</v>
      </c>
      <c r="E42" s="2" t="e">
        <f>#REF!-#REF!-E20</f>
        <v>#REF!</v>
      </c>
      <c r="F42" s="2" t="e">
        <f>#REF!-#REF!-F20</f>
        <v>#REF!</v>
      </c>
      <c r="G42" s="2" t="e">
        <f>#REF!-#REF!-G20</f>
        <v>#REF!</v>
      </c>
      <c r="H42" s="2" t="e">
        <f>#REF!-#REF!-H20</f>
        <v>#REF!</v>
      </c>
      <c r="I42" s="2" t="e">
        <f>#REF!-#REF!-I20</f>
        <v>#REF!</v>
      </c>
      <c r="J42" s="2" t="e">
        <f>#REF!-#REF!-J20</f>
        <v>#REF!</v>
      </c>
      <c r="K42" s="2" t="e">
        <f>#REF!-#REF!-K20</f>
        <v>#REF!</v>
      </c>
      <c r="L42" s="2" t="e">
        <f>#REF!-#REF!-L20</f>
        <v>#REF!</v>
      </c>
      <c r="M42" s="2" t="e">
        <f>#REF!-#REF!-M20</f>
        <v>#REF!</v>
      </c>
      <c r="N42" s="2" t="e">
        <f>#REF!-#REF!-N20</f>
        <v>#REF!</v>
      </c>
      <c r="O42" s="4" t="e">
        <f>#REF!-#REF!-O20</f>
        <v>#REF!</v>
      </c>
      <c r="P42" s="2">
        <f t="shared" ref="P42:BK42" si="18">(I35)*2.5</f>
        <v>600</v>
      </c>
      <c r="Q42" s="2">
        <f t="shared" si="18"/>
        <v>720</v>
      </c>
      <c r="R42" s="2">
        <f t="shared" si="18"/>
        <v>720</v>
      </c>
      <c r="S42" s="2">
        <f t="shared" si="18"/>
        <v>720</v>
      </c>
      <c r="T42" s="2">
        <f t="shared" si="18"/>
        <v>720</v>
      </c>
      <c r="U42" s="2">
        <f t="shared" si="18"/>
        <v>720</v>
      </c>
      <c r="V42" s="2">
        <f t="shared" si="18"/>
        <v>720</v>
      </c>
      <c r="W42" s="2">
        <f t="shared" si="18"/>
        <v>800</v>
      </c>
      <c r="X42" s="2">
        <f t="shared" si="18"/>
        <v>800</v>
      </c>
      <c r="Y42" s="2">
        <f t="shared" si="18"/>
        <v>800</v>
      </c>
      <c r="Z42" s="2">
        <f t="shared" si="18"/>
        <v>800</v>
      </c>
      <c r="AA42" s="2">
        <f t="shared" si="18"/>
        <v>800</v>
      </c>
      <c r="AB42" s="2">
        <f t="shared" si="18"/>
        <v>800</v>
      </c>
      <c r="AC42" s="2">
        <f t="shared" si="18"/>
        <v>875</v>
      </c>
      <c r="AD42" s="2">
        <f t="shared" si="18"/>
        <v>875</v>
      </c>
      <c r="AE42" s="2">
        <f t="shared" si="18"/>
        <v>875</v>
      </c>
      <c r="AF42" s="2">
        <f t="shared" si="18"/>
        <v>875</v>
      </c>
      <c r="AG42" s="2">
        <f t="shared" si="18"/>
        <v>875</v>
      </c>
      <c r="AH42" s="2">
        <f t="shared" si="18"/>
        <v>875</v>
      </c>
      <c r="AI42" s="2">
        <f t="shared" si="18"/>
        <v>975</v>
      </c>
      <c r="AJ42" s="2">
        <f t="shared" si="18"/>
        <v>975</v>
      </c>
      <c r="AK42" s="2">
        <f t="shared" si="18"/>
        <v>975</v>
      </c>
      <c r="AL42" s="2">
        <f t="shared" si="18"/>
        <v>975</v>
      </c>
      <c r="AM42" s="2">
        <f t="shared" si="18"/>
        <v>975</v>
      </c>
      <c r="AN42" s="2">
        <f t="shared" si="18"/>
        <v>975</v>
      </c>
      <c r="AO42" s="2">
        <f t="shared" si="18"/>
        <v>1025</v>
      </c>
      <c r="AP42" s="2">
        <f t="shared" si="18"/>
        <v>1025</v>
      </c>
      <c r="AQ42" s="2">
        <f t="shared" si="18"/>
        <v>1025</v>
      </c>
      <c r="AR42" s="2">
        <f t="shared" si="18"/>
        <v>1025</v>
      </c>
      <c r="AS42" s="2">
        <f t="shared" si="18"/>
        <v>1025</v>
      </c>
      <c r="AT42" s="2">
        <f t="shared" si="18"/>
        <v>1025</v>
      </c>
      <c r="AU42" s="2">
        <f t="shared" si="18"/>
        <v>1125</v>
      </c>
      <c r="AV42" s="2">
        <f t="shared" si="18"/>
        <v>1125</v>
      </c>
      <c r="AW42" s="2">
        <f t="shared" si="18"/>
        <v>1125</v>
      </c>
      <c r="AX42" s="2">
        <f t="shared" si="18"/>
        <v>1125</v>
      </c>
      <c r="AY42" s="2">
        <f t="shared" si="18"/>
        <v>1125</v>
      </c>
      <c r="AZ42" s="2">
        <f t="shared" si="18"/>
        <v>1125</v>
      </c>
      <c r="BA42" s="2">
        <f t="shared" si="18"/>
        <v>1250</v>
      </c>
      <c r="BB42" s="2">
        <f t="shared" si="18"/>
        <v>1250</v>
      </c>
      <c r="BC42" s="2">
        <f t="shared" si="18"/>
        <v>1250</v>
      </c>
      <c r="BD42" s="2">
        <f t="shared" si="18"/>
        <v>1250</v>
      </c>
      <c r="BE42" s="2">
        <f t="shared" si="18"/>
        <v>1250</v>
      </c>
      <c r="BF42" s="2">
        <f t="shared" si="18"/>
        <v>1250</v>
      </c>
      <c r="BG42" s="2">
        <f t="shared" si="18"/>
        <v>1375</v>
      </c>
      <c r="BH42" s="2">
        <f t="shared" si="18"/>
        <v>1375</v>
      </c>
      <c r="BI42" s="2">
        <f t="shared" si="18"/>
        <v>1375</v>
      </c>
      <c r="BJ42" s="2">
        <f t="shared" si="18"/>
        <v>1375</v>
      </c>
      <c r="BK42" s="2">
        <f t="shared" si="18"/>
        <v>1375</v>
      </c>
    </row>
    <row r="43" spans="1:64" s="12" customFormat="1" ht="17.25" customHeight="1" x14ac:dyDescent="0.25">
      <c r="A43" s="95"/>
      <c r="B43" s="24" t="s">
        <v>164</v>
      </c>
      <c r="C43" s="8"/>
      <c r="D43" s="69">
        <v>160</v>
      </c>
      <c r="E43" s="75">
        <f>D43+(D63*D43)</f>
        <v>160</v>
      </c>
      <c r="F43" s="75">
        <f>E43+(D63*E43)</f>
        <v>160</v>
      </c>
      <c r="G43" s="75">
        <f>F43+(D63*F43)</f>
        <v>160</v>
      </c>
      <c r="H43" s="75">
        <f>G43+(E63*G43)</f>
        <v>160</v>
      </c>
      <c r="I43" s="75">
        <f>H43+(E63*H43)</f>
        <v>160</v>
      </c>
      <c r="J43" s="75">
        <f>I43+(E63*I43)</f>
        <v>160</v>
      </c>
      <c r="K43" s="75">
        <f>J43+(E63*J43)</f>
        <v>160</v>
      </c>
      <c r="L43" s="75">
        <f>K43+(F63*K43)</f>
        <v>160</v>
      </c>
      <c r="M43" s="75">
        <f>L43+(F63*L43)</f>
        <v>160</v>
      </c>
      <c r="N43" s="75">
        <f>M43+(F63*M43)</f>
        <v>160</v>
      </c>
      <c r="O43" s="75">
        <f>N43+(F63*N43)</f>
        <v>160</v>
      </c>
      <c r="P43" s="75">
        <v>320</v>
      </c>
      <c r="Q43" s="75">
        <f>P43+(G63*P43)</f>
        <v>320</v>
      </c>
      <c r="R43" s="75">
        <f>Q43+(G63*Q43)</f>
        <v>320</v>
      </c>
      <c r="S43" s="75">
        <f>R43+(G63*R43)</f>
        <v>320</v>
      </c>
      <c r="T43" s="75">
        <f>S43+(H63*S43)</f>
        <v>320</v>
      </c>
      <c r="U43" s="75">
        <f>T43+(H63*T43)</f>
        <v>320</v>
      </c>
      <c r="V43" s="75">
        <v>550</v>
      </c>
      <c r="W43" s="75">
        <f>V43+(H63*V43)</f>
        <v>550</v>
      </c>
      <c r="X43" s="75">
        <f>W43+(I63*W43)</f>
        <v>550</v>
      </c>
      <c r="Y43" s="75">
        <f>X43+(I63*X43)</f>
        <v>550</v>
      </c>
      <c r="Z43" s="75">
        <f>Y43+(I63*Y43)</f>
        <v>550</v>
      </c>
      <c r="AA43" s="75">
        <f>Z43+(I63*Z43)</f>
        <v>550</v>
      </c>
      <c r="AB43" s="75">
        <v>780</v>
      </c>
      <c r="AC43" s="75">
        <f>AB43+(J63*AB43)</f>
        <v>780</v>
      </c>
      <c r="AD43" s="75">
        <f>AC43+(J63*AC43)</f>
        <v>780</v>
      </c>
      <c r="AE43" s="75">
        <f>AD43+(J63*AD43)</f>
        <v>780</v>
      </c>
      <c r="AF43" s="75">
        <f>AE43+(K63*AE43)</f>
        <v>780</v>
      </c>
      <c r="AG43" s="75">
        <f>AF43+(K63*AF43)</f>
        <v>780</v>
      </c>
      <c r="AH43" s="75">
        <v>1000</v>
      </c>
      <c r="AI43" s="75">
        <f>AH43+(K63*AH43)</f>
        <v>1000</v>
      </c>
      <c r="AJ43" s="75">
        <f>AI43+(L63*AI43)</f>
        <v>1000</v>
      </c>
      <c r="AK43" s="75">
        <f>AJ43+(L63*AJ43)</f>
        <v>1000</v>
      </c>
      <c r="AL43" s="75">
        <f>AK43+(L63*AK43)</f>
        <v>1000</v>
      </c>
      <c r="AM43" s="75">
        <f>AL43+(L63*AL43)</f>
        <v>1000</v>
      </c>
      <c r="AN43" s="75">
        <f>AM43+(M63*AM43)</f>
        <v>1000</v>
      </c>
      <c r="AO43" s="75">
        <f>AN43+(M63*AN43)</f>
        <v>1000</v>
      </c>
      <c r="AP43" s="75">
        <f>AO43+(M63*AO43)</f>
        <v>1000</v>
      </c>
      <c r="AQ43" s="75">
        <f>AP43+(M63*AP43)</f>
        <v>1000</v>
      </c>
      <c r="AR43" s="75">
        <v>1170</v>
      </c>
      <c r="AS43" s="75">
        <f>AR43+(N63*AR43)</f>
        <v>1170</v>
      </c>
      <c r="AT43" s="75">
        <f>AS43+(N63*AS43)</f>
        <v>1170</v>
      </c>
      <c r="AU43" s="75">
        <f>AT43+(N63*AT43)</f>
        <v>1170</v>
      </c>
      <c r="AV43" s="75">
        <f>AU43+(O63*AU43)</f>
        <v>1170</v>
      </c>
      <c r="AW43" s="75">
        <f>AV43+(O63*AV43)</f>
        <v>1170</v>
      </c>
      <c r="AX43" s="75">
        <v>2280</v>
      </c>
      <c r="AY43" s="75">
        <f>AX43+(O63*AX43)</f>
        <v>2280</v>
      </c>
      <c r="AZ43" s="75">
        <f>AY43+(P63*AY43)</f>
        <v>2280</v>
      </c>
      <c r="BA43" s="75">
        <f>AZ43+(P63*AZ43)</f>
        <v>2280</v>
      </c>
      <c r="BB43" s="75">
        <f>BA43+(P63*BA43)</f>
        <v>2280</v>
      </c>
      <c r="BC43" s="75">
        <f>BB43+(P63*BB43)</f>
        <v>2280</v>
      </c>
      <c r="BD43" s="75">
        <v>2710</v>
      </c>
      <c r="BE43" s="75">
        <f>BD43+(Q63*BD43)</f>
        <v>2710</v>
      </c>
      <c r="BF43" s="75">
        <f>BE43+(Q63*BE43)</f>
        <v>2710</v>
      </c>
      <c r="BG43" s="75">
        <f>BF43+(Q63*BF43)</f>
        <v>2710</v>
      </c>
      <c r="BH43" s="75">
        <f>BG43+(R63*BG43)</f>
        <v>2710</v>
      </c>
      <c r="BI43" s="75">
        <f>BH43+(R63*BH43)</f>
        <v>2710</v>
      </c>
      <c r="BJ43" s="75">
        <f>BI43+(R63*BI43)</f>
        <v>2710</v>
      </c>
      <c r="BK43" s="75">
        <f>BJ43+(R63*BJ43)</f>
        <v>2710</v>
      </c>
      <c r="BL43" s="78">
        <f>SUM(D43:BK43)</f>
        <v>64200</v>
      </c>
    </row>
    <row r="44" spans="1:64" s="12" customFormat="1" x14ac:dyDescent="0.25">
      <c r="A44" s="95"/>
      <c r="B44" s="24" t="s">
        <v>165</v>
      </c>
      <c r="C44" s="8"/>
      <c r="D44" s="79">
        <f>(D37/D43)*1.4</f>
        <v>7.839999999999999</v>
      </c>
      <c r="E44" s="79">
        <f t="shared" ref="E44:O44" si="19">(E37/E43)*1.4</f>
        <v>7.839999999999999</v>
      </c>
      <c r="F44" s="79">
        <f t="shared" si="19"/>
        <v>7.839999999999999</v>
      </c>
      <c r="G44" s="79">
        <f t="shared" si="19"/>
        <v>7.839999999999999</v>
      </c>
      <c r="H44" s="79">
        <f t="shared" si="19"/>
        <v>7.839999999999999</v>
      </c>
      <c r="I44" s="79">
        <f t="shared" si="19"/>
        <v>7.839999999999999</v>
      </c>
      <c r="J44" s="79">
        <f t="shared" si="19"/>
        <v>7.839999999999999</v>
      </c>
      <c r="K44" s="79">
        <f t="shared" si="19"/>
        <v>7.839999999999999</v>
      </c>
      <c r="L44" s="79">
        <f t="shared" si="19"/>
        <v>7.839999999999999</v>
      </c>
      <c r="M44" s="79">
        <f t="shared" si="19"/>
        <v>7.839999999999999</v>
      </c>
      <c r="N44" s="79">
        <f t="shared" si="19"/>
        <v>7.839999999999999</v>
      </c>
      <c r="O44" s="79">
        <f t="shared" si="19"/>
        <v>7.839999999999999</v>
      </c>
      <c r="P44" s="74">
        <f>(Q37/Q43)*1.4</f>
        <v>11.549999999999999</v>
      </c>
      <c r="Q44" s="74">
        <f>P44</f>
        <v>11.549999999999999</v>
      </c>
      <c r="R44" s="74">
        <f>Q44</f>
        <v>11.549999999999999</v>
      </c>
      <c r="S44" s="74">
        <f>R44</f>
        <v>11.549999999999999</v>
      </c>
      <c r="T44" s="74">
        <f>S44+(H64*S44)</f>
        <v>11.549999999999999</v>
      </c>
      <c r="U44" s="74">
        <f>T44</f>
        <v>11.549999999999999</v>
      </c>
      <c r="V44" s="74">
        <f>V37/V43*1.4</f>
        <v>14</v>
      </c>
      <c r="W44" s="74">
        <f>V44</f>
        <v>14</v>
      </c>
      <c r="X44" s="74">
        <f>W44+(I64*W44)</f>
        <v>14</v>
      </c>
      <c r="Y44" s="74">
        <f>X44</f>
        <v>14</v>
      </c>
      <c r="Z44" s="74">
        <f>Y44</f>
        <v>14</v>
      </c>
      <c r="AA44" s="74">
        <f>Z44</f>
        <v>14</v>
      </c>
      <c r="AB44" s="74">
        <f>AB37/AB43*1.4</f>
        <v>16.799999999999997</v>
      </c>
      <c r="AC44" s="74">
        <f>AB44</f>
        <v>16.799999999999997</v>
      </c>
      <c r="AD44" s="74">
        <f>AC44</f>
        <v>16.799999999999997</v>
      </c>
      <c r="AE44" s="74">
        <f>AD44</f>
        <v>16.799999999999997</v>
      </c>
      <c r="AF44" s="74">
        <f>AE44+(K64*AE44)</f>
        <v>16.799999999999997</v>
      </c>
      <c r="AG44" s="74">
        <f>AF44</f>
        <v>16.799999999999997</v>
      </c>
      <c r="AH44" s="74">
        <f>AH37/AH43*1.4</f>
        <v>21</v>
      </c>
      <c r="AI44" s="74">
        <f>AH44</f>
        <v>21</v>
      </c>
      <c r="AJ44" s="74">
        <f>AI44+(L64*AI44)</f>
        <v>21</v>
      </c>
      <c r="AK44" s="74">
        <f>AJ44</f>
        <v>21</v>
      </c>
      <c r="AL44" s="74">
        <f>AK44</f>
        <v>21</v>
      </c>
      <c r="AM44" s="74">
        <f>AL44</f>
        <v>21</v>
      </c>
      <c r="AN44" s="74">
        <f>AM44+(M64*AM44)</f>
        <v>21</v>
      </c>
      <c r="AO44" s="74">
        <f>AN44</f>
        <v>21</v>
      </c>
      <c r="AP44" s="74">
        <f>AO44</f>
        <v>21</v>
      </c>
      <c r="AQ44" s="74">
        <f>AP44</f>
        <v>21</v>
      </c>
      <c r="AR44" s="74">
        <f>AR37/AR43*1.4</f>
        <v>28.02393162393162</v>
      </c>
      <c r="AS44" s="74">
        <f>AR44</f>
        <v>28.02393162393162</v>
      </c>
      <c r="AT44" s="74">
        <f>AS44</f>
        <v>28.02393162393162</v>
      </c>
      <c r="AU44" s="74">
        <f>AT44</f>
        <v>28.02393162393162</v>
      </c>
      <c r="AV44" s="74">
        <f>AU44+(O64*AU44)</f>
        <v>28.02393162393162</v>
      </c>
      <c r="AW44" s="74">
        <f>AV44</f>
        <v>28.02393162393162</v>
      </c>
      <c r="AX44" s="74">
        <f>AX37/AX43*1.4</f>
        <v>42</v>
      </c>
      <c r="AY44" s="74">
        <f>AX44</f>
        <v>42</v>
      </c>
      <c r="AZ44" s="74">
        <f>AY44+(P64*AY44)</f>
        <v>42</v>
      </c>
      <c r="BA44" s="74">
        <f>AZ44</f>
        <v>42</v>
      </c>
      <c r="BB44" s="74">
        <f>BA44</f>
        <v>42</v>
      </c>
      <c r="BC44" s="74">
        <f>BB44</f>
        <v>42</v>
      </c>
      <c r="BD44" s="74">
        <f>BD37/BD43*1.4</f>
        <v>51.8</v>
      </c>
      <c r="BE44" s="74">
        <f>BD44</f>
        <v>51.8</v>
      </c>
      <c r="BF44" s="74">
        <f>BE44</f>
        <v>51.8</v>
      </c>
      <c r="BG44" s="74">
        <f>BF44</f>
        <v>51.8</v>
      </c>
      <c r="BH44" s="74">
        <f>BG44+(R64*BG44)</f>
        <v>51.8</v>
      </c>
      <c r="BI44" s="74">
        <f>BH44</f>
        <v>51.8</v>
      </c>
      <c r="BJ44" s="74">
        <f>BI44</f>
        <v>51.8</v>
      </c>
      <c r="BK44" s="74">
        <f>BJ44</f>
        <v>51.8</v>
      </c>
    </row>
    <row r="45" spans="1:64" s="12" customFormat="1" x14ac:dyDescent="0.25">
      <c r="A45" s="95"/>
      <c r="B45" s="24" t="s">
        <v>24</v>
      </c>
      <c r="C45" s="8"/>
      <c r="D45" s="71">
        <f>D43*D44</f>
        <v>1254.3999999999999</v>
      </c>
      <c r="E45" s="71">
        <f t="shared" ref="D45:O45" si="20">E43*E44</f>
        <v>1254.3999999999999</v>
      </c>
      <c r="F45" s="71">
        <f t="shared" si="20"/>
        <v>1254.3999999999999</v>
      </c>
      <c r="G45" s="71">
        <f t="shared" si="20"/>
        <v>1254.3999999999999</v>
      </c>
      <c r="H45" s="71">
        <f t="shared" si="20"/>
        <v>1254.3999999999999</v>
      </c>
      <c r="I45" s="71">
        <f t="shared" si="20"/>
        <v>1254.3999999999999</v>
      </c>
      <c r="J45" s="71">
        <f t="shared" si="20"/>
        <v>1254.3999999999999</v>
      </c>
      <c r="K45" s="71">
        <f t="shared" si="20"/>
        <v>1254.3999999999999</v>
      </c>
      <c r="L45" s="71">
        <f t="shared" si="20"/>
        <v>1254.3999999999999</v>
      </c>
      <c r="M45" s="71">
        <f t="shared" si="20"/>
        <v>1254.3999999999999</v>
      </c>
      <c r="N45" s="71">
        <f t="shared" si="20"/>
        <v>1254.3999999999999</v>
      </c>
      <c r="O45" s="71">
        <f t="shared" si="20"/>
        <v>1254.3999999999999</v>
      </c>
      <c r="P45" s="71">
        <f>P37*1.2</f>
        <v>3168</v>
      </c>
      <c r="Q45" s="71">
        <f t="shared" ref="Q45:U45" si="21">Q37*1.2</f>
        <v>3168</v>
      </c>
      <c r="R45" s="71">
        <f t="shared" si="21"/>
        <v>3168</v>
      </c>
      <c r="S45" s="71">
        <f t="shared" si="21"/>
        <v>3168</v>
      </c>
      <c r="T45" s="71">
        <f t="shared" si="21"/>
        <v>3168</v>
      </c>
      <c r="U45" s="71">
        <f t="shared" si="21"/>
        <v>3168</v>
      </c>
      <c r="V45" s="71">
        <f>V37*1.2</f>
        <v>6600</v>
      </c>
      <c r="W45" s="71">
        <f t="shared" ref="W45:AA45" si="22">W37*1.2</f>
        <v>6600</v>
      </c>
      <c r="X45" s="71">
        <f t="shared" si="22"/>
        <v>6600</v>
      </c>
      <c r="Y45" s="71">
        <f t="shared" si="22"/>
        <v>6600</v>
      </c>
      <c r="Z45" s="71">
        <f t="shared" si="22"/>
        <v>6600</v>
      </c>
      <c r="AA45" s="71">
        <f t="shared" si="22"/>
        <v>6600</v>
      </c>
      <c r="AB45" s="71">
        <f>AB37*1.2</f>
        <v>11232</v>
      </c>
      <c r="AC45" s="71">
        <f t="shared" ref="AC45:AG45" si="23">AC37*1.2</f>
        <v>11232</v>
      </c>
      <c r="AD45" s="71">
        <f t="shared" si="23"/>
        <v>11232</v>
      </c>
      <c r="AE45" s="71">
        <f t="shared" si="23"/>
        <v>11232</v>
      </c>
      <c r="AF45" s="71">
        <f t="shared" si="23"/>
        <v>11232</v>
      </c>
      <c r="AG45" s="71">
        <f t="shared" si="23"/>
        <v>11232</v>
      </c>
      <c r="AH45" s="71">
        <f>AH37*1.2</f>
        <v>18000</v>
      </c>
      <c r="AI45" s="71">
        <f t="shared" ref="AI45:AQ45" si="24">AI37*1.2</f>
        <v>18000</v>
      </c>
      <c r="AJ45" s="71">
        <f t="shared" si="24"/>
        <v>18000</v>
      </c>
      <c r="AK45" s="71">
        <f t="shared" si="24"/>
        <v>18000</v>
      </c>
      <c r="AL45" s="71">
        <f t="shared" si="24"/>
        <v>18000</v>
      </c>
      <c r="AM45" s="71">
        <f t="shared" si="24"/>
        <v>18000</v>
      </c>
      <c r="AN45" s="71">
        <f t="shared" si="24"/>
        <v>18000</v>
      </c>
      <c r="AO45" s="71">
        <f t="shared" si="24"/>
        <v>18000</v>
      </c>
      <c r="AP45" s="71">
        <f t="shared" si="24"/>
        <v>18000</v>
      </c>
      <c r="AQ45" s="71">
        <f t="shared" si="24"/>
        <v>18000</v>
      </c>
      <c r="AR45" s="71">
        <f t="shared" ref="AR45:BK45" si="25">AR43*AR44</f>
        <v>32787.999999999993</v>
      </c>
      <c r="AS45" s="71">
        <f t="shared" si="25"/>
        <v>32787.999999999993</v>
      </c>
      <c r="AT45" s="71">
        <f t="shared" si="25"/>
        <v>32787.999999999993</v>
      </c>
      <c r="AU45" s="71">
        <f t="shared" si="25"/>
        <v>32787.999999999993</v>
      </c>
      <c r="AV45" s="71">
        <f t="shared" si="25"/>
        <v>32787.999999999993</v>
      </c>
      <c r="AW45" s="71">
        <f>AW43*AW44</f>
        <v>32787.999999999993</v>
      </c>
      <c r="AX45" s="71">
        <f t="shared" si="25"/>
        <v>95760</v>
      </c>
      <c r="AY45" s="71">
        <f>AY4</f>
        <v>0</v>
      </c>
      <c r="AZ45" s="71">
        <f>AZ43*AZ44</f>
        <v>95760</v>
      </c>
      <c r="BA45" s="71">
        <f t="shared" si="25"/>
        <v>95760</v>
      </c>
      <c r="BB45" s="71">
        <f t="shared" si="25"/>
        <v>95760</v>
      </c>
      <c r="BC45" s="71">
        <f t="shared" si="25"/>
        <v>95760</v>
      </c>
      <c r="BD45" s="71">
        <f t="shared" si="25"/>
        <v>140378</v>
      </c>
      <c r="BE45" s="71">
        <f t="shared" si="25"/>
        <v>140378</v>
      </c>
      <c r="BF45" s="71">
        <f t="shared" si="25"/>
        <v>140378</v>
      </c>
      <c r="BG45" s="71">
        <f t="shared" si="25"/>
        <v>140378</v>
      </c>
      <c r="BH45" s="71">
        <f t="shared" si="25"/>
        <v>140378</v>
      </c>
      <c r="BI45" s="71">
        <f t="shared" si="25"/>
        <v>140378</v>
      </c>
      <c r="BJ45" s="71">
        <f t="shared" si="25"/>
        <v>140378</v>
      </c>
      <c r="BK45" s="71">
        <f t="shared" si="25"/>
        <v>140378</v>
      </c>
    </row>
    <row r="46" spans="1:64" ht="16.8" thickBot="1" x14ac:dyDescent="0.3">
      <c r="A46" s="95"/>
      <c r="B46" s="26"/>
      <c r="C46" s="1" t="s">
        <v>16</v>
      </c>
      <c r="D46" s="73">
        <f>D45</f>
        <v>1254.3999999999999</v>
      </c>
      <c r="E46" s="73">
        <f t="shared" ref="E46:O46" si="26">E45</f>
        <v>1254.3999999999999</v>
      </c>
      <c r="F46" s="73">
        <f t="shared" si="26"/>
        <v>1254.3999999999999</v>
      </c>
      <c r="G46" s="73">
        <f t="shared" si="26"/>
        <v>1254.3999999999999</v>
      </c>
      <c r="H46" s="73">
        <f t="shared" si="26"/>
        <v>1254.3999999999999</v>
      </c>
      <c r="I46" s="73">
        <f t="shared" si="26"/>
        <v>1254.3999999999999</v>
      </c>
      <c r="J46" s="73">
        <f t="shared" si="26"/>
        <v>1254.3999999999999</v>
      </c>
      <c r="K46" s="73">
        <f t="shared" si="26"/>
        <v>1254.3999999999999</v>
      </c>
      <c r="L46" s="73">
        <f t="shared" si="26"/>
        <v>1254.3999999999999</v>
      </c>
      <c r="M46" s="73">
        <f t="shared" si="26"/>
        <v>1254.3999999999999</v>
      </c>
      <c r="N46" s="73">
        <f t="shared" si="26"/>
        <v>1254.3999999999999</v>
      </c>
      <c r="O46" s="73">
        <f t="shared" si="26"/>
        <v>1254.3999999999999</v>
      </c>
      <c r="P46" s="73">
        <f t="shared" ref="P46:BK46" si="27">P45</f>
        <v>3168</v>
      </c>
      <c r="Q46" s="73">
        <f t="shared" si="27"/>
        <v>3168</v>
      </c>
      <c r="R46" s="73">
        <f t="shared" si="27"/>
        <v>3168</v>
      </c>
      <c r="S46" s="73">
        <f t="shared" si="27"/>
        <v>3168</v>
      </c>
      <c r="T46" s="73">
        <f t="shared" si="27"/>
        <v>3168</v>
      </c>
      <c r="U46" s="73">
        <f t="shared" si="27"/>
        <v>3168</v>
      </c>
      <c r="V46" s="73">
        <f t="shared" si="27"/>
        <v>6600</v>
      </c>
      <c r="W46" s="73">
        <f t="shared" si="27"/>
        <v>6600</v>
      </c>
      <c r="X46" s="73">
        <f t="shared" si="27"/>
        <v>6600</v>
      </c>
      <c r="Y46" s="73">
        <f t="shared" si="27"/>
        <v>6600</v>
      </c>
      <c r="Z46" s="73">
        <f t="shared" si="27"/>
        <v>6600</v>
      </c>
      <c r="AA46" s="73">
        <f t="shared" si="27"/>
        <v>6600</v>
      </c>
      <c r="AB46" s="73">
        <f t="shared" si="27"/>
        <v>11232</v>
      </c>
      <c r="AC46" s="73">
        <f t="shared" si="27"/>
        <v>11232</v>
      </c>
      <c r="AD46" s="73">
        <f t="shared" si="27"/>
        <v>11232</v>
      </c>
      <c r="AE46" s="73">
        <f t="shared" si="27"/>
        <v>11232</v>
      </c>
      <c r="AF46" s="73">
        <f t="shared" si="27"/>
        <v>11232</v>
      </c>
      <c r="AG46" s="73">
        <f t="shared" si="27"/>
        <v>11232</v>
      </c>
      <c r="AH46" s="73">
        <f t="shared" si="27"/>
        <v>18000</v>
      </c>
      <c r="AI46" s="73">
        <f t="shared" si="27"/>
        <v>18000</v>
      </c>
      <c r="AJ46" s="73">
        <f t="shared" si="27"/>
        <v>18000</v>
      </c>
      <c r="AK46" s="73">
        <f t="shared" si="27"/>
        <v>18000</v>
      </c>
      <c r="AL46" s="73">
        <f t="shared" si="27"/>
        <v>18000</v>
      </c>
      <c r="AM46" s="73">
        <f t="shared" si="27"/>
        <v>18000</v>
      </c>
      <c r="AN46" s="73">
        <f t="shared" si="27"/>
        <v>18000</v>
      </c>
      <c r="AO46" s="73">
        <f t="shared" si="27"/>
        <v>18000</v>
      </c>
      <c r="AP46" s="73">
        <f t="shared" si="27"/>
        <v>18000</v>
      </c>
      <c r="AQ46" s="73">
        <f t="shared" si="27"/>
        <v>18000</v>
      </c>
      <c r="AR46" s="73">
        <f t="shared" si="27"/>
        <v>32787.999999999993</v>
      </c>
      <c r="AS46" s="73">
        <f t="shared" si="27"/>
        <v>32787.999999999993</v>
      </c>
      <c r="AT46" s="73">
        <f t="shared" si="27"/>
        <v>32787.999999999993</v>
      </c>
      <c r="AU46" s="73">
        <f t="shared" si="27"/>
        <v>32787.999999999993</v>
      </c>
      <c r="AV46" s="73">
        <f t="shared" si="27"/>
        <v>32787.999999999993</v>
      </c>
      <c r="AW46" s="73">
        <f t="shared" si="27"/>
        <v>32787.999999999993</v>
      </c>
      <c r="AX46" s="73">
        <f t="shared" si="27"/>
        <v>95760</v>
      </c>
      <c r="AY46" s="73">
        <f t="shared" si="27"/>
        <v>0</v>
      </c>
      <c r="AZ46" s="73">
        <f>AZ45</f>
        <v>95760</v>
      </c>
      <c r="BA46" s="73">
        <f t="shared" si="27"/>
        <v>95760</v>
      </c>
      <c r="BB46" s="73">
        <f t="shared" si="27"/>
        <v>95760</v>
      </c>
      <c r="BC46" s="73">
        <f t="shared" si="27"/>
        <v>95760</v>
      </c>
      <c r="BD46" s="73">
        <f t="shared" si="27"/>
        <v>140378</v>
      </c>
      <c r="BE46" s="73">
        <f t="shared" si="27"/>
        <v>140378</v>
      </c>
      <c r="BF46" s="73">
        <f t="shared" si="27"/>
        <v>140378</v>
      </c>
      <c r="BG46" s="73">
        <f t="shared" si="27"/>
        <v>140378</v>
      </c>
      <c r="BH46" s="73">
        <f t="shared" si="27"/>
        <v>140378</v>
      </c>
      <c r="BI46" s="73">
        <f t="shared" si="27"/>
        <v>140378</v>
      </c>
      <c r="BJ46" s="73">
        <f t="shared" si="27"/>
        <v>140378</v>
      </c>
      <c r="BK46" s="73">
        <f t="shared" si="27"/>
        <v>140378</v>
      </c>
    </row>
    <row r="47" spans="1:64" s="14" customFormat="1" ht="22.8" thickBot="1" x14ac:dyDescent="0.3">
      <c r="A47" s="5"/>
      <c r="B47" s="92" t="s">
        <v>123</v>
      </c>
      <c r="C47" s="93"/>
      <c r="D47" s="93"/>
      <c r="E47" s="93"/>
      <c r="F47" s="93"/>
      <c r="G47" s="93"/>
      <c r="H47" s="93"/>
      <c r="I47" s="93"/>
      <c r="J47" s="93"/>
      <c r="K47" s="93"/>
      <c r="L47" s="93"/>
      <c r="M47" s="93"/>
      <c r="N47" s="93"/>
      <c r="O47" s="93"/>
      <c r="P47" s="40"/>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row>
    <row r="48" spans="1:64" s="12" customFormat="1" x14ac:dyDescent="0.25">
      <c r="A48" s="5"/>
      <c r="B48" s="24" t="s">
        <v>124</v>
      </c>
      <c r="C48" s="8"/>
      <c r="D48" s="69">
        <v>0</v>
      </c>
      <c r="E48" s="75">
        <f t="shared" ref="E48:F48" si="28">D48+($D$65*D48)</f>
        <v>0</v>
      </c>
      <c r="F48" s="75">
        <f t="shared" si="28"/>
        <v>0</v>
      </c>
      <c r="G48" s="75">
        <f>F48+($D$65*F48)</f>
        <v>0</v>
      </c>
      <c r="H48" s="75">
        <f>G48+($E$65*G48)</f>
        <v>0</v>
      </c>
      <c r="I48" s="75">
        <f>H48+($E$65*H48)</f>
        <v>0</v>
      </c>
      <c r="J48" s="75">
        <f>I48+($E$65*I48)</f>
        <v>0</v>
      </c>
      <c r="K48" s="75">
        <f>J48+($E$65*J48)</f>
        <v>0</v>
      </c>
      <c r="L48" s="75">
        <f>K48+($F$65*K48)</f>
        <v>0</v>
      </c>
      <c r="M48" s="75">
        <f>L48+($F$65*L48)</f>
        <v>0</v>
      </c>
      <c r="N48" s="75">
        <f>M48+($F$65*M48)</f>
        <v>0</v>
      </c>
      <c r="O48" s="75">
        <f>N48+($F$65*N48)</f>
        <v>0</v>
      </c>
      <c r="P48" s="75">
        <f>O48+($G$65*O48)</f>
        <v>0</v>
      </c>
      <c r="Q48" s="75">
        <f>P48+($G$65*P48)</f>
        <v>0</v>
      </c>
      <c r="R48" s="75">
        <f>Q48+($G$65*Q48)</f>
        <v>0</v>
      </c>
      <c r="S48" s="75">
        <f>R48+($G$65*R48)</f>
        <v>0</v>
      </c>
      <c r="T48" s="75">
        <f>S48+($H$65*S48)</f>
        <v>0</v>
      </c>
      <c r="U48" s="75">
        <f>T48+($H$65*T48)</f>
        <v>0</v>
      </c>
      <c r="V48" s="75">
        <f>U48+($H$65*U48)</f>
        <v>0</v>
      </c>
      <c r="W48" s="75">
        <f>V48+($H$65*V48)</f>
        <v>0</v>
      </c>
      <c r="X48" s="75">
        <f>W48+($I$65*W48)</f>
        <v>0</v>
      </c>
      <c r="Y48" s="75">
        <f>X48+($I$65*X48)</f>
        <v>0</v>
      </c>
      <c r="Z48" s="75">
        <f>Y48+($I$65*Y48)</f>
        <v>0</v>
      </c>
      <c r="AA48" s="75">
        <f>Z48+($I$65*Z48)</f>
        <v>0</v>
      </c>
      <c r="AB48" s="75">
        <f>AA48+($J$65*AA48)</f>
        <v>0</v>
      </c>
      <c r="AC48" s="75">
        <f>AB48+($J$65*AB48)</f>
        <v>0</v>
      </c>
      <c r="AD48" s="75">
        <f>AC48+($J$65*AC48)</f>
        <v>0</v>
      </c>
      <c r="AE48" s="75">
        <f>AD48+($J$65*AD48)</f>
        <v>0</v>
      </c>
      <c r="AF48" s="75">
        <f>AE48+($K$65*AE48)</f>
        <v>0</v>
      </c>
      <c r="AG48" s="75">
        <f>AF48+($K$65*AF48)</f>
        <v>0</v>
      </c>
      <c r="AH48" s="75">
        <f>AG48+($K$65*AG48)</f>
        <v>0</v>
      </c>
      <c r="AI48" s="75">
        <f>AH48+($K$65*AH48)</f>
        <v>0</v>
      </c>
      <c r="AJ48" s="75">
        <f>AI48+($L$65*AI48)</f>
        <v>0</v>
      </c>
      <c r="AK48" s="75">
        <f>AJ48+($L$65*AJ48)</f>
        <v>0</v>
      </c>
      <c r="AL48" s="75">
        <f>AK48+($L$65*AK48)</f>
        <v>0</v>
      </c>
      <c r="AM48" s="75">
        <f>AL48+($L$65*AL48)</f>
        <v>0</v>
      </c>
      <c r="AN48" s="75">
        <f>AM48+($M$65*AM48)</f>
        <v>0</v>
      </c>
      <c r="AO48" s="75">
        <f>AN48+($M$65*AN48)</f>
        <v>0</v>
      </c>
      <c r="AP48" s="75">
        <f>AO48+($M$65*AO48)</f>
        <v>0</v>
      </c>
      <c r="AQ48" s="75">
        <f>AP48+($M$65*AP48)</f>
        <v>0</v>
      </c>
      <c r="AR48" s="75">
        <f>AQ48+($N$65*AQ48)</f>
        <v>0</v>
      </c>
      <c r="AS48" s="75">
        <f>AR48+($N$65*AR48)</f>
        <v>0</v>
      </c>
      <c r="AT48" s="75">
        <f>AS48+($N$65*AS48)</f>
        <v>0</v>
      </c>
      <c r="AU48" s="75">
        <f>AT48+($N$65*AT48)</f>
        <v>0</v>
      </c>
      <c r="AV48" s="75">
        <f>AU48+($O$65*AU48)</f>
        <v>0</v>
      </c>
      <c r="AW48" s="75">
        <f>AV48+($O$65*AV48)</f>
        <v>0</v>
      </c>
      <c r="AX48" s="75">
        <f>AW48+($O$65*AW48)</f>
        <v>0</v>
      </c>
      <c r="AY48" s="75">
        <f>AX48+($O$65*AX48)</f>
        <v>0</v>
      </c>
      <c r="AZ48" s="75">
        <f>AY48+($P$65*AY48)</f>
        <v>0</v>
      </c>
      <c r="BA48" s="75">
        <f>AZ48+($P$65*AZ48)</f>
        <v>0</v>
      </c>
      <c r="BB48" s="75">
        <f>BA48+($P$65*BA48)</f>
        <v>0</v>
      </c>
      <c r="BC48" s="75">
        <f>BB48+($P$65*BB48)</f>
        <v>0</v>
      </c>
      <c r="BD48" s="75">
        <f>BC48+($Q$65*BC48)</f>
        <v>0</v>
      </c>
      <c r="BE48" s="75">
        <f>BD48+($Q$65*BD48)</f>
        <v>0</v>
      </c>
      <c r="BF48" s="75">
        <f>BE48+($Q$65*BE48)</f>
        <v>0</v>
      </c>
      <c r="BG48" s="75">
        <f>BF48+($Q$65*BF48)</f>
        <v>0</v>
      </c>
      <c r="BH48" s="75">
        <f>BG48+($R$65*BG48)</f>
        <v>0</v>
      </c>
      <c r="BI48" s="75">
        <f t="shared" ref="BI48:BK48" si="29">BH48+($R$65*BH48)</f>
        <v>0</v>
      </c>
      <c r="BJ48" s="75">
        <f t="shared" si="29"/>
        <v>0</v>
      </c>
      <c r="BK48" s="75">
        <f t="shared" si="29"/>
        <v>0</v>
      </c>
    </row>
    <row r="49" spans="1:63" s="12" customFormat="1" x14ac:dyDescent="0.25">
      <c r="A49" s="5"/>
      <c r="B49" s="24" t="s">
        <v>23</v>
      </c>
      <c r="C49" s="8"/>
      <c r="D49" s="79">
        <v>0</v>
      </c>
      <c r="E49" s="79">
        <v>0</v>
      </c>
      <c r="F49" s="79">
        <v>0</v>
      </c>
      <c r="G49" s="79">
        <v>0</v>
      </c>
      <c r="H49" s="74">
        <f>G49+($D$66*G49)</f>
        <v>0</v>
      </c>
      <c r="I49" s="74">
        <f>H49</f>
        <v>0</v>
      </c>
      <c r="J49" s="74">
        <f>I49</f>
        <v>0</v>
      </c>
      <c r="K49" s="74">
        <f>J49</f>
        <v>0</v>
      </c>
      <c r="L49" s="74">
        <f>K49+($F$66*K49)</f>
        <v>0</v>
      </c>
      <c r="M49" s="74">
        <f>L49</f>
        <v>0</v>
      </c>
      <c r="N49" s="74">
        <f t="shared" ref="N49:O49" si="30">M49</f>
        <v>0</v>
      </c>
      <c r="O49" s="74">
        <f t="shared" si="30"/>
        <v>0</v>
      </c>
      <c r="P49" s="74">
        <f>O49+($G$66*O49)</f>
        <v>0</v>
      </c>
      <c r="Q49" s="74">
        <f>P49</f>
        <v>0</v>
      </c>
      <c r="R49" s="74">
        <f t="shared" ref="R49:S49" si="31">Q49</f>
        <v>0</v>
      </c>
      <c r="S49" s="74">
        <f t="shared" si="31"/>
        <v>0</v>
      </c>
      <c r="T49" s="74">
        <f>S49+($H$66*S49)</f>
        <v>0</v>
      </c>
      <c r="U49" s="74">
        <f>T49</f>
        <v>0</v>
      </c>
      <c r="V49" s="74">
        <f t="shared" ref="V49:W49" si="32">U49</f>
        <v>0</v>
      </c>
      <c r="W49" s="74">
        <f t="shared" si="32"/>
        <v>0</v>
      </c>
      <c r="X49" s="74">
        <f>W49+($I$66*W49)</f>
        <v>0</v>
      </c>
      <c r="Y49" s="74">
        <f>X49</f>
        <v>0</v>
      </c>
      <c r="Z49" s="74">
        <f t="shared" ref="Z49:AA49" si="33">Y49</f>
        <v>0</v>
      </c>
      <c r="AA49" s="74">
        <f t="shared" si="33"/>
        <v>0</v>
      </c>
      <c r="AB49" s="74">
        <f>AA49+($J$66*AA49)</f>
        <v>0</v>
      </c>
      <c r="AC49" s="74">
        <f>AB49</f>
        <v>0</v>
      </c>
      <c r="AD49" s="74">
        <f t="shared" ref="AD49:AE49" si="34">AC49</f>
        <v>0</v>
      </c>
      <c r="AE49" s="74">
        <f t="shared" si="34"/>
        <v>0</v>
      </c>
      <c r="AF49" s="74">
        <f>AE49+($K$66*AE49)</f>
        <v>0</v>
      </c>
      <c r="AG49" s="74">
        <f>AF49</f>
        <v>0</v>
      </c>
      <c r="AH49" s="74">
        <f t="shared" ref="AH49:AI49" si="35">AG49</f>
        <v>0</v>
      </c>
      <c r="AI49" s="74">
        <f t="shared" si="35"/>
        <v>0</v>
      </c>
      <c r="AJ49" s="74">
        <f>AI49+($L$66*AI49)</f>
        <v>0</v>
      </c>
      <c r="AK49" s="74">
        <f>AJ49</f>
        <v>0</v>
      </c>
      <c r="AL49" s="74">
        <f t="shared" ref="AL49:AM49" si="36">AK49</f>
        <v>0</v>
      </c>
      <c r="AM49" s="74">
        <f t="shared" si="36"/>
        <v>0</v>
      </c>
      <c r="AN49" s="74">
        <f>AM49+($M$66*AM49)</f>
        <v>0</v>
      </c>
      <c r="AO49" s="74">
        <f>AN49</f>
        <v>0</v>
      </c>
      <c r="AP49" s="74">
        <f t="shared" ref="AP49:AQ49" si="37">AO49</f>
        <v>0</v>
      </c>
      <c r="AQ49" s="74">
        <f t="shared" si="37"/>
        <v>0</v>
      </c>
      <c r="AR49" s="74">
        <f>AQ49+($N$66*AQ49)</f>
        <v>0</v>
      </c>
      <c r="AS49" s="74">
        <f>AR49</f>
        <v>0</v>
      </c>
      <c r="AT49" s="74">
        <f t="shared" ref="AT49:AU49" si="38">AS49</f>
        <v>0</v>
      </c>
      <c r="AU49" s="74">
        <f t="shared" si="38"/>
        <v>0</v>
      </c>
      <c r="AV49" s="74">
        <f>AU49+($O$66*AU49)</f>
        <v>0</v>
      </c>
      <c r="AW49" s="74">
        <f>AV49</f>
        <v>0</v>
      </c>
      <c r="AX49" s="74">
        <f t="shared" ref="AX49:AY49" si="39">AW49</f>
        <v>0</v>
      </c>
      <c r="AY49" s="74">
        <f t="shared" si="39"/>
        <v>0</v>
      </c>
      <c r="AZ49" s="74">
        <f>AY49+($O$66*AY49)</f>
        <v>0</v>
      </c>
      <c r="BA49" s="74">
        <f>AZ49</f>
        <v>0</v>
      </c>
      <c r="BB49" s="74">
        <f t="shared" ref="BB49:BC49" si="40">BA49</f>
        <v>0</v>
      </c>
      <c r="BC49" s="74">
        <f t="shared" si="40"/>
        <v>0</v>
      </c>
      <c r="BD49" s="74">
        <f>BC49+($Q$66*BC49)</f>
        <v>0</v>
      </c>
      <c r="BE49" s="74">
        <f>BD49</f>
        <v>0</v>
      </c>
      <c r="BF49" s="74">
        <f t="shared" ref="BF49:BG49" si="41">BE49</f>
        <v>0</v>
      </c>
      <c r="BG49" s="74">
        <f t="shared" si="41"/>
        <v>0</v>
      </c>
      <c r="BH49" s="74">
        <f>BG49+($R$66*BG49)</f>
        <v>0</v>
      </c>
      <c r="BI49" s="74">
        <f>BH49</f>
        <v>0</v>
      </c>
      <c r="BJ49" s="74">
        <f t="shared" ref="BJ49:BK49" si="42">BI49</f>
        <v>0</v>
      </c>
      <c r="BK49" s="74">
        <f t="shared" si="42"/>
        <v>0</v>
      </c>
    </row>
    <row r="50" spans="1:63" s="12" customFormat="1" x14ac:dyDescent="0.25">
      <c r="A50" s="5"/>
      <c r="B50" s="24" t="s">
        <v>24</v>
      </c>
      <c r="C50" s="8"/>
      <c r="D50" s="71">
        <f>D48*D49</f>
        <v>0</v>
      </c>
      <c r="E50" s="71">
        <f t="shared" ref="E50:H50" si="43">E48*E49</f>
        <v>0</v>
      </c>
      <c r="F50" s="71">
        <f t="shared" si="43"/>
        <v>0</v>
      </c>
      <c r="G50" s="71">
        <f t="shared" si="43"/>
        <v>0</v>
      </c>
      <c r="H50" s="71">
        <f t="shared" si="43"/>
        <v>0</v>
      </c>
      <c r="I50" s="71">
        <f t="shared" ref="I50:BK50" si="44">I48*I49</f>
        <v>0</v>
      </c>
      <c r="J50" s="71">
        <f t="shared" si="44"/>
        <v>0</v>
      </c>
      <c r="K50" s="71">
        <f t="shared" si="44"/>
        <v>0</v>
      </c>
      <c r="L50" s="71">
        <f t="shared" si="44"/>
        <v>0</v>
      </c>
      <c r="M50" s="71">
        <f t="shared" si="44"/>
        <v>0</v>
      </c>
      <c r="N50" s="71">
        <f t="shared" si="44"/>
        <v>0</v>
      </c>
      <c r="O50" s="71">
        <f t="shared" si="44"/>
        <v>0</v>
      </c>
      <c r="P50" s="71">
        <f t="shared" si="44"/>
        <v>0</v>
      </c>
      <c r="Q50" s="71">
        <f t="shared" si="44"/>
        <v>0</v>
      </c>
      <c r="R50" s="71">
        <f t="shared" si="44"/>
        <v>0</v>
      </c>
      <c r="S50" s="71">
        <f t="shared" si="44"/>
        <v>0</v>
      </c>
      <c r="T50" s="71">
        <f t="shared" si="44"/>
        <v>0</v>
      </c>
      <c r="U50" s="71">
        <f t="shared" si="44"/>
        <v>0</v>
      </c>
      <c r="V50" s="71">
        <f t="shared" si="44"/>
        <v>0</v>
      </c>
      <c r="W50" s="71">
        <f t="shared" si="44"/>
        <v>0</v>
      </c>
      <c r="X50" s="71">
        <f t="shared" si="44"/>
        <v>0</v>
      </c>
      <c r="Y50" s="71">
        <f t="shared" si="44"/>
        <v>0</v>
      </c>
      <c r="Z50" s="71">
        <f t="shared" si="44"/>
        <v>0</v>
      </c>
      <c r="AA50" s="71">
        <f t="shared" si="44"/>
        <v>0</v>
      </c>
      <c r="AB50" s="71">
        <f t="shared" si="44"/>
        <v>0</v>
      </c>
      <c r="AC50" s="71">
        <f t="shared" si="44"/>
        <v>0</v>
      </c>
      <c r="AD50" s="71">
        <f t="shared" si="44"/>
        <v>0</v>
      </c>
      <c r="AE50" s="71">
        <f t="shared" si="44"/>
        <v>0</v>
      </c>
      <c r="AF50" s="71">
        <f t="shared" si="44"/>
        <v>0</v>
      </c>
      <c r="AG50" s="71">
        <f t="shared" si="44"/>
        <v>0</v>
      </c>
      <c r="AH50" s="71">
        <f t="shared" si="44"/>
        <v>0</v>
      </c>
      <c r="AI50" s="71">
        <f t="shared" si="44"/>
        <v>0</v>
      </c>
      <c r="AJ50" s="71">
        <f t="shared" si="44"/>
        <v>0</v>
      </c>
      <c r="AK50" s="71">
        <f t="shared" si="44"/>
        <v>0</v>
      </c>
      <c r="AL50" s="71">
        <f t="shared" si="44"/>
        <v>0</v>
      </c>
      <c r="AM50" s="71">
        <f t="shared" si="44"/>
        <v>0</v>
      </c>
      <c r="AN50" s="71">
        <f t="shared" si="44"/>
        <v>0</v>
      </c>
      <c r="AO50" s="71">
        <f t="shared" si="44"/>
        <v>0</v>
      </c>
      <c r="AP50" s="71">
        <f t="shared" si="44"/>
        <v>0</v>
      </c>
      <c r="AQ50" s="71">
        <f t="shared" si="44"/>
        <v>0</v>
      </c>
      <c r="AR50" s="71">
        <f t="shared" si="44"/>
        <v>0</v>
      </c>
      <c r="AS50" s="71">
        <f t="shared" si="44"/>
        <v>0</v>
      </c>
      <c r="AT50" s="71">
        <f t="shared" si="44"/>
        <v>0</v>
      </c>
      <c r="AU50" s="71">
        <f t="shared" si="44"/>
        <v>0</v>
      </c>
      <c r="AV50" s="71">
        <f t="shared" si="44"/>
        <v>0</v>
      </c>
      <c r="AW50" s="71">
        <f t="shared" si="44"/>
        <v>0</v>
      </c>
      <c r="AX50" s="71">
        <f t="shared" si="44"/>
        <v>0</v>
      </c>
      <c r="AY50" s="71">
        <f t="shared" si="44"/>
        <v>0</v>
      </c>
      <c r="AZ50" s="71">
        <f t="shared" si="44"/>
        <v>0</v>
      </c>
      <c r="BA50" s="71">
        <f t="shared" si="44"/>
        <v>0</v>
      </c>
      <c r="BB50" s="71">
        <f t="shared" si="44"/>
        <v>0</v>
      </c>
      <c r="BC50" s="71">
        <f t="shared" si="44"/>
        <v>0</v>
      </c>
      <c r="BD50" s="71">
        <f t="shared" si="44"/>
        <v>0</v>
      </c>
      <c r="BE50" s="71">
        <f t="shared" si="44"/>
        <v>0</v>
      </c>
      <c r="BF50" s="71">
        <f t="shared" si="44"/>
        <v>0</v>
      </c>
      <c r="BG50" s="71">
        <f t="shared" si="44"/>
        <v>0</v>
      </c>
      <c r="BH50" s="71">
        <f t="shared" si="44"/>
        <v>0</v>
      </c>
      <c r="BI50" s="71">
        <f t="shared" si="44"/>
        <v>0</v>
      </c>
      <c r="BJ50" s="71">
        <f t="shared" si="44"/>
        <v>0</v>
      </c>
      <c r="BK50" s="71">
        <f t="shared" si="44"/>
        <v>0</v>
      </c>
    </row>
    <row r="51" spans="1:63" x14ac:dyDescent="0.25">
      <c r="B51" s="26"/>
      <c r="C51" s="1" t="s">
        <v>16</v>
      </c>
      <c r="D51" s="73">
        <f t="shared" ref="D51:BK51" si="45">D50</f>
        <v>0</v>
      </c>
      <c r="E51" s="73">
        <f t="shared" si="45"/>
        <v>0</v>
      </c>
      <c r="F51" s="73">
        <f t="shared" si="45"/>
        <v>0</v>
      </c>
      <c r="G51" s="73">
        <f t="shared" si="45"/>
        <v>0</v>
      </c>
      <c r="H51" s="73">
        <f t="shared" si="45"/>
        <v>0</v>
      </c>
      <c r="I51" s="73">
        <f t="shared" si="45"/>
        <v>0</v>
      </c>
      <c r="J51" s="73">
        <f t="shared" si="45"/>
        <v>0</v>
      </c>
      <c r="K51" s="73">
        <f t="shared" si="45"/>
        <v>0</v>
      </c>
      <c r="L51" s="73">
        <f t="shared" si="45"/>
        <v>0</v>
      </c>
      <c r="M51" s="73">
        <f t="shared" si="45"/>
        <v>0</v>
      </c>
      <c r="N51" s="73">
        <f t="shared" si="45"/>
        <v>0</v>
      </c>
      <c r="O51" s="73">
        <f t="shared" si="45"/>
        <v>0</v>
      </c>
      <c r="P51" s="73">
        <f t="shared" si="45"/>
        <v>0</v>
      </c>
      <c r="Q51" s="73">
        <f t="shared" si="45"/>
        <v>0</v>
      </c>
      <c r="R51" s="73">
        <f t="shared" si="45"/>
        <v>0</v>
      </c>
      <c r="S51" s="73">
        <f t="shared" si="45"/>
        <v>0</v>
      </c>
      <c r="T51" s="73">
        <f t="shared" si="45"/>
        <v>0</v>
      </c>
      <c r="U51" s="73">
        <f t="shared" si="45"/>
        <v>0</v>
      </c>
      <c r="V51" s="73">
        <f t="shared" si="45"/>
        <v>0</v>
      </c>
      <c r="W51" s="73">
        <f t="shared" si="45"/>
        <v>0</v>
      </c>
      <c r="X51" s="73">
        <f t="shared" si="45"/>
        <v>0</v>
      </c>
      <c r="Y51" s="73">
        <f t="shared" si="45"/>
        <v>0</v>
      </c>
      <c r="Z51" s="73">
        <f t="shared" si="45"/>
        <v>0</v>
      </c>
      <c r="AA51" s="73">
        <f t="shared" si="45"/>
        <v>0</v>
      </c>
      <c r="AB51" s="73">
        <f t="shared" si="45"/>
        <v>0</v>
      </c>
      <c r="AC51" s="73">
        <f t="shared" si="45"/>
        <v>0</v>
      </c>
      <c r="AD51" s="73">
        <f t="shared" si="45"/>
        <v>0</v>
      </c>
      <c r="AE51" s="73">
        <f t="shared" si="45"/>
        <v>0</v>
      </c>
      <c r="AF51" s="73">
        <f t="shared" si="45"/>
        <v>0</v>
      </c>
      <c r="AG51" s="73">
        <f t="shared" si="45"/>
        <v>0</v>
      </c>
      <c r="AH51" s="73">
        <f t="shared" si="45"/>
        <v>0</v>
      </c>
      <c r="AI51" s="73">
        <f t="shared" si="45"/>
        <v>0</v>
      </c>
      <c r="AJ51" s="73">
        <f t="shared" si="45"/>
        <v>0</v>
      </c>
      <c r="AK51" s="73">
        <f t="shared" si="45"/>
        <v>0</v>
      </c>
      <c r="AL51" s="73">
        <f t="shared" si="45"/>
        <v>0</v>
      </c>
      <c r="AM51" s="73">
        <f t="shared" si="45"/>
        <v>0</v>
      </c>
      <c r="AN51" s="73">
        <f t="shared" si="45"/>
        <v>0</v>
      </c>
      <c r="AO51" s="73">
        <f t="shared" si="45"/>
        <v>0</v>
      </c>
      <c r="AP51" s="73">
        <f t="shared" si="45"/>
        <v>0</v>
      </c>
      <c r="AQ51" s="73">
        <f t="shared" si="45"/>
        <v>0</v>
      </c>
      <c r="AR51" s="73">
        <f t="shared" si="45"/>
        <v>0</v>
      </c>
      <c r="AS51" s="73">
        <f t="shared" si="45"/>
        <v>0</v>
      </c>
      <c r="AT51" s="73">
        <f t="shared" si="45"/>
        <v>0</v>
      </c>
      <c r="AU51" s="73">
        <f t="shared" si="45"/>
        <v>0</v>
      </c>
      <c r="AV51" s="73">
        <f t="shared" si="45"/>
        <v>0</v>
      </c>
      <c r="AW51" s="73">
        <f t="shared" si="45"/>
        <v>0</v>
      </c>
      <c r="AX51" s="73">
        <f t="shared" si="45"/>
        <v>0</v>
      </c>
      <c r="AY51" s="73">
        <f t="shared" si="45"/>
        <v>0</v>
      </c>
      <c r="AZ51" s="73">
        <f t="shared" si="45"/>
        <v>0</v>
      </c>
      <c r="BA51" s="73">
        <f t="shared" si="45"/>
        <v>0</v>
      </c>
      <c r="BB51" s="73">
        <f t="shared" si="45"/>
        <v>0</v>
      </c>
      <c r="BC51" s="73">
        <f t="shared" si="45"/>
        <v>0</v>
      </c>
      <c r="BD51" s="73">
        <f t="shared" si="45"/>
        <v>0</v>
      </c>
      <c r="BE51" s="73">
        <f t="shared" si="45"/>
        <v>0</v>
      </c>
      <c r="BF51" s="73">
        <f t="shared" si="45"/>
        <v>0</v>
      </c>
      <c r="BG51" s="73">
        <f t="shared" si="45"/>
        <v>0</v>
      </c>
      <c r="BH51" s="73">
        <f t="shared" si="45"/>
        <v>0</v>
      </c>
      <c r="BI51" s="73">
        <f t="shared" si="45"/>
        <v>0</v>
      </c>
      <c r="BJ51" s="73">
        <f t="shared" si="45"/>
        <v>0</v>
      </c>
      <c r="BK51" s="73">
        <f t="shared" si="45"/>
        <v>0</v>
      </c>
    </row>
    <row r="52" spans="1:63" s="77" customFormat="1" x14ac:dyDescent="0.25">
      <c r="A52" s="95"/>
      <c r="B52" s="76"/>
    </row>
    <row r="53" spans="1:63" s="19" customFormat="1" x14ac:dyDescent="0.25">
      <c r="A53" s="95"/>
      <c r="B53" s="23" t="s">
        <v>92</v>
      </c>
      <c r="C53" s="7"/>
      <c r="D53" s="72">
        <f t="shared" ref="D53:AI53" si="46">D46+D51</f>
        <v>1254.3999999999999</v>
      </c>
      <c r="E53" s="72">
        <f t="shared" si="46"/>
        <v>1254.3999999999999</v>
      </c>
      <c r="F53" s="72">
        <f t="shared" si="46"/>
        <v>1254.3999999999999</v>
      </c>
      <c r="G53" s="72">
        <f t="shared" si="46"/>
        <v>1254.3999999999999</v>
      </c>
      <c r="H53" s="72">
        <f t="shared" si="46"/>
        <v>1254.3999999999999</v>
      </c>
      <c r="I53" s="72">
        <f t="shared" si="46"/>
        <v>1254.3999999999999</v>
      </c>
      <c r="J53" s="72">
        <f t="shared" si="46"/>
        <v>1254.3999999999999</v>
      </c>
      <c r="K53" s="72">
        <f t="shared" si="46"/>
        <v>1254.3999999999999</v>
      </c>
      <c r="L53" s="72">
        <f t="shared" si="46"/>
        <v>1254.3999999999999</v>
      </c>
      <c r="M53" s="72">
        <f t="shared" si="46"/>
        <v>1254.3999999999999</v>
      </c>
      <c r="N53" s="72">
        <f t="shared" si="46"/>
        <v>1254.3999999999999</v>
      </c>
      <c r="O53" s="72">
        <f t="shared" si="46"/>
        <v>1254.3999999999999</v>
      </c>
      <c r="P53" s="72">
        <f t="shared" si="46"/>
        <v>3168</v>
      </c>
      <c r="Q53" s="72">
        <f t="shared" si="46"/>
        <v>3168</v>
      </c>
      <c r="R53" s="72">
        <f t="shared" si="46"/>
        <v>3168</v>
      </c>
      <c r="S53" s="72">
        <f t="shared" si="46"/>
        <v>3168</v>
      </c>
      <c r="T53" s="72">
        <f t="shared" si="46"/>
        <v>3168</v>
      </c>
      <c r="U53" s="72">
        <f t="shared" si="46"/>
        <v>3168</v>
      </c>
      <c r="V53" s="72">
        <f t="shared" si="46"/>
        <v>6600</v>
      </c>
      <c r="W53" s="72">
        <f t="shared" si="46"/>
        <v>6600</v>
      </c>
      <c r="X53" s="72">
        <f t="shared" si="46"/>
        <v>6600</v>
      </c>
      <c r="Y53" s="72">
        <f t="shared" si="46"/>
        <v>6600</v>
      </c>
      <c r="Z53" s="72">
        <f t="shared" si="46"/>
        <v>6600</v>
      </c>
      <c r="AA53" s="72">
        <f t="shared" si="46"/>
        <v>6600</v>
      </c>
      <c r="AB53" s="72">
        <f t="shared" si="46"/>
        <v>11232</v>
      </c>
      <c r="AC53" s="72">
        <f t="shared" si="46"/>
        <v>11232</v>
      </c>
      <c r="AD53" s="72">
        <f t="shared" si="46"/>
        <v>11232</v>
      </c>
      <c r="AE53" s="72">
        <f t="shared" si="46"/>
        <v>11232</v>
      </c>
      <c r="AF53" s="72">
        <f t="shared" si="46"/>
        <v>11232</v>
      </c>
      <c r="AG53" s="72">
        <f t="shared" si="46"/>
        <v>11232</v>
      </c>
      <c r="AH53" s="72">
        <f t="shared" si="46"/>
        <v>18000</v>
      </c>
      <c r="AI53" s="72">
        <f t="shared" si="46"/>
        <v>18000</v>
      </c>
      <c r="AJ53" s="72">
        <f t="shared" ref="AJ53:BK53" si="47">AJ46+AJ51</f>
        <v>18000</v>
      </c>
      <c r="AK53" s="72">
        <f t="shared" si="47"/>
        <v>18000</v>
      </c>
      <c r="AL53" s="72">
        <f t="shared" si="47"/>
        <v>18000</v>
      </c>
      <c r="AM53" s="72">
        <f t="shared" si="47"/>
        <v>18000</v>
      </c>
      <c r="AN53" s="72">
        <f t="shared" si="47"/>
        <v>18000</v>
      </c>
      <c r="AO53" s="72">
        <f t="shared" si="47"/>
        <v>18000</v>
      </c>
      <c r="AP53" s="72">
        <f t="shared" si="47"/>
        <v>18000</v>
      </c>
      <c r="AQ53" s="72">
        <f t="shared" si="47"/>
        <v>18000</v>
      </c>
      <c r="AR53" s="72">
        <f t="shared" si="47"/>
        <v>32787.999999999993</v>
      </c>
      <c r="AS53" s="72">
        <f t="shared" si="47"/>
        <v>32787.999999999993</v>
      </c>
      <c r="AT53" s="72">
        <f t="shared" si="47"/>
        <v>32787.999999999993</v>
      </c>
      <c r="AU53" s="72">
        <f t="shared" si="47"/>
        <v>32787.999999999993</v>
      </c>
      <c r="AV53" s="72">
        <f t="shared" si="47"/>
        <v>32787.999999999993</v>
      </c>
      <c r="AW53" s="72">
        <f t="shared" si="47"/>
        <v>32787.999999999993</v>
      </c>
      <c r="AX53" s="72">
        <f t="shared" si="47"/>
        <v>95760</v>
      </c>
      <c r="AY53" s="72">
        <f t="shared" si="47"/>
        <v>0</v>
      </c>
      <c r="AZ53" s="72">
        <f t="shared" si="47"/>
        <v>95760</v>
      </c>
      <c r="BA53" s="72">
        <f t="shared" si="47"/>
        <v>95760</v>
      </c>
      <c r="BB53" s="72">
        <f t="shared" si="47"/>
        <v>95760</v>
      </c>
      <c r="BC53" s="72">
        <f t="shared" si="47"/>
        <v>95760</v>
      </c>
      <c r="BD53" s="72">
        <f t="shared" si="47"/>
        <v>140378</v>
      </c>
      <c r="BE53" s="72">
        <f t="shared" si="47"/>
        <v>140378</v>
      </c>
      <c r="BF53" s="72">
        <f t="shared" si="47"/>
        <v>140378</v>
      </c>
      <c r="BG53" s="72">
        <f t="shared" si="47"/>
        <v>140378</v>
      </c>
      <c r="BH53" s="72">
        <f t="shared" si="47"/>
        <v>140378</v>
      </c>
      <c r="BI53" s="72">
        <f t="shared" si="47"/>
        <v>140378</v>
      </c>
      <c r="BJ53" s="72">
        <f t="shared" si="47"/>
        <v>140378</v>
      </c>
      <c r="BK53" s="72">
        <f t="shared" si="47"/>
        <v>140378</v>
      </c>
    </row>
    <row r="54" spans="1:63" s="15" customFormat="1" x14ac:dyDescent="0.25">
      <c r="A54" s="95"/>
      <c r="B54" s="24" t="s">
        <v>8</v>
      </c>
      <c r="C54" s="8"/>
      <c r="D54" s="71">
        <f>D38+D29+D16</f>
        <v>1543</v>
      </c>
      <c r="E54" s="71">
        <f t="shared" ref="E54:BK54" si="48">E38+E29+E16</f>
        <v>1923</v>
      </c>
      <c r="F54" s="71">
        <f t="shared" si="48"/>
        <v>2293</v>
      </c>
      <c r="G54" s="71">
        <f t="shared" si="48"/>
        <v>2033</v>
      </c>
      <c r="H54" s="71">
        <f t="shared" si="48"/>
        <v>2093</v>
      </c>
      <c r="I54" s="71">
        <f t="shared" si="48"/>
        <v>1973</v>
      </c>
      <c r="J54" s="71">
        <f t="shared" si="48"/>
        <v>2441</v>
      </c>
      <c r="K54" s="71">
        <f t="shared" si="48"/>
        <v>1441</v>
      </c>
      <c r="L54" s="71">
        <f t="shared" si="48"/>
        <v>1441</v>
      </c>
      <c r="M54" s="71">
        <f t="shared" si="48"/>
        <v>1441</v>
      </c>
      <c r="N54" s="71">
        <f t="shared" si="48"/>
        <v>1441</v>
      </c>
      <c r="O54" s="71">
        <f t="shared" si="48"/>
        <v>1441</v>
      </c>
      <c r="P54" s="71">
        <f t="shared" si="48"/>
        <v>3480</v>
      </c>
      <c r="Q54" s="71">
        <f t="shared" si="48"/>
        <v>3480</v>
      </c>
      <c r="R54" s="71">
        <f t="shared" si="48"/>
        <v>3480</v>
      </c>
      <c r="S54" s="71">
        <f t="shared" si="48"/>
        <v>3480</v>
      </c>
      <c r="T54" s="71">
        <f t="shared" si="48"/>
        <v>3480</v>
      </c>
      <c r="U54" s="71">
        <f t="shared" si="48"/>
        <v>3480</v>
      </c>
      <c r="V54" s="71">
        <f t="shared" si="48"/>
        <v>6575</v>
      </c>
      <c r="W54" s="71">
        <f t="shared" si="48"/>
        <v>6575</v>
      </c>
      <c r="X54" s="71">
        <f t="shared" si="48"/>
        <v>6575</v>
      </c>
      <c r="Y54" s="71">
        <f t="shared" si="48"/>
        <v>6575</v>
      </c>
      <c r="Z54" s="71">
        <f t="shared" si="48"/>
        <v>6575</v>
      </c>
      <c r="AA54" s="71">
        <f t="shared" si="48"/>
        <v>6575</v>
      </c>
      <c r="AB54" s="71">
        <f t="shared" si="48"/>
        <v>10780</v>
      </c>
      <c r="AC54" s="71">
        <f t="shared" si="48"/>
        <v>10780</v>
      </c>
      <c r="AD54" s="71">
        <f t="shared" si="48"/>
        <v>10780</v>
      </c>
      <c r="AE54" s="71">
        <f t="shared" si="48"/>
        <v>10780</v>
      </c>
      <c r="AF54" s="71">
        <f t="shared" si="48"/>
        <v>10790</v>
      </c>
      <c r="AG54" s="71">
        <f t="shared" si="48"/>
        <v>10790</v>
      </c>
      <c r="AH54" s="71">
        <f t="shared" si="48"/>
        <v>16642</v>
      </c>
      <c r="AI54" s="71">
        <f t="shared" si="48"/>
        <v>16642</v>
      </c>
      <c r="AJ54" s="71">
        <f t="shared" si="48"/>
        <v>16642</v>
      </c>
      <c r="AK54" s="71">
        <f t="shared" si="48"/>
        <v>16642</v>
      </c>
      <c r="AL54" s="71">
        <f t="shared" si="48"/>
        <v>16642</v>
      </c>
      <c r="AM54" s="71">
        <f t="shared" si="48"/>
        <v>16642</v>
      </c>
      <c r="AN54" s="71">
        <f t="shared" si="48"/>
        <v>19840</v>
      </c>
      <c r="AO54" s="71">
        <f t="shared" si="48"/>
        <v>21840</v>
      </c>
      <c r="AP54" s="71">
        <f t="shared" si="48"/>
        <v>23840</v>
      </c>
      <c r="AQ54" s="71">
        <f t="shared" si="48"/>
        <v>16840</v>
      </c>
      <c r="AR54" s="71">
        <f t="shared" si="48"/>
        <v>25436</v>
      </c>
      <c r="AS54" s="71">
        <f t="shared" si="48"/>
        <v>25436</v>
      </c>
      <c r="AT54" s="71">
        <f t="shared" si="48"/>
        <v>25486</v>
      </c>
      <c r="AU54" s="71">
        <f t="shared" si="48"/>
        <v>25486</v>
      </c>
      <c r="AV54" s="71">
        <f t="shared" si="48"/>
        <v>25486</v>
      </c>
      <c r="AW54" s="71">
        <f t="shared" si="48"/>
        <v>25486</v>
      </c>
      <c r="AX54" s="71">
        <f t="shared" si="48"/>
        <v>71356</v>
      </c>
      <c r="AY54" s="71">
        <f t="shared" si="48"/>
        <v>71356</v>
      </c>
      <c r="AZ54" s="71">
        <f t="shared" si="48"/>
        <v>71639</v>
      </c>
      <c r="BA54" s="71">
        <f t="shared" si="48"/>
        <v>71639</v>
      </c>
      <c r="BB54" s="71">
        <f t="shared" si="48"/>
        <v>71639</v>
      </c>
      <c r="BC54" s="71">
        <f t="shared" si="48"/>
        <v>71639</v>
      </c>
      <c r="BD54" s="71">
        <f t="shared" si="48"/>
        <v>103744</v>
      </c>
      <c r="BE54" s="71">
        <f t="shared" si="48"/>
        <v>103744</v>
      </c>
      <c r="BF54" s="71">
        <f t="shared" si="48"/>
        <v>103827</v>
      </c>
      <c r="BG54" s="71">
        <f t="shared" si="48"/>
        <v>103827</v>
      </c>
      <c r="BH54" s="71">
        <f t="shared" si="48"/>
        <v>103827</v>
      </c>
      <c r="BI54" s="71">
        <f t="shared" si="48"/>
        <v>103827</v>
      </c>
      <c r="BJ54" s="71">
        <f t="shared" si="48"/>
        <v>103827</v>
      </c>
      <c r="BK54" s="71">
        <f t="shared" si="48"/>
        <v>103827</v>
      </c>
    </row>
    <row r="55" spans="1:63" s="15" customFormat="1" x14ac:dyDescent="0.25">
      <c r="A55" s="95"/>
      <c r="B55" s="24" t="s">
        <v>95</v>
      </c>
      <c r="C55" s="8"/>
      <c r="D55" s="71">
        <f>D53-D54</f>
        <v>-288.60000000000014</v>
      </c>
      <c r="E55" s="71">
        <f t="shared" ref="E55:BJ55" si="49">E53-E54</f>
        <v>-668.60000000000014</v>
      </c>
      <c r="F55" s="71">
        <f t="shared" si="49"/>
        <v>-1038.6000000000001</v>
      </c>
      <c r="G55" s="71">
        <f t="shared" si="49"/>
        <v>-778.60000000000014</v>
      </c>
      <c r="H55" s="71">
        <f t="shared" si="49"/>
        <v>-838.60000000000014</v>
      </c>
      <c r="I55" s="71">
        <f t="shared" si="49"/>
        <v>-718.60000000000014</v>
      </c>
      <c r="J55" s="71">
        <f t="shared" si="49"/>
        <v>-1186.6000000000001</v>
      </c>
      <c r="K55" s="71">
        <f t="shared" si="49"/>
        <v>-186.60000000000014</v>
      </c>
      <c r="L55" s="71">
        <f t="shared" si="49"/>
        <v>-186.60000000000014</v>
      </c>
      <c r="M55" s="71">
        <f t="shared" si="49"/>
        <v>-186.60000000000014</v>
      </c>
      <c r="N55" s="71">
        <f t="shared" si="49"/>
        <v>-186.60000000000014</v>
      </c>
      <c r="O55" s="71">
        <f t="shared" si="49"/>
        <v>-186.60000000000014</v>
      </c>
      <c r="P55" s="71">
        <f t="shared" si="49"/>
        <v>-312</v>
      </c>
      <c r="Q55" s="71">
        <f t="shared" si="49"/>
        <v>-312</v>
      </c>
      <c r="R55" s="71">
        <f t="shared" si="49"/>
        <v>-312</v>
      </c>
      <c r="S55" s="71">
        <f t="shared" si="49"/>
        <v>-312</v>
      </c>
      <c r="T55" s="71">
        <f t="shared" si="49"/>
        <v>-312</v>
      </c>
      <c r="U55" s="71">
        <f t="shared" si="49"/>
        <v>-312</v>
      </c>
      <c r="V55" s="71">
        <f t="shared" si="49"/>
        <v>25</v>
      </c>
      <c r="W55" s="71">
        <f t="shared" si="49"/>
        <v>25</v>
      </c>
      <c r="X55" s="71">
        <f t="shared" si="49"/>
        <v>25</v>
      </c>
      <c r="Y55" s="71">
        <f t="shared" si="49"/>
        <v>25</v>
      </c>
      <c r="Z55" s="71">
        <f t="shared" si="49"/>
        <v>25</v>
      </c>
      <c r="AA55" s="71">
        <f t="shared" si="49"/>
        <v>25</v>
      </c>
      <c r="AB55" s="71">
        <f t="shared" si="49"/>
        <v>452</v>
      </c>
      <c r="AC55" s="71">
        <f t="shared" si="49"/>
        <v>452</v>
      </c>
      <c r="AD55" s="71">
        <f t="shared" si="49"/>
        <v>452</v>
      </c>
      <c r="AE55" s="71">
        <f t="shared" si="49"/>
        <v>452</v>
      </c>
      <c r="AF55" s="71">
        <f t="shared" si="49"/>
        <v>442</v>
      </c>
      <c r="AG55" s="71">
        <f t="shared" si="49"/>
        <v>442</v>
      </c>
      <c r="AH55" s="71">
        <f t="shared" si="49"/>
        <v>1358</v>
      </c>
      <c r="AI55" s="71">
        <f t="shared" si="49"/>
        <v>1358</v>
      </c>
      <c r="AJ55" s="71">
        <f t="shared" si="49"/>
        <v>1358</v>
      </c>
      <c r="AK55" s="71">
        <f t="shared" si="49"/>
        <v>1358</v>
      </c>
      <c r="AL55" s="71">
        <f t="shared" si="49"/>
        <v>1358</v>
      </c>
      <c r="AM55" s="71">
        <f t="shared" si="49"/>
        <v>1358</v>
      </c>
      <c r="AN55" s="71">
        <f t="shared" si="49"/>
        <v>-1840</v>
      </c>
      <c r="AO55" s="71">
        <f t="shared" si="49"/>
        <v>-3840</v>
      </c>
      <c r="AP55" s="71">
        <f t="shared" si="49"/>
        <v>-5840</v>
      </c>
      <c r="AQ55" s="71">
        <f t="shared" si="49"/>
        <v>1160</v>
      </c>
      <c r="AR55" s="71">
        <f t="shared" si="49"/>
        <v>7351.9999999999927</v>
      </c>
      <c r="AS55" s="71">
        <f t="shared" si="49"/>
        <v>7351.9999999999927</v>
      </c>
      <c r="AT55" s="71">
        <f t="shared" si="49"/>
        <v>7301.9999999999927</v>
      </c>
      <c r="AU55" s="71">
        <f t="shared" si="49"/>
        <v>7301.9999999999927</v>
      </c>
      <c r="AV55" s="71">
        <f t="shared" si="49"/>
        <v>7301.9999999999927</v>
      </c>
      <c r="AW55" s="71">
        <f t="shared" si="49"/>
        <v>7301.9999999999927</v>
      </c>
      <c r="AX55" s="71">
        <f t="shared" si="49"/>
        <v>24404</v>
      </c>
      <c r="AY55" s="71">
        <f t="shared" si="49"/>
        <v>-71356</v>
      </c>
      <c r="AZ55" s="71">
        <f t="shared" si="49"/>
        <v>24121</v>
      </c>
      <c r="BA55" s="71">
        <f t="shared" si="49"/>
        <v>24121</v>
      </c>
      <c r="BB55" s="71">
        <f t="shared" si="49"/>
        <v>24121</v>
      </c>
      <c r="BC55" s="71">
        <f t="shared" si="49"/>
        <v>24121</v>
      </c>
      <c r="BD55" s="71">
        <f t="shared" si="49"/>
        <v>36634</v>
      </c>
      <c r="BE55" s="71">
        <f t="shared" si="49"/>
        <v>36634</v>
      </c>
      <c r="BF55" s="71">
        <f t="shared" si="49"/>
        <v>36551</v>
      </c>
      <c r="BG55" s="71">
        <f t="shared" si="49"/>
        <v>36551</v>
      </c>
      <c r="BH55" s="71">
        <f t="shared" si="49"/>
        <v>36551</v>
      </c>
      <c r="BI55" s="71">
        <f t="shared" si="49"/>
        <v>36551</v>
      </c>
      <c r="BJ55" s="71">
        <f t="shared" si="49"/>
        <v>36551</v>
      </c>
      <c r="BK55" s="71">
        <f>BK53-BK54</f>
        <v>36551</v>
      </c>
    </row>
    <row r="56" spans="1:63" s="15" customFormat="1" x14ac:dyDescent="0.25">
      <c r="A56" s="96"/>
      <c r="B56" s="24" t="s">
        <v>93</v>
      </c>
      <c r="C56" s="8"/>
      <c r="D56" s="71">
        <f>D55</f>
        <v>-288.60000000000014</v>
      </c>
      <c r="E56" s="71">
        <f>E55+D56</f>
        <v>-957.20000000000027</v>
      </c>
      <c r="F56" s="71">
        <f t="shared" ref="F56:AK56" si="50">E56+F55</f>
        <v>-1995.8000000000004</v>
      </c>
      <c r="G56" s="71">
        <f t="shared" si="50"/>
        <v>-2774.4000000000005</v>
      </c>
      <c r="H56" s="71">
        <f t="shared" si="50"/>
        <v>-3613.0000000000009</v>
      </c>
      <c r="I56" s="71">
        <f t="shared" si="50"/>
        <v>-4331.6000000000013</v>
      </c>
      <c r="J56" s="71">
        <f t="shared" si="50"/>
        <v>-5518.2000000000016</v>
      </c>
      <c r="K56" s="71">
        <f t="shared" si="50"/>
        <v>-5704.800000000002</v>
      </c>
      <c r="L56" s="71">
        <f t="shared" si="50"/>
        <v>-5891.4000000000024</v>
      </c>
      <c r="M56" s="71">
        <f t="shared" si="50"/>
        <v>-6078.0000000000027</v>
      </c>
      <c r="N56" s="71">
        <f t="shared" si="50"/>
        <v>-6264.6000000000031</v>
      </c>
      <c r="O56" s="71">
        <f t="shared" si="50"/>
        <v>-6451.2000000000035</v>
      </c>
      <c r="P56" s="71">
        <f t="shared" si="50"/>
        <v>-6763.2000000000035</v>
      </c>
      <c r="Q56" s="71">
        <f t="shared" si="50"/>
        <v>-7075.2000000000035</v>
      </c>
      <c r="R56" s="71">
        <f t="shared" si="50"/>
        <v>-7387.2000000000035</v>
      </c>
      <c r="S56" s="71">
        <f t="shared" si="50"/>
        <v>-7699.2000000000035</v>
      </c>
      <c r="T56" s="71">
        <f t="shared" si="50"/>
        <v>-8011.2000000000035</v>
      </c>
      <c r="U56" s="71">
        <f t="shared" si="50"/>
        <v>-8323.2000000000044</v>
      </c>
      <c r="V56" s="71">
        <f t="shared" si="50"/>
        <v>-8298.2000000000044</v>
      </c>
      <c r="W56" s="71">
        <f t="shared" si="50"/>
        <v>-8273.2000000000044</v>
      </c>
      <c r="X56" s="71">
        <f t="shared" si="50"/>
        <v>-8248.2000000000044</v>
      </c>
      <c r="Y56" s="71">
        <f t="shared" si="50"/>
        <v>-8223.2000000000044</v>
      </c>
      <c r="Z56" s="71">
        <f t="shared" si="50"/>
        <v>-8198.2000000000044</v>
      </c>
      <c r="AA56" s="71">
        <f t="shared" si="50"/>
        <v>-8173.2000000000044</v>
      </c>
      <c r="AB56" s="71">
        <f t="shared" si="50"/>
        <v>-7721.2000000000044</v>
      </c>
      <c r="AC56" s="71">
        <f t="shared" si="50"/>
        <v>-7269.2000000000044</v>
      </c>
      <c r="AD56" s="71">
        <f t="shared" si="50"/>
        <v>-6817.2000000000044</v>
      </c>
      <c r="AE56" s="71">
        <f t="shared" si="50"/>
        <v>-6365.2000000000044</v>
      </c>
      <c r="AF56" s="71">
        <f t="shared" si="50"/>
        <v>-5923.2000000000044</v>
      </c>
      <c r="AG56" s="71">
        <f t="shared" si="50"/>
        <v>-5481.2000000000044</v>
      </c>
      <c r="AH56" s="71">
        <f t="shared" si="50"/>
        <v>-4123.2000000000044</v>
      </c>
      <c r="AI56" s="71">
        <f t="shared" si="50"/>
        <v>-2765.2000000000044</v>
      </c>
      <c r="AJ56" s="71">
        <f t="shared" si="50"/>
        <v>-1407.2000000000044</v>
      </c>
      <c r="AK56" s="71">
        <f t="shared" si="50"/>
        <v>-49.200000000004366</v>
      </c>
      <c r="AL56" s="71">
        <f t="shared" ref="AL56:BK56" si="51">AK56+AL55</f>
        <v>1308.7999999999956</v>
      </c>
      <c r="AM56" s="71">
        <f t="shared" si="51"/>
        <v>2666.7999999999956</v>
      </c>
      <c r="AN56" s="71">
        <f t="shared" si="51"/>
        <v>826.79999999999563</v>
      </c>
      <c r="AO56" s="71">
        <f t="shared" si="51"/>
        <v>-3013.2000000000044</v>
      </c>
      <c r="AP56" s="71">
        <f t="shared" si="51"/>
        <v>-8853.2000000000044</v>
      </c>
      <c r="AQ56" s="71">
        <f t="shared" si="51"/>
        <v>-7693.2000000000044</v>
      </c>
      <c r="AR56" s="71">
        <f t="shared" si="51"/>
        <v>-341.20000000001164</v>
      </c>
      <c r="AS56" s="71">
        <f t="shared" si="51"/>
        <v>7010.7999999999811</v>
      </c>
      <c r="AT56" s="71">
        <f t="shared" si="51"/>
        <v>14312.799999999974</v>
      </c>
      <c r="AU56" s="71">
        <f t="shared" si="51"/>
        <v>21614.799999999967</v>
      </c>
      <c r="AV56" s="71">
        <f t="shared" si="51"/>
        <v>28916.799999999959</v>
      </c>
      <c r="AW56" s="71">
        <f t="shared" si="51"/>
        <v>36218.799999999952</v>
      </c>
      <c r="AX56" s="71">
        <f>AW56+AX55</f>
        <v>60622.799999999952</v>
      </c>
      <c r="AY56" s="71">
        <f t="shared" si="51"/>
        <v>-10733.200000000048</v>
      </c>
      <c r="AZ56" s="71">
        <f t="shared" si="51"/>
        <v>13387.799999999952</v>
      </c>
      <c r="BA56" s="71">
        <f t="shared" si="51"/>
        <v>37508.799999999952</v>
      </c>
      <c r="BB56" s="71">
        <f t="shared" si="51"/>
        <v>61629.799999999952</v>
      </c>
      <c r="BC56" s="71">
        <f t="shared" si="51"/>
        <v>85750.799999999959</v>
      </c>
      <c r="BD56" s="71">
        <f t="shared" si="51"/>
        <v>122384.79999999996</v>
      </c>
      <c r="BE56" s="71">
        <f t="shared" si="51"/>
        <v>159018.79999999996</v>
      </c>
      <c r="BF56" s="71">
        <f t="shared" si="51"/>
        <v>195569.79999999996</v>
      </c>
      <c r="BG56" s="71">
        <f t="shared" si="51"/>
        <v>232120.79999999996</v>
      </c>
      <c r="BH56" s="71">
        <f t="shared" si="51"/>
        <v>268671.79999999993</v>
      </c>
      <c r="BI56" s="71">
        <f t="shared" si="51"/>
        <v>305222.79999999993</v>
      </c>
      <c r="BJ56" s="71">
        <f t="shared" si="51"/>
        <v>341773.79999999993</v>
      </c>
      <c r="BK56" s="71">
        <f t="shared" si="51"/>
        <v>378324.79999999993</v>
      </c>
    </row>
    <row r="57" spans="1:63" ht="15" customHeight="1" x14ac:dyDescent="0.25">
      <c r="B57" s="21"/>
      <c r="C57" s="10"/>
      <c r="D57" s="10"/>
      <c r="E57" s="10"/>
      <c r="F57" s="10"/>
      <c r="G57" s="10"/>
      <c r="H57" s="10"/>
      <c r="I57" s="10"/>
      <c r="J57" s="10"/>
      <c r="K57" s="10"/>
      <c r="L57" s="10"/>
      <c r="M57" s="10"/>
      <c r="N57" s="10"/>
      <c r="O57" s="10"/>
      <c r="AA57" s="5"/>
      <c r="AM57" s="5"/>
    </row>
    <row r="58" spans="1:63" ht="20.25" customHeight="1" x14ac:dyDescent="0.25">
      <c r="B58" s="5"/>
      <c r="H58" s="56"/>
      <c r="I58" s="56"/>
      <c r="J58" s="56"/>
      <c r="K58" s="56"/>
      <c r="L58" s="56"/>
      <c r="O58" s="5"/>
      <c r="AA58" s="5"/>
      <c r="AM58" s="5"/>
    </row>
    <row r="59" spans="1:63" x14ac:dyDescent="0.25">
      <c r="B59" s="49"/>
      <c r="C59" s="49"/>
      <c r="H59" s="56"/>
      <c r="I59" s="56"/>
      <c r="J59" s="56"/>
      <c r="K59" s="57"/>
      <c r="L59" s="56"/>
      <c r="O59" s="5"/>
      <c r="AA59" s="5"/>
      <c r="AM59" s="5"/>
    </row>
    <row r="60" spans="1:63" ht="16.8" thickBot="1" x14ac:dyDescent="0.3">
      <c r="B60" s="5"/>
      <c r="H60" s="56"/>
      <c r="I60" s="56"/>
      <c r="J60" s="57"/>
      <c r="K60" s="56"/>
      <c r="L60" s="56"/>
      <c r="O60" s="5"/>
      <c r="AA60" s="5"/>
      <c r="AM60" s="5"/>
    </row>
    <row r="61" spans="1:63" ht="16.8" thickBot="1" x14ac:dyDescent="0.3">
      <c r="B61" s="5"/>
      <c r="D61" s="53"/>
      <c r="E61" s="54" t="s">
        <v>141</v>
      </c>
      <c r="F61" s="55"/>
      <c r="G61" s="53"/>
      <c r="H61" s="54" t="s">
        <v>142</v>
      </c>
      <c r="I61" s="55"/>
      <c r="J61" s="53"/>
      <c r="K61" s="54" t="s">
        <v>143</v>
      </c>
      <c r="L61" s="55"/>
      <c r="M61" s="53"/>
      <c r="N61" s="54" t="s">
        <v>144</v>
      </c>
      <c r="O61" s="55"/>
      <c r="P61" s="53"/>
      <c r="Q61" s="54" t="s">
        <v>145</v>
      </c>
      <c r="R61" s="55"/>
      <c r="AA61" s="5"/>
      <c r="AM61" s="5"/>
    </row>
    <row r="62" spans="1:63" ht="20.399999999999999" x14ac:dyDescent="0.25">
      <c r="B62" s="47" t="s">
        <v>117</v>
      </c>
      <c r="C62" s="47" t="s">
        <v>116</v>
      </c>
      <c r="D62" s="52" t="s">
        <v>100</v>
      </c>
      <c r="E62" s="52" t="s">
        <v>101</v>
      </c>
      <c r="F62" s="52" t="s">
        <v>102</v>
      </c>
      <c r="G62" s="52" t="s">
        <v>103</v>
      </c>
      <c r="H62" s="52" t="s">
        <v>104</v>
      </c>
      <c r="I62" s="52" t="s">
        <v>105</v>
      </c>
      <c r="J62" s="52" t="s">
        <v>106</v>
      </c>
      <c r="K62" s="52" t="s">
        <v>107</v>
      </c>
      <c r="L62" s="52" t="s">
        <v>108</v>
      </c>
      <c r="M62" s="52" t="s">
        <v>109</v>
      </c>
      <c r="N62" s="52" t="s">
        <v>110</v>
      </c>
      <c r="O62" s="52" t="s">
        <v>111</v>
      </c>
      <c r="P62" s="52" t="s">
        <v>112</v>
      </c>
      <c r="Q62" s="52" t="s">
        <v>113</v>
      </c>
      <c r="R62" s="52" t="s">
        <v>114</v>
      </c>
      <c r="AA62" s="5"/>
      <c r="AM62" s="5"/>
    </row>
    <row r="63" spans="1:63" x14ac:dyDescent="0.25">
      <c r="B63" s="48" t="s">
        <v>99</v>
      </c>
      <c r="C63" s="56"/>
      <c r="D63" s="68"/>
      <c r="E63" s="68"/>
      <c r="F63" s="68"/>
      <c r="G63" s="68"/>
      <c r="H63" s="68"/>
      <c r="I63" s="68"/>
      <c r="J63" s="68"/>
      <c r="K63" s="68"/>
      <c r="L63" s="68"/>
      <c r="M63" s="68"/>
      <c r="N63" s="68"/>
      <c r="O63" s="68"/>
      <c r="P63" s="68"/>
      <c r="Q63" s="68"/>
      <c r="R63" s="68"/>
      <c r="AA63" s="5"/>
      <c r="AM63" s="5"/>
    </row>
    <row r="64" spans="1:63" x14ac:dyDescent="0.25">
      <c r="B64" s="48" t="s">
        <v>115</v>
      </c>
      <c r="C64" s="56"/>
      <c r="D64" s="68"/>
      <c r="E64" s="68"/>
      <c r="F64" s="68"/>
      <c r="G64" s="68"/>
      <c r="H64" s="68"/>
      <c r="I64" s="68"/>
      <c r="J64" s="68"/>
      <c r="K64" s="68"/>
      <c r="L64" s="68"/>
      <c r="M64" s="68"/>
      <c r="N64" s="68"/>
      <c r="O64" s="68"/>
      <c r="P64" s="68"/>
      <c r="Q64" s="68"/>
      <c r="R64" s="68"/>
      <c r="AA64" s="5"/>
      <c r="AM64" s="5"/>
      <c r="AP64" s="12"/>
    </row>
    <row r="65" spans="2:39" x14ac:dyDescent="0.25">
      <c r="B65" s="48" t="s">
        <v>125</v>
      </c>
      <c r="C65" s="56"/>
      <c r="D65" s="68"/>
      <c r="E65" s="68"/>
      <c r="F65" s="68"/>
      <c r="G65" s="68"/>
      <c r="H65" s="68"/>
      <c r="I65" s="68"/>
      <c r="J65" s="68"/>
      <c r="K65" s="68"/>
      <c r="L65" s="68"/>
      <c r="M65" s="68"/>
      <c r="N65" s="68"/>
      <c r="O65" s="68"/>
      <c r="P65" s="68"/>
      <c r="Q65" s="68"/>
      <c r="R65" s="68"/>
      <c r="AA65" s="5"/>
      <c r="AM65" s="5"/>
    </row>
    <row r="66" spans="2:39" x14ac:dyDescent="0.25">
      <c r="B66" s="48" t="s">
        <v>126</v>
      </c>
      <c r="C66" s="56"/>
      <c r="D66" s="68"/>
      <c r="E66" s="68"/>
      <c r="F66" s="68"/>
      <c r="G66" s="68"/>
      <c r="H66" s="68"/>
      <c r="I66" s="68"/>
      <c r="J66" s="68"/>
      <c r="K66" s="68"/>
      <c r="L66" s="68"/>
      <c r="M66" s="68"/>
      <c r="N66" s="68"/>
      <c r="O66" s="68"/>
      <c r="P66" s="68"/>
      <c r="Q66" s="68"/>
      <c r="R66" s="68"/>
      <c r="AA66" s="5"/>
      <c r="AM66" s="5"/>
    </row>
    <row r="67" spans="2:39" x14ac:dyDescent="0.25">
      <c r="B67" s="48" t="s">
        <v>127</v>
      </c>
      <c r="C67" s="69"/>
      <c r="D67" s="56"/>
      <c r="E67" s="56"/>
      <c r="F67" s="56"/>
      <c r="G67" s="56"/>
      <c r="H67" s="56"/>
      <c r="I67" s="56"/>
      <c r="J67" s="56"/>
      <c r="K67" s="56"/>
      <c r="L67" s="56"/>
      <c r="M67" s="56"/>
      <c r="N67" s="56"/>
      <c r="O67" s="56"/>
      <c r="P67" s="56"/>
      <c r="Q67" s="56"/>
      <c r="R67" s="56"/>
      <c r="AA67" s="5"/>
      <c r="AM67" s="5"/>
    </row>
    <row r="68" spans="2:39" x14ac:dyDescent="0.25">
      <c r="B68" s="48" t="s">
        <v>128</v>
      </c>
      <c r="C68" s="69"/>
      <c r="D68" s="56"/>
      <c r="E68" s="56"/>
      <c r="F68" s="56"/>
      <c r="G68" s="56"/>
      <c r="H68" s="56"/>
      <c r="I68" s="56"/>
      <c r="J68" s="56"/>
      <c r="K68" s="56"/>
      <c r="L68" s="56"/>
      <c r="M68" s="56"/>
      <c r="N68" s="56"/>
      <c r="O68" s="56"/>
      <c r="P68" s="56"/>
      <c r="Q68" s="56"/>
      <c r="R68" s="56"/>
      <c r="AA68" s="5"/>
      <c r="AM68" s="5"/>
    </row>
    <row r="69" spans="2:39" x14ac:dyDescent="0.25">
      <c r="B69" s="48" t="s">
        <v>129</v>
      </c>
      <c r="C69" s="69"/>
      <c r="D69" s="56"/>
      <c r="E69" s="56"/>
      <c r="F69" s="56"/>
      <c r="G69" s="56"/>
      <c r="H69" s="56"/>
      <c r="I69" s="56"/>
      <c r="J69" s="56"/>
      <c r="K69" s="56"/>
      <c r="L69" s="56"/>
      <c r="M69" s="56"/>
      <c r="N69" s="56"/>
      <c r="O69" s="56"/>
      <c r="P69" s="56"/>
      <c r="Q69" s="56"/>
      <c r="R69" s="56"/>
      <c r="AA69" s="5"/>
      <c r="AM69" s="5"/>
    </row>
    <row r="70" spans="2:39" x14ac:dyDescent="0.25">
      <c r="B70" s="48" t="s">
        <v>96</v>
      </c>
      <c r="C70" s="69"/>
      <c r="D70" s="56"/>
      <c r="E70" s="56"/>
      <c r="F70" s="56"/>
      <c r="G70" s="56"/>
      <c r="H70" s="56"/>
      <c r="I70" s="70"/>
      <c r="J70" s="56"/>
      <c r="K70" s="56"/>
      <c r="L70" s="56"/>
      <c r="M70" s="56"/>
      <c r="N70" s="56"/>
      <c r="O70" s="56"/>
      <c r="P70" s="56"/>
      <c r="Q70" s="56"/>
      <c r="R70" s="56"/>
      <c r="AA70" s="5"/>
      <c r="AM70" s="5"/>
    </row>
    <row r="71" spans="2:39" x14ac:dyDescent="0.25">
      <c r="B71" s="48" t="s">
        <v>97</v>
      </c>
      <c r="C71" s="69"/>
      <c r="D71" s="56"/>
      <c r="E71" s="56"/>
      <c r="F71" s="56"/>
      <c r="G71" s="56"/>
      <c r="H71" s="56"/>
      <c r="I71" s="70"/>
      <c r="J71" s="56"/>
      <c r="K71" s="56"/>
      <c r="L71" s="56"/>
      <c r="M71" s="56"/>
      <c r="N71" s="56"/>
      <c r="O71" s="56"/>
      <c r="P71" s="56"/>
      <c r="Q71" s="56"/>
      <c r="R71" s="56"/>
      <c r="AA71" s="5"/>
      <c r="AM71" s="5"/>
    </row>
    <row r="72" spans="2:39" x14ac:dyDescent="0.25">
      <c r="B72" s="48" t="s">
        <v>98</v>
      </c>
      <c r="C72" s="69"/>
      <c r="D72" s="56"/>
      <c r="E72" s="56"/>
      <c r="F72" s="56"/>
      <c r="G72" s="56"/>
      <c r="H72" s="56"/>
      <c r="I72" s="70"/>
      <c r="J72" s="56"/>
      <c r="K72" s="56"/>
      <c r="L72" s="56"/>
      <c r="M72" s="56"/>
      <c r="N72" s="56"/>
      <c r="O72" s="56"/>
      <c r="P72" s="56"/>
      <c r="Q72" s="56"/>
      <c r="R72" s="56"/>
      <c r="AA72" s="5"/>
      <c r="AM72" s="5"/>
    </row>
    <row r="73" spans="2:39" ht="32.4" x14ac:dyDescent="0.25">
      <c r="B73" s="48" t="s">
        <v>133</v>
      </c>
      <c r="C73" s="68"/>
      <c r="D73" s="56"/>
      <c r="E73" s="56"/>
      <c r="F73" s="56"/>
      <c r="G73" s="56"/>
      <c r="H73" s="56"/>
      <c r="I73" s="70"/>
      <c r="J73" s="56"/>
      <c r="K73" s="56"/>
      <c r="L73" s="56"/>
      <c r="M73" s="56"/>
      <c r="N73" s="56"/>
      <c r="O73" s="56"/>
      <c r="P73" s="56"/>
      <c r="Q73" s="56"/>
      <c r="R73" s="56"/>
      <c r="AA73" s="5"/>
      <c r="AM73" s="5"/>
    </row>
    <row r="74" spans="2:39" x14ac:dyDescent="0.25">
      <c r="B74" s="48" t="s">
        <v>118</v>
      </c>
      <c r="C74" s="56"/>
      <c r="D74" s="68"/>
      <c r="E74" s="68"/>
      <c r="F74" s="68"/>
      <c r="G74" s="68"/>
      <c r="H74" s="68"/>
      <c r="I74" s="68"/>
      <c r="J74" s="68"/>
      <c r="K74" s="68"/>
      <c r="L74" s="68"/>
      <c r="M74" s="68"/>
      <c r="N74" s="68"/>
      <c r="O74" s="68"/>
      <c r="P74" s="68"/>
      <c r="Q74" s="68"/>
      <c r="R74" s="68"/>
      <c r="AA74" s="5"/>
      <c r="AM74" s="12"/>
    </row>
    <row r="75" spans="2:39" x14ac:dyDescent="0.25">
      <c r="O75" s="5"/>
      <c r="AA75" s="5"/>
      <c r="AM75" s="12"/>
    </row>
    <row r="76" spans="2:39" x14ac:dyDescent="0.25">
      <c r="O76" s="5"/>
      <c r="AA76" s="5"/>
      <c r="AM76" s="12"/>
    </row>
    <row r="77" spans="2:39" ht="16.8" thickBot="1" x14ac:dyDescent="0.3">
      <c r="O77" s="5"/>
      <c r="AA77" s="5"/>
      <c r="AM77" s="12"/>
    </row>
    <row r="78" spans="2:39" ht="20.399999999999999" x14ac:dyDescent="0.25">
      <c r="D78" s="58"/>
      <c r="E78" s="59" t="s">
        <v>86</v>
      </c>
      <c r="F78" s="59" t="s">
        <v>87</v>
      </c>
      <c r="G78" s="59" t="s">
        <v>88</v>
      </c>
      <c r="H78" s="59" t="s">
        <v>89</v>
      </c>
      <c r="I78" s="59" t="s">
        <v>90</v>
      </c>
      <c r="J78" s="60" t="s">
        <v>91</v>
      </c>
      <c r="O78" s="5"/>
      <c r="AA78" s="5"/>
      <c r="AM78" s="12"/>
    </row>
    <row r="79" spans="2:39" ht="20.399999999999999" x14ac:dyDescent="0.25">
      <c r="D79" s="61" t="s">
        <v>0</v>
      </c>
      <c r="E79" s="64">
        <f>SUM(D53:O53)</f>
        <v>15052.799999999997</v>
      </c>
      <c r="F79" s="64">
        <f>SUM(P53:AA53)</f>
        <v>58608</v>
      </c>
      <c r="G79" s="64">
        <f>SUM(AB53:AM53)</f>
        <v>175392</v>
      </c>
      <c r="H79" s="64">
        <f>SUM(AN53:AY53)</f>
        <v>364488</v>
      </c>
      <c r="I79" s="64">
        <f>SUM(AZ53:BK53)</f>
        <v>1506064</v>
      </c>
      <c r="J79" s="65">
        <f>SUM(E79:I79)</f>
        <v>2119604.7999999998</v>
      </c>
      <c r="O79" s="5"/>
      <c r="AA79" s="12"/>
      <c r="AM79" s="12"/>
    </row>
    <row r="80" spans="2:39" ht="20.399999999999999" x14ac:dyDescent="0.25">
      <c r="D80" s="61" t="s">
        <v>1</v>
      </c>
      <c r="E80" s="64">
        <f>SUM(D54:O54)</f>
        <v>21504</v>
      </c>
      <c r="F80" s="64">
        <f>SUM(P54:AA54)</f>
        <v>60330</v>
      </c>
      <c r="G80" s="64">
        <f>SUM(AB54:AM54)</f>
        <v>164552</v>
      </c>
      <c r="H80" s="64">
        <f>SUM(AN54:AY54)</f>
        <v>377888</v>
      </c>
      <c r="I80" s="64">
        <f>SUM(AZ54:BK54)</f>
        <v>1117006</v>
      </c>
      <c r="J80" s="65">
        <f>SUM(E80:I80)</f>
        <v>1741280</v>
      </c>
      <c r="O80" s="5"/>
      <c r="AA80" s="12"/>
      <c r="AM80" s="12"/>
    </row>
    <row r="81" spans="2:39" ht="21" thickBot="1" x14ac:dyDescent="0.3">
      <c r="D81" s="62" t="s">
        <v>94</v>
      </c>
      <c r="E81" s="66">
        <f t="shared" ref="E81:J81" si="52">E79-E80</f>
        <v>-6451.2000000000025</v>
      </c>
      <c r="F81" s="66">
        <f t="shared" si="52"/>
        <v>-1722</v>
      </c>
      <c r="G81" s="66">
        <f t="shared" si="52"/>
        <v>10840</v>
      </c>
      <c r="H81" s="66">
        <f t="shared" si="52"/>
        <v>-13400</v>
      </c>
      <c r="I81" s="66">
        <f t="shared" si="52"/>
        <v>389058</v>
      </c>
      <c r="J81" s="67">
        <f t="shared" si="52"/>
        <v>378324.79999999981</v>
      </c>
      <c r="O81" s="5"/>
      <c r="AA81" s="12"/>
      <c r="AM81" s="12"/>
    </row>
    <row r="82" spans="2:39" x14ac:dyDescent="0.25">
      <c r="O82" s="5"/>
      <c r="AA82" s="12"/>
      <c r="AM82" s="12"/>
    </row>
    <row r="83" spans="2:39" x14ac:dyDescent="0.25">
      <c r="O83" s="5"/>
      <c r="AA83" s="12"/>
      <c r="AM83" s="12"/>
    </row>
    <row r="84" spans="2:39" x14ac:dyDescent="0.25">
      <c r="B84" s="5"/>
      <c r="O84" s="5"/>
      <c r="AA84" s="12"/>
      <c r="AM84" s="12"/>
    </row>
    <row r="85" spans="2:39" ht="20.399999999999999" x14ac:dyDescent="0.25">
      <c r="B85" s="5"/>
      <c r="E85" s="13" t="s">
        <v>86</v>
      </c>
      <c r="F85" s="13" t="s">
        <v>132</v>
      </c>
      <c r="O85" s="5"/>
      <c r="AA85" s="12"/>
      <c r="AM85" s="12"/>
    </row>
    <row r="86" spans="2:39" ht="17.399999999999999" x14ac:dyDescent="0.25">
      <c r="D86" s="50" t="s">
        <v>5</v>
      </c>
      <c r="E86" s="63" t="e">
        <f>SUM(D16:O16)+SUM(#REF!)+(C73*SUM(#REF!))</f>
        <v>#REF!</v>
      </c>
      <c r="F86" s="63" t="e">
        <f>E86/$E$80*100</f>
        <v>#REF!</v>
      </c>
      <c r="O86" s="5"/>
      <c r="AA86" s="12"/>
      <c r="AM86" s="12"/>
    </row>
    <row r="87" spans="2:39" ht="17.399999999999999" x14ac:dyDescent="0.25">
      <c r="D87" s="50" t="s">
        <v>130</v>
      </c>
      <c r="E87" s="63">
        <f>SUM(D29:O29)</f>
        <v>120</v>
      </c>
      <c r="F87" s="63">
        <f t="shared" ref="F87:F91" si="53">E87/$E$80*100</f>
        <v>0.5580357142857143</v>
      </c>
      <c r="O87" s="12"/>
      <c r="AA87" s="12"/>
      <c r="AM87" s="12"/>
    </row>
    <row r="88" spans="2:39" ht="32.25" customHeight="1" x14ac:dyDescent="0.25">
      <c r="D88" s="50" t="s">
        <v>134</v>
      </c>
      <c r="E88" s="63" t="e">
        <f>SUM(#REF!)+SUM(D37:O37)</f>
        <v>#REF!</v>
      </c>
      <c r="F88" s="63" t="e">
        <f t="shared" si="53"/>
        <v>#REF!</v>
      </c>
      <c r="O88" s="12"/>
      <c r="AA88" s="12"/>
      <c r="AM88" s="12"/>
    </row>
    <row r="89" spans="2:39" ht="34.799999999999997" x14ac:dyDescent="0.25">
      <c r="D89" s="51" t="s">
        <v>136</v>
      </c>
      <c r="E89" s="63">
        <f>SUM(D35:O36)</f>
        <v>4488</v>
      </c>
      <c r="F89" s="63">
        <f t="shared" si="53"/>
        <v>20.870535714285715</v>
      </c>
      <c r="O89" s="12"/>
      <c r="AA89" s="12"/>
      <c r="AM89" s="12"/>
    </row>
    <row r="90" spans="2:39" ht="34.799999999999997" x14ac:dyDescent="0.25">
      <c r="D90" s="51" t="s">
        <v>137</v>
      </c>
      <c r="E90" s="63">
        <f>SUM(D31:O31)</f>
        <v>240</v>
      </c>
      <c r="F90" s="63">
        <f t="shared" si="53"/>
        <v>1.1160714285714286</v>
      </c>
      <c r="O90" s="12"/>
      <c r="AA90" s="12"/>
      <c r="AM90" s="12"/>
    </row>
    <row r="91" spans="2:39" ht="34.799999999999997" x14ac:dyDescent="0.25">
      <c r="D91" s="51" t="s">
        <v>139</v>
      </c>
      <c r="E91" s="63">
        <f>SUM(D33:O34)</f>
        <v>360</v>
      </c>
      <c r="F91" s="63">
        <f t="shared" si="53"/>
        <v>1.6741071428571428</v>
      </c>
      <c r="O91" s="5"/>
      <c r="P91"/>
      <c r="AA91" s="12"/>
      <c r="AM91" s="12"/>
    </row>
    <row r="92" spans="2:39" ht="17.399999999999999" x14ac:dyDescent="0.25">
      <c r="D92" s="50" t="s">
        <v>131</v>
      </c>
      <c r="E92" s="63">
        <f>SUM(D32:O32)</f>
        <v>4500</v>
      </c>
      <c r="F92" s="63">
        <f>E92/$E$80*100</f>
        <v>20.926339285714285</v>
      </c>
      <c r="O92" s="5"/>
      <c r="AA92" s="12"/>
      <c r="AM92" s="12"/>
    </row>
    <row r="93" spans="2:39" x14ac:dyDescent="0.25">
      <c r="D93" s="8" t="s">
        <v>16</v>
      </c>
      <c r="E93" s="63" t="e">
        <f>SUM(E86:E92)</f>
        <v>#REF!</v>
      </c>
      <c r="F93" s="63" t="e">
        <f>SUM(F86:F92)</f>
        <v>#REF!</v>
      </c>
      <c r="O93" s="5"/>
      <c r="AA93" s="12"/>
      <c r="AM93" s="12"/>
    </row>
    <row r="94" spans="2:39" x14ac:dyDescent="0.25">
      <c r="O94" s="5"/>
      <c r="AA94" s="12"/>
      <c r="AM94" s="12"/>
    </row>
    <row r="95" spans="2:39" x14ac:dyDescent="0.25">
      <c r="E95" s="78" t="e">
        <f>E93*100000</f>
        <v>#REF!</v>
      </c>
      <c r="O95" s="5"/>
      <c r="AA95" s="12"/>
      <c r="AM95" s="12"/>
    </row>
    <row r="96" spans="2:39" x14ac:dyDescent="0.25">
      <c r="E96" s="78" t="e">
        <f>E79*100000-E95</f>
        <v>#REF!</v>
      </c>
      <c r="O96" s="5"/>
      <c r="AA96" s="12"/>
      <c r="AM96" s="12"/>
    </row>
    <row r="97" spans="2:65" x14ac:dyDescent="0.25">
      <c r="O97" s="5"/>
      <c r="AA97" s="12"/>
      <c r="AM97" s="12"/>
    </row>
    <row r="98" spans="2:65" x14ac:dyDescent="0.25">
      <c r="O98" s="5"/>
      <c r="AA98" s="12"/>
      <c r="AM98" s="12"/>
    </row>
    <row r="99" spans="2:65" x14ac:dyDescent="0.25">
      <c r="O99" s="5"/>
      <c r="AA99" s="12"/>
      <c r="AM99" s="12"/>
    </row>
    <row r="100" spans="2:65" x14ac:dyDescent="0.25">
      <c r="O100" s="5"/>
      <c r="AA100" s="12"/>
      <c r="AM100" s="12"/>
    </row>
    <row r="101" spans="2:65" x14ac:dyDescent="0.25">
      <c r="O101" s="12"/>
      <c r="AA101" s="12"/>
      <c r="AM101" s="12"/>
    </row>
    <row r="102" spans="2:65" x14ac:dyDescent="0.25">
      <c r="O102" s="12"/>
      <c r="AA102" s="12"/>
      <c r="AM102" s="12"/>
    </row>
    <row r="103" spans="2:65" x14ac:dyDescent="0.25">
      <c r="O103" s="12"/>
      <c r="AA103" s="12"/>
      <c r="AM103" s="12"/>
    </row>
    <row r="104" spans="2:65" x14ac:dyDescent="0.25">
      <c r="O104" s="12"/>
      <c r="AA104" s="12"/>
      <c r="AM104" s="12"/>
    </row>
    <row r="105" spans="2:65" x14ac:dyDescent="0.25">
      <c r="O105" s="12"/>
      <c r="AA105" s="12"/>
      <c r="AM105" s="12"/>
    </row>
    <row r="106" spans="2:65" x14ac:dyDescent="0.25">
      <c r="O106" s="12"/>
      <c r="Q106" s="5" t="s">
        <v>7</v>
      </c>
      <c r="AA106" s="12"/>
      <c r="AM106" s="12"/>
    </row>
    <row r="107" spans="2:65" x14ac:dyDescent="0.25">
      <c r="O107" s="12"/>
      <c r="AA107" s="12"/>
      <c r="AM107" s="12"/>
    </row>
    <row r="108" spans="2:65" x14ac:dyDescent="0.25">
      <c r="O108" s="12"/>
      <c r="AA108" s="12"/>
      <c r="AM108" s="12"/>
    </row>
    <row r="109" spans="2:65" x14ac:dyDescent="0.25">
      <c r="O109" s="12"/>
      <c r="AA109" s="12"/>
      <c r="AM109" s="12"/>
    </row>
    <row r="110" spans="2:65" x14ac:dyDescent="0.25">
      <c r="O110" s="12"/>
      <c r="AA110" s="12"/>
      <c r="AM110" s="12"/>
    </row>
    <row r="111" spans="2:65" x14ac:dyDescent="0.25">
      <c r="O111" s="12"/>
      <c r="AA111" s="12"/>
      <c r="AM111" s="12"/>
    </row>
    <row r="112" spans="2:65" x14ac:dyDescent="0.25">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v>60</v>
      </c>
    </row>
    <row r="113" spans="2:63" ht="16.5" customHeight="1" x14ac:dyDescent="0.25">
      <c r="B113" s="5"/>
      <c r="O113" s="5"/>
      <c r="AA113" s="5"/>
      <c r="AM113" s="5"/>
      <c r="BK113" s="12"/>
    </row>
    <row r="114" spans="2:63" ht="15.75" customHeight="1" x14ac:dyDescent="0.25">
      <c r="B114" s="5"/>
      <c r="O114" s="5"/>
      <c r="AA114" s="5"/>
      <c r="AM114" s="5"/>
      <c r="BK114" s="12"/>
    </row>
    <row r="115" spans="2:63" ht="16.5" customHeight="1" x14ac:dyDescent="0.25">
      <c r="B115" s="5"/>
      <c r="O115" s="5"/>
      <c r="AA115" s="5"/>
      <c r="AM115" s="5"/>
      <c r="BK115" s="12"/>
    </row>
    <row r="116" spans="2:63" x14ac:dyDescent="0.25">
      <c r="B116" s="5"/>
      <c r="O116" s="5"/>
      <c r="AA116" s="5"/>
      <c r="AM116" s="5"/>
      <c r="BK116" s="12"/>
    </row>
    <row r="117" spans="2:63" x14ac:dyDescent="0.25">
      <c r="B117" s="5"/>
      <c r="O117" s="5"/>
      <c r="AA117" s="5"/>
      <c r="AM117" s="5"/>
      <c r="BK117" s="12"/>
    </row>
    <row r="118" spans="2:63" x14ac:dyDescent="0.25">
      <c r="O118" s="12"/>
      <c r="AA118" s="5"/>
      <c r="AE118" s="12"/>
      <c r="AM118" s="5"/>
      <c r="AU118" s="12"/>
      <c r="BK118" s="12"/>
    </row>
    <row r="119" spans="2:63" x14ac:dyDescent="0.25">
      <c r="O119" s="12"/>
      <c r="AA119" s="5"/>
      <c r="AE119" s="12"/>
      <c r="AM119" s="5"/>
      <c r="AU119" s="12"/>
      <c r="BK119" s="12"/>
    </row>
    <row r="120" spans="2:63" x14ac:dyDescent="0.25">
      <c r="O120" s="5"/>
      <c r="AA120" s="12"/>
      <c r="AM120" s="12"/>
    </row>
    <row r="121" spans="2:63" x14ac:dyDescent="0.25">
      <c r="O121" s="5"/>
      <c r="AA121" s="12"/>
      <c r="AM121" s="12"/>
    </row>
    <row r="122" spans="2:63" x14ac:dyDescent="0.25">
      <c r="O122" s="5"/>
      <c r="AA122" s="12"/>
      <c r="AM122" s="12"/>
    </row>
    <row r="123" spans="2:63" x14ac:dyDescent="0.25">
      <c r="O123" s="5"/>
      <c r="AA123" s="12"/>
      <c r="AM123" s="12"/>
    </row>
    <row r="124" spans="2:63" x14ac:dyDescent="0.25">
      <c r="O124" s="5"/>
      <c r="AA124" s="12"/>
      <c r="AM124" s="12"/>
    </row>
    <row r="125" spans="2:63" x14ac:dyDescent="0.25">
      <c r="O125" s="12"/>
      <c r="AA125" s="12"/>
      <c r="AM125" s="12"/>
    </row>
    <row r="126" spans="2:63" x14ac:dyDescent="0.25">
      <c r="O126" s="12"/>
      <c r="AA126" s="12"/>
      <c r="AM126" s="12"/>
    </row>
    <row r="127" spans="2:63" x14ac:dyDescent="0.25">
      <c r="O127" s="12"/>
      <c r="AA127" s="12"/>
      <c r="AM127" s="12"/>
    </row>
    <row r="128" spans="2:63" x14ac:dyDescent="0.25">
      <c r="O128" s="12"/>
      <c r="AA128" s="12"/>
      <c r="AM128" s="12"/>
    </row>
    <row r="129" spans="15:39" x14ac:dyDescent="0.25">
      <c r="O129" s="12"/>
      <c r="AA129" s="12"/>
      <c r="AM129" s="12"/>
    </row>
    <row r="130" spans="15:39" x14ac:dyDescent="0.25">
      <c r="O130" s="12"/>
      <c r="AA130" s="12"/>
      <c r="AM130" s="12"/>
    </row>
    <row r="131" spans="15:39" x14ac:dyDescent="0.25">
      <c r="O131" s="12"/>
      <c r="AA131" s="12"/>
      <c r="AM131" s="12"/>
    </row>
    <row r="132" spans="15:39" x14ac:dyDescent="0.25">
      <c r="O132" s="12"/>
      <c r="AA132" s="12"/>
      <c r="AM132" s="12"/>
    </row>
    <row r="133" spans="15:39" x14ac:dyDescent="0.25">
      <c r="O133" s="12"/>
      <c r="AA133" s="12"/>
      <c r="AM133" s="12"/>
    </row>
    <row r="134" spans="15:39" x14ac:dyDescent="0.25">
      <c r="O134" s="12"/>
      <c r="AA134" s="12"/>
      <c r="AM134" s="12"/>
    </row>
    <row r="135" spans="15:39" x14ac:dyDescent="0.25">
      <c r="O135" s="12"/>
      <c r="AA135" s="12"/>
      <c r="AM135" s="12"/>
    </row>
    <row r="136" spans="15:39" x14ac:dyDescent="0.25">
      <c r="O136" s="12"/>
      <c r="AA136" s="12"/>
      <c r="AM136" s="12"/>
    </row>
    <row r="137" spans="15:39" x14ac:dyDescent="0.25">
      <c r="O137" s="12"/>
      <c r="AA137" s="12"/>
      <c r="AM137" s="12"/>
    </row>
    <row r="138" spans="15:39" x14ac:dyDescent="0.25">
      <c r="O138" s="12"/>
      <c r="AA138" s="12"/>
      <c r="AM138" s="12"/>
    </row>
    <row r="139" spans="15:39" x14ac:dyDescent="0.25">
      <c r="O139" s="12"/>
      <c r="AA139" s="12"/>
      <c r="AM139" s="12"/>
    </row>
    <row r="140" spans="15:39" x14ac:dyDescent="0.25">
      <c r="O140" s="12"/>
      <c r="AA140" s="12"/>
      <c r="AM140" s="12"/>
    </row>
    <row r="141" spans="15:39" x14ac:dyDescent="0.25">
      <c r="O141" s="12"/>
      <c r="AA141" s="12"/>
      <c r="AM141" s="12"/>
    </row>
    <row r="142" spans="15:39" x14ac:dyDescent="0.25">
      <c r="O142" s="12"/>
      <c r="AA142" s="12"/>
      <c r="AM142" s="12"/>
    </row>
    <row r="143" spans="15:39" x14ac:dyDescent="0.25">
      <c r="O143" s="12"/>
      <c r="AA143" s="12"/>
      <c r="AM143" s="12"/>
    </row>
    <row r="144" spans="15:39" x14ac:dyDescent="0.25">
      <c r="O144" s="12"/>
      <c r="AA144" s="12"/>
      <c r="AM144" s="12"/>
    </row>
    <row r="145" spans="15:39" x14ac:dyDescent="0.25">
      <c r="O145" s="12"/>
      <c r="AA145" s="12"/>
      <c r="AM145" s="12"/>
    </row>
    <row r="146" spans="15:39" x14ac:dyDescent="0.25">
      <c r="O146" s="12"/>
      <c r="AA146" s="12"/>
      <c r="AM146" s="12"/>
    </row>
    <row r="147" spans="15:39" x14ac:dyDescent="0.25">
      <c r="O147" s="12"/>
      <c r="AA147" s="12"/>
      <c r="AM147" s="12"/>
    </row>
    <row r="148" spans="15:39" x14ac:dyDescent="0.25">
      <c r="O148" s="12"/>
      <c r="AA148" s="12"/>
      <c r="AM148" s="12"/>
    </row>
    <row r="149" spans="15:39" x14ac:dyDescent="0.25">
      <c r="O149" s="12"/>
      <c r="AA149" s="12"/>
      <c r="AM149" s="12"/>
    </row>
    <row r="150" spans="15:39" x14ac:dyDescent="0.25">
      <c r="O150" s="12"/>
      <c r="AA150" s="12"/>
      <c r="AM150" s="12"/>
    </row>
    <row r="151" spans="15:39" x14ac:dyDescent="0.25">
      <c r="O151" s="12"/>
      <c r="AA151" s="12"/>
      <c r="AM151" s="12"/>
    </row>
    <row r="152" spans="15:39" x14ac:dyDescent="0.25">
      <c r="O152" s="12"/>
      <c r="AA152" s="12"/>
      <c r="AM152" s="12"/>
    </row>
    <row r="153" spans="15:39" x14ac:dyDescent="0.25">
      <c r="O153" s="12"/>
      <c r="AA153" s="12"/>
      <c r="AM153" s="12"/>
    </row>
    <row r="154" spans="15:39" x14ac:dyDescent="0.25">
      <c r="O154" s="12"/>
      <c r="AA154" s="12"/>
      <c r="AM154" s="12"/>
    </row>
    <row r="155" spans="15:39" x14ac:dyDescent="0.25">
      <c r="O155" s="12"/>
      <c r="AA155" s="12"/>
      <c r="AM155" s="12"/>
    </row>
    <row r="156" spans="15:39" x14ac:dyDescent="0.25">
      <c r="O156" s="12"/>
      <c r="AA156" s="12"/>
      <c r="AM156" s="12"/>
    </row>
    <row r="157" spans="15:39" x14ac:dyDescent="0.25">
      <c r="O157" s="12"/>
      <c r="AA157" s="12"/>
      <c r="AM157" s="12"/>
    </row>
    <row r="158" spans="15:39" x14ac:dyDescent="0.25">
      <c r="O158" s="12"/>
      <c r="AA158" s="12"/>
      <c r="AM158" s="12"/>
    </row>
    <row r="159" spans="15:39" x14ac:dyDescent="0.25">
      <c r="O159" s="12"/>
      <c r="AA159" s="12"/>
      <c r="AM159" s="12"/>
    </row>
    <row r="160" spans="15:39" x14ac:dyDescent="0.25">
      <c r="O160" s="12"/>
      <c r="AA160" s="12"/>
      <c r="AM160" s="12"/>
    </row>
  </sheetData>
  <mergeCells count="16">
    <mergeCell ref="C1:F1"/>
    <mergeCell ref="G1:H1"/>
    <mergeCell ref="I1:J1"/>
    <mergeCell ref="K1:L1"/>
    <mergeCell ref="B4:O4"/>
    <mergeCell ref="B39:O39"/>
    <mergeCell ref="A39:A46"/>
    <mergeCell ref="A52:A56"/>
    <mergeCell ref="A3:A16"/>
    <mergeCell ref="A31:A37"/>
    <mergeCell ref="A17:A30"/>
    <mergeCell ref="B30:O30"/>
    <mergeCell ref="B17:O17"/>
    <mergeCell ref="B40:O40"/>
    <mergeCell ref="B3:O3"/>
    <mergeCell ref="B47:O47"/>
  </mergeCells>
  <phoneticPr fontId="7" type="noConversion"/>
  <pageMargins left="0.7" right="0.7" top="0.75" bottom="0.75" header="0.3" footer="0.3"/>
  <pageSetup paperSize="8" scale="22" orientation="landscape" r:id="rId1"/>
  <rowBreaks count="1" manualBreakCount="1">
    <brk id="34" min="1" max="62" man="1"/>
  </rowBreaks>
  <colBreaks count="1" manualBreakCount="1">
    <brk id="56" min="2" max="170" man="1"/>
  </colBreaks>
  <ignoredErrors>
    <ignoredError sqref="Q44:T44 L18:X18 AB18:AF18 AJ18:BK18 L22:X23 AB22:AF23 AJ22:BK23 AJ20:BK20 AB20:AF20 L20:X20"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راهنما</vt:lpstr>
      <vt:lpstr>financial projection</vt:lpstr>
      <vt:lpstr>'financial projection'!Print_Area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Hossein</dc:creator>
  <cp:lastModifiedBy>No1</cp:lastModifiedBy>
  <cp:lastPrinted>2020-08-04T06:53:13Z</cp:lastPrinted>
  <dcterms:created xsi:type="dcterms:W3CDTF">2019-01-03T17:12:02Z</dcterms:created>
  <dcterms:modified xsi:type="dcterms:W3CDTF">2023-07-03T10:12:43Z</dcterms:modified>
</cp:coreProperties>
</file>