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成績公開\25\"/>
    </mc:Choice>
  </mc:AlternateContent>
  <xr:revisionPtr revIDLastSave="0" documentId="13_ncr:1_{D4459BBC-C36E-46E9-AF62-EE573848CC9B}" xr6:coauthVersionLast="47" xr6:coauthVersionMax="47" xr10:uidLastSave="{00000000-0000-0000-0000-000000000000}"/>
  <bookViews>
    <workbookView xWindow="14295" yWindow="0" windowWidth="14610" windowHeight="15585" xr2:uid="{9EFB6E90-EEF5-46CC-AD26-117E24D31187}"/>
  </bookViews>
  <sheets>
    <sheet name="打撃" sheetId="1" r:id="rId1"/>
    <sheet name="打撃 総合" sheetId="4" r:id="rId2"/>
    <sheet name="投手" sheetId="2" r:id="rId3"/>
    <sheet name="元データ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L2" i="1"/>
  <c r="K2" i="1"/>
  <c r="J2" i="1"/>
  <c r="N5" i="1"/>
  <c r="N3" i="1"/>
  <c r="N4" i="1"/>
  <c r="N6" i="1"/>
  <c r="N7" i="1"/>
  <c r="N8" i="1"/>
  <c r="N9" i="1"/>
  <c r="N10" i="1"/>
  <c r="N11" i="1"/>
  <c r="N12" i="1"/>
  <c r="N13" i="1"/>
  <c r="N2" i="1"/>
  <c r="AB3" i="4"/>
  <c r="AB4" i="4"/>
  <c r="AB5" i="4"/>
  <c r="AB6" i="4"/>
  <c r="AB7" i="4"/>
  <c r="AB8" i="4"/>
  <c r="AB9" i="4"/>
  <c r="AB10" i="4"/>
  <c r="AB11" i="4"/>
  <c r="AB12" i="4"/>
  <c r="AB13" i="4"/>
  <c r="AB2" i="4"/>
  <c r="Q3" i="4"/>
  <c r="Q4" i="4"/>
  <c r="Q5" i="4"/>
  <c r="Q6" i="4"/>
  <c r="Q7" i="4"/>
  <c r="Q8" i="4"/>
  <c r="Q9" i="4"/>
  <c r="Q10" i="4"/>
  <c r="Q11" i="4"/>
  <c r="Q12" i="4"/>
  <c r="Q13" i="4"/>
  <c r="Q2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P2" i="4"/>
  <c r="O2" i="4"/>
  <c r="N3" i="4"/>
  <c r="N4" i="4"/>
  <c r="N5" i="4"/>
  <c r="N6" i="4"/>
  <c r="N7" i="4"/>
  <c r="N8" i="4"/>
  <c r="N9" i="4"/>
  <c r="N10" i="4"/>
  <c r="N11" i="4"/>
  <c r="N12" i="4"/>
  <c r="N13" i="4"/>
  <c r="N2" i="4"/>
  <c r="U3" i="4"/>
  <c r="U4" i="4"/>
  <c r="U5" i="4"/>
  <c r="U6" i="4"/>
  <c r="U7" i="4"/>
  <c r="U8" i="4"/>
  <c r="U9" i="4"/>
  <c r="U10" i="4"/>
  <c r="U11" i="4"/>
  <c r="U12" i="4"/>
  <c r="U13" i="4"/>
  <c r="U2" i="4"/>
  <c r="B13" i="1"/>
  <c r="C13" i="1"/>
  <c r="D13" i="1"/>
  <c r="E13" i="1"/>
  <c r="F13" i="1"/>
  <c r="G13" i="1"/>
  <c r="H13" i="1"/>
  <c r="I13" i="1"/>
  <c r="M13" i="1"/>
  <c r="S13" i="4"/>
  <c r="T13" i="4"/>
  <c r="V13" i="4"/>
  <c r="W13" i="4"/>
  <c r="X13" i="4"/>
  <c r="Y13" i="4"/>
  <c r="Z13" i="4"/>
  <c r="AA13" i="4"/>
  <c r="AC13" i="4"/>
  <c r="AD13" i="4"/>
  <c r="AE13" i="4"/>
  <c r="AF13" i="4"/>
  <c r="AG13" i="4"/>
  <c r="AH13" i="4"/>
  <c r="R13" i="4"/>
  <c r="C13" i="4"/>
  <c r="D13" i="4"/>
  <c r="E13" i="4"/>
  <c r="F13" i="4"/>
  <c r="G13" i="4"/>
  <c r="H13" i="4"/>
  <c r="I13" i="4"/>
  <c r="J13" i="4"/>
  <c r="K13" i="4"/>
  <c r="L13" i="4"/>
  <c r="M13" i="4"/>
  <c r="H12" i="1"/>
  <c r="E11" i="1"/>
  <c r="C10" i="1"/>
  <c r="B10" i="1"/>
  <c r="G9" i="1"/>
  <c r="M8" i="1"/>
  <c r="B7" i="1"/>
  <c r="F6" i="1"/>
  <c r="M3" i="1"/>
  <c r="B2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2" i="1"/>
  <c r="A11" i="1"/>
  <c r="A10" i="1"/>
  <c r="A9" i="1"/>
  <c r="A8" i="1"/>
  <c r="A7" i="1"/>
  <c r="A6" i="1"/>
  <c r="A5" i="1"/>
  <c r="A4" i="1"/>
  <c r="A3" i="1"/>
  <c r="A2" i="1"/>
  <c r="A1" i="1"/>
  <c r="AH12" i="4"/>
  <c r="AG12" i="4"/>
  <c r="AF12" i="4"/>
  <c r="AE12" i="4"/>
  <c r="AD12" i="4"/>
  <c r="AC12" i="4"/>
  <c r="Z12" i="4"/>
  <c r="X12" i="4"/>
  <c r="W12" i="4"/>
  <c r="V12" i="4"/>
  <c r="Y12" i="4" s="1"/>
  <c r="T12" i="4"/>
  <c r="S12" i="4"/>
  <c r="R12" i="4"/>
  <c r="M12" i="1" s="1"/>
  <c r="M12" i="4"/>
  <c r="I12" i="1" s="1"/>
  <c r="L12" i="4"/>
  <c r="K12" i="4"/>
  <c r="J12" i="4"/>
  <c r="I12" i="4"/>
  <c r="G12" i="1" s="1"/>
  <c r="H12" i="4"/>
  <c r="G12" i="4"/>
  <c r="F12" i="4"/>
  <c r="F12" i="1" s="1"/>
  <c r="E12" i="4"/>
  <c r="D12" i="4"/>
  <c r="D12" i="1" s="1"/>
  <c r="C12" i="4"/>
  <c r="C12" i="1" s="1"/>
  <c r="B12" i="4"/>
  <c r="B12" i="1" s="1"/>
  <c r="AH11" i="4"/>
  <c r="AG11" i="4"/>
  <c r="AF11" i="4"/>
  <c r="AE11" i="4"/>
  <c r="AD11" i="4"/>
  <c r="AC11" i="4"/>
  <c r="Z11" i="4"/>
  <c r="X11" i="4"/>
  <c r="W11" i="4"/>
  <c r="V11" i="4"/>
  <c r="T11" i="4"/>
  <c r="S11" i="4"/>
  <c r="R11" i="4"/>
  <c r="M11" i="1" s="1"/>
  <c r="M11" i="4"/>
  <c r="I11" i="1" s="1"/>
  <c r="L11" i="4"/>
  <c r="H11" i="1" s="1"/>
  <c r="K11" i="4"/>
  <c r="J11" i="4"/>
  <c r="I11" i="4"/>
  <c r="G11" i="1" s="1"/>
  <c r="H11" i="4"/>
  <c r="G11" i="4"/>
  <c r="F11" i="4"/>
  <c r="E11" i="4"/>
  <c r="D11" i="4"/>
  <c r="C11" i="4"/>
  <c r="C11" i="1" s="1"/>
  <c r="B11" i="4"/>
  <c r="B11" i="1" s="1"/>
  <c r="AH10" i="4"/>
  <c r="AG10" i="4"/>
  <c r="AF10" i="4"/>
  <c r="AE10" i="4"/>
  <c r="AD10" i="4"/>
  <c r="AC10" i="4"/>
  <c r="Z10" i="4"/>
  <c r="X10" i="4"/>
  <c r="W10" i="4"/>
  <c r="V10" i="4"/>
  <c r="Y10" i="4" s="1"/>
  <c r="T10" i="4"/>
  <c r="S10" i="4"/>
  <c r="R10" i="4"/>
  <c r="M10" i="1" s="1"/>
  <c r="M10" i="4"/>
  <c r="I10" i="1" s="1"/>
  <c r="L10" i="4"/>
  <c r="H10" i="1" s="1"/>
  <c r="K10" i="4"/>
  <c r="J10" i="4"/>
  <c r="I10" i="4"/>
  <c r="G10" i="1" s="1"/>
  <c r="H10" i="4"/>
  <c r="G10" i="4"/>
  <c r="F10" i="4"/>
  <c r="E10" i="4"/>
  <c r="E10" i="1" s="1"/>
  <c r="D10" i="4"/>
  <c r="D10" i="1" s="1"/>
  <c r="C10" i="4"/>
  <c r="B10" i="4"/>
  <c r="AH9" i="4"/>
  <c r="AG9" i="4"/>
  <c r="AF9" i="4"/>
  <c r="AE9" i="4"/>
  <c r="AD9" i="4"/>
  <c r="AC9" i="4"/>
  <c r="Z9" i="4"/>
  <c r="X9" i="4"/>
  <c r="W9" i="4"/>
  <c r="V9" i="4"/>
  <c r="T9" i="4"/>
  <c r="S9" i="4"/>
  <c r="R9" i="4"/>
  <c r="M9" i="1" s="1"/>
  <c r="M9" i="4"/>
  <c r="I9" i="1" s="1"/>
  <c r="L9" i="4"/>
  <c r="H9" i="1" s="1"/>
  <c r="K9" i="4"/>
  <c r="J9" i="4"/>
  <c r="I9" i="4"/>
  <c r="H9" i="4"/>
  <c r="G9" i="4"/>
  <c r="F9" i="4"/>
  <c r="E9" i="4"/>
  <c r="E9" i="1" s="1"/>
  <c r="D9" i="4"/>
  <c r="C9" i="4"/>
  <c r="C9" i="1" s="1"/>
  <c r="B9" i="4"/>
  <c r="B9" i="1" s="1"/>
  <c r="AH8" i="4"/>
  <c r="AG8" i="4"/>
  <c r="AF8" i="4"/>
  <c r="AE8" i="4"/>
  <c r="AD8" i="4"/>
  <c r="AC8" i="4"/>
  <c r="Z8" i="4"/>
  <c r="X8" i="4"/>
  <c r="W8" i="4"/>
  <c r="V8" i="4"/>
  <c r="T8" i="4"/>
  <c r="S8" i="4"/>
  <c r="R8" i="4"/>
  <c r="M8" i="4"/>
  <c r="I8" i="1" s="1"/>
  <c r="L8" i="4"/>
  <c r="H8" i="1" s="1"/>
  <c r="K8" i="4"/>
  <c r="J8" i="4"/>
  <c r="I8" i="4"/>
  <c r="G8" i="1" s="1"/>
  <c r="H8" i="4"/>
  <c r="G8" i="4"/>
  <c r="F8" i="4"/>
  <c r="F8" i="1" s="1"/>
  <c r="E8" i="4"/>
  <c r="E8" i="1" s="1"/>
  <c r="D8" i="4"/>
  <c r="D8" i="1" s="1"/>
  <c r="C8" i="4"/>
  <c r="C8" i="1" s="1"/>
  <c r="B8" i="4"/>
  <c r="B8" i="1" s="1"/>
  <c r="AH7" i="4"/>
  <c r="AG7" i="4"/>
  <c r="AF7" i="4"/>
  <c r="AE7" i="4"/>
  <c r="AD7" i="4"/>
  <c r="AC7" i="4"/>
  <c r="Z7" i="4"/>
  <c r="X7" i="4"/>
  <c r="W7" i="4"/>
  <c r="V7" i="4"/>
  <c r="T7" i="4"/>
  <c r="S7" i="4"/>
  <c r="R7" i="4"/>
  <c r="M7" i="1" s="1"/>
  <c r="M7" i="4"/>
  <c r="I7" i="1" s="1"/>
  <c r="L7" i="4"/>
  <c r="H7" i="1" s="1"/>
  <c r="K7" i="4"/>
  <c r="J7" i="4"/>
  <c r="I7" i="4"/>
  <c r="G7" i="1" s="1"/>
  <c r="H7" i="4"/>
  <c r="G7" i="4"/>
  <c r="F7" i="4"/>
  <c r="E7" i="4"/>
  <c r="E7" i="1" s="1"/>
  <c r="D7" i="4"/>
  <c r="D7" i="1" s="1"/>
  <c r="C7" i="4"/>
  <c r="C7" i="1" s="1"/>
  <c r="B7" i="4"/>
  <c r="AH6" i="4"/>
  <c r="AG6" i="4"/>
  <c r="AF6" i="4"/>
  <c r="AE6" i="4"/>
  <c r="AD6" i="4"/>
  <c r="AC6" i="4"/>
  <c r="Z6" i="4"/>
  <c r="X6" i="4"/>
  <c r="W6" i="4"/>
  <c r="V6" i="4"/>
  <c r="Y6" i="4" s="1"/>
  <c r="T6" i="4"/>
  <c r="S6" i="4"/>
  <c r="R6" i="4"/>
  <c r="M6" i="1" s="1"/>
  <c r="M6" i="4"/>
  <c r="I6" i="1" s="1"/>
  <c r="L6" i="4"/>
  <c r="H6" i="1" s="1"/>
  <c r="K6" i="4"/>
  <c r="J6" i="4"/>
  <c r="I6" i="4"/>
  <c r="G6" i="1" s="1"/>
  <c r="H6" i="4"/>
  <c r="G6" i="4"/>
  <c r="F6" i="4"/>
  <c r="E6" i="4"/>
  <c r="D6" i="4"/>
  <c r="C6" i="4"/>
  <c r="C6" i="1" s="1"/>
  <c r="B6" i="4"/>
  <c r="B6" i="1" s="1"/>
  <c r="AH5" i="4"/>
  <c r="AG5" i="4"/>
  <c r="AF5" i="4"/>
  <c r="AE5" i="4"/>
  <c r="AD5" i="4"/>
  <c r="AC5" i="4"/>
  <c r="Z5" i="4"/>
  <c r="X5" i="4"/>
  <c r="W5" i="4"/>
  <c r="V5" i="4"/>
  <c r="Y5" i="4" s="1"/>
  <c r="T5" i="4"/>
  <c r="S5" i="4"/>
  <c r="R5" i="4"/>
  <c r="M5" i="1" s="1"/>
  <c r="M5" i="4"/>
  <c r="I5" i="1" s="1"/>
  <c r="L5" i="4"/>
  <c r="H5" i="1" s="1"/>
  <c r="K5" i="4"/>
  <c r="AA5" i="4" s="1"/>
  <c r="J5" i="4"/>
  <c r="I5" i="4"/>
  <c r="G5" i="1" s="1"/>
  <c r="H5" i="4"/>
  <c r="G5" i="4"/>
  <c r="F5" i="4"/>
  <c r="F5" i="1" s="1"/>
  <c r="E5" i="4"/>
  <c r="D5" i="4"/>
  <c r="D5" i="1" s="1"/>
  <c r="C5" i="4"/>
  <c r="C5" i="1" s="1"/>
  <c r="B5" i="4"/>
  <c r="B5" i="1" s="1"/>
  <c r="AH4" i="4"/>
  <c r="AG4" i="4"/>
  <c r="AF4" i="4"/>
  <c r="AE4" i="4"/>
  <c r="AD4" i="4"/>
  <c r="AC4" i="4"/>
  <c r="Z4" i="4"/>
  <c r="X4" i="4"/>
  <c r="W4" i="4"/>
  <c r="V4" i="4"/>
  <c r="T4" i="4"/>
  <c r="S4" i="4"/>
  <c r="R4" i="4"/>
  <c r="M4" i="1" s="1"/>
  <c r="M4" i="4"/>
  <c r="I4" i="1" s="1"/>
  <c r="L4" i="4"/>
  <c r="H4" i="1" s="1"/>
  <c r="K4" i="4"/>
  <c r="AA4" i="4" s="1"/>
  <c r="J4" i="4"/>
  <c r="I4" i="4"/>
  <c r="G4" i="1" s="1"/>
  <c r="H4" i="4"/>
  <c r="G4" i="4"/>
  <c r="F4" i="4"/>
  <c r="F4" i="1" s="1"/>
  <c r="E4" i="4"/>
  <c r="D4" i="4"/>
  <c r="D4" i="1" s="1"/>
  <c r="C4" i="4"/>
  <c r="C4" i="1" s="1"/>
  <c r="B4" i="4"/>
  <c r="B4" i="1" s="1"/>
  <c r="AH3" i="4"/>
  <c r="AG3" i="4"/>
  <c r="AF3" i="4"/>
  <c r="AE3" i="4"/>
  <c r="AD3" i="4"/>
  <c r="AC3" i="4"/>
  <c r="Z3" i="4"/>
  <c r="X3" i="4"/>
  <c r="W3" i="4"/>
  <c r="V3" i="4"/>
  <c r="T3" i="4"/>
  <c r="S3" i="4"/>
  <c r="R3" i="4"/>
  <c r="M3" i="4"/>
  <c r="I3" i="1" s="1"/>
  <c r="L3" i="4"/>
  <c r="H3" i="1" s="1"/>
  <c r="K3" i="4"/>
  <c r="J3" i="4"/>
  <c r="I3" i="4"/>
  <c r="G3" i="1" s="1"/>
  <c r="H3" i="4"/>
  <c r="G3" i="4"/>
  <c r="F3" i="4"/>
  <c r="F3" i="1" s="1"/>
  <c r="E3" i="4"/>
  <c r="E3" i="1" s="1"/>
  <c r="D3" i="4"/>
  <c r="AA3" i="4" s="1"/>
  <c r="C3" i="4"/>
  <c r="C3" i="1" s="1"/>
  <c r="B3" i="4"/>
  <c r="B3" i="1" s="1"/>
  <c r="AH2" i="4"/>
  <c r="AG2" i="4"/>
  <c r="AF2" i="4"/>
  <c r="AE2" i="4"/>
  <c r="AD2" i="4"/>
  <c r="AC2" i="4"/>
  <c r="Z2" i="4"/>
  <c r="Y2" i="4"/>
  <c r="X2" i="4"/>
  <c r="W2" i="4"/>
  <c r="V2" i="4"/>
  <c r="T2" i="4"/>
  <c r="S2" i="4"/>
  <c r="R2" i="4"/>
  <c r="M2" i="1" s="1"/>
  <c r="M2" i="4"/>
  <c r="I2" i="1" s="1"/>
  <c r="L2" i="4"/>
  <c r="H2" i="1" s="1"/>
  <c r="K2" i="4"/>
  <c r="J2" i="4"/>
  <c r="I2" i="4"/>
  <c r="G2" i="1" s="1"/>
  <c r="H2" i="4"/>
  <c r="G2" i="4"/>
  <c r="F2" i="4"/>
  <c r="F2" i="1" s="1"/>
  <c r="E2" i="4"/>
  <c r="D2" i="4"/>
  <c r="D2" i="1" s="1"/>
  <c r="C2" i="4"/>
  <c r="C2" i="1" s="1"/>
  <c r="B2" i="4"/>
  <c r="X3" i="3"/>
  <c r="Y3" i="3"/>
  <c r="Z3" i="3"/>
  <c r="AA3" i="3"/>
  <c r="X4" i="3"/>
  <c r="Y4" i="3"/>
  <c r="Z4" i="3"/>
  <c r="AA4" i="3"/>
  <c r="X5" i="3"/>
  <c r="Y5" i="3"/>
  <c r="Z5" i="3"/>
  <c r="AA5" i="3"/>
  <c r="X6" i="3"/>
  <c r="Y6" i="3"/>
  <c r="Z6" i="3"/>
  <c r="AA6" i="3"/>
  <c r="X7" i="3"/>
  <c r="Y7" i="3"/>
  <c r="Z7" i="3"/>
  <c r="AA7" i="3"/>
  <c r="X8" i="3"/>
  <c r="Y8" i="3"/>
  <c r="Z8" i="3"/>
  <c r="AA8" i="3"/>
  <c r="X9" i="3"/>
  <c r="Y9" i="3"/>
  <c r="Z9" i="3"/>
  <c r="AA9" i="3"/>
  <c r="X10" i="3"/>
  <c r="Y10" i="3"/>
  <c r="Z10" i="3"/>
  <c r="AA10" i="3"/>
  <c r="X11" i="3"/>
  <c r="Y11" i="3"/>
  <c r="Z11" i="3"/>
  <c r="AA11" i="3"/>
  <c r="X12" i="3"/>
  <c r="Y12" i="3"/>
  <c r="Z12" i="3"/>
  <c r="AA12" i="3"/>
  <c r="H8" i="3"/>
  <c r="AA2" i="3"/>
  <c r="Y2" i="3"/>
  <c r="X2" i="3"/>
  <c r="Z2" i="3"/>
  <c r="J3" i="3"/>
  <c r="I3" i="3" s="1"/>
  <c r="K3" i="3"/>
  <c r="L3" i="3"/>
  <c r="M3" i="3"/>
  <c r="N3" i="3"/>
  <c r="O3" i="3"/>
  <c r="J4" i="3"/>
  <c r="K4" i="3"/>
  <c r="I4" i="3" s="1"/>
  <c r="L4" i="3"/>
  <c r="M4" i="3"/>
  <c r="N4" i="3"/>
  <c r="O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H10" i="3" s="1"/>
  <c r="J11" i="3"/>
  <c r="K11" i="3"/>
  <c r="L11" i="3"/>
  <c r="M11" i="3"/>
  <c r="N11" i="3"/>
  <c r="O11" i="3"/>
  <c r="J12" i="3"/>
  <c r="I12" i="3" s="1"/>
  <c r="K12" i="3"/>
  <c r="L12" i="3"/>
  <c r="M12" i="3"/>
  <c r="N12" i="3"/>
  <c r="O12" i="3"/>
  <c r="I2" i="3"/>
  <c r="O2" i="3"/>
  <c r="N2" i="3"/>
  <c r="H2" i="3" s="1"/>
  <c r="M2" i="3"/>
  <c r="L2" i="3"/>
  <c r="K2" i="3"/>
  <c r="J2" i="3"/>
  <c r="G3" i="3"/>
  <c r="H3" i="3" s="1"/>
  <c r="G4" i="3"/>
  <c r="H4" i="3" s="1"/>
  <c r="G5" i="3"/>
  <c r="H5" i="3" s="1"/>
  <c r="G6" i="3"/>
  <c r="H6" i="3" s="1"/>
  <c r="G7" i="3"/>
  <c r="H7" i="3" s="1"/>
  <c r="G8" i="3"/>
  <c r="G9" i="3"/>
  <c r="H9" i="3" s="1"/>
  <c r="G10" i="3"/>
  <c r="G11" i="3"/>
  <c r="H11" i="3" s="1"/>
  <c r="G12" i="3"/>
  <c r="H12" i="3" s="1"/>
  <c r="G13" i="3"/>
  <c r="G14" i="3"/>
  <c r="G15" i="3"/>
  <c r="G16" i="3"/>
  <c r="G17" i="3"/>
  <c r="G18" i="3"/>
  <c r="G19" i="3"/>
  <c r="G20" i="3"/>
  <c r="G21" i="3"/>
  <c r="G22" i="3"/>
  <c r="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" i="3"/>
  <c r="F11" i="1" l="1"/>
  <c r="E5" i="1"/>
  <c r="AA10" i="4"/>
  <c r="Y11" i="4"/>
  <c r="E2" i="1"/>
  <c r="AA6" i="4"/>
  <c r="F10" i="1"/>
  <c r="AA9" i="4"/>
  <c r="AA2" i="4"/>
  <c r="Y3" i="4"/>
  <c r="Y8" i="4"/>
  <c r="E4" i="1"/>
  <c r="F7" i="1"/>
  <c r="D9" i="1"/>
  <c r="E12" i="1"/>
  <c r="Y7" i="4"/>
  <c r="AA11" i="4"/>
  <c r="D6" i="1"/>
  <c r="Y4" i="4"/>
  <c r="AA8" i="4"/>
  <c r="Y9" i="4"/>
  <c r="AA12" i="4"/>
  <c r="D3" i="1"/>
  <c r="E6" i="1"/>
  <c r="F9" i="1"/>
  <c r="D11" i="1"/>
  <c r="AA7" i="4"/>
  <c r="I9" i="3"/>
  <c r="I5" i="3"/>
  <c r="I10" i="3"/>
  <c r="I6" i="3"/>
  <c r="I8" i="3"/>
  <c r="I11" i="3"/>
  <c r="I7" i="3"/>
</calcChain>
</file>

<file path=xl/sharedStrings.xml><?xml version="1.0" encoding="utf-8"?>
<sst xmlns="http://schemas.openxmlformats.org/spreadsheetml/2006/main" count="150" uniqueCount="106">
  <si>
    <t>打者</t>
  </si>
  <si>
    <t>出場</t>
  </si>
  <si>
    <t>打席</t>
  </si>
  <si>
    <t>打数</t>
  </si>
  <si>
    <t>安打</t>
  </si>
  <si>
    <t>四球</t>
  </si>
  <si>
    <t>死球</t>
  </si>
  <si>
    <t>盗塁</t>
  </si>
  <si>
    <t>打点</t>
  </si>
  <si>
    <t>得点</t>
  </si>
  <si>
    <t>犠打</t>
  </si>
  <si>
    <t>本塁打</t>
  </si>
  <si>
    <t>三振</t>
  </si>
  <si>
    <t>打率</t>
  </si>
  <si>
    <t>出塁率</t>
  </si>
  <si>
    <t>長打率</t>
  </si>
  <si>
    <t>OPS</t>
  </si>
  <si>
    <t>失策</t>
  </si>
  <si>
    <t>刺殺</t>
  </si>
  <si>
    <t>補殺</t>
  </si>
  <si>
    <t>守備率</t>
  </si>
  <si>
    <t>野場</t>
  </si>
  <si>
    <t>二</t>
  </si>
  <si>
    <t>三</t>
  </si>
  <si>
    <t>池澤</t>
  </si>
  <si>
    <t>安部滉</t>
  </si>
  <si>
    <t>中井</t>
  </si>
  <si>
    <t>安部剛</t>
  </si>
  <si>
    <t>萩原</t>
  </si>
  <si>
    <t>大鐘</t>
  </si>
  <si>
    <t>北久保</t>
  </si>
  <si>
    <t>岩本</t>
  </si>
  <si>
    <t>上小城</t>
  </si>
  <si>
    <t>反町</t>
  </si>
  <si>
    <t>全体</t>
  </si>
  <si>
    <t>敵失</t>
  </si>
  <si>
    <t>単打</t>
  </si>
  <si>
    <t>二塁打</t>
  </si>
  <si>
    <t>三塁打</t>
  </si>
  <si>
    <t>併殺</t>
  </si>
  <si>
    <t>球数</t>
  </si>
  <si>
    <t>P/B</t>
  </si>
  <si>
    <t>見逃し</t>
  </si>
  <si>
    <t>空振り</t>
  </si>
  <si>
    <t>ファール</t>
  </si>
  <si>
    <t>ボール</t>
  </si>
  <si>
    <t>残塁</t>
  </si>
  <si>
    <t>H</t>
  </si>
  <si>
    <t>単</t>
  </si>
  <si>
    <t>本</t>
  </si>
  <si>
    <t>B</t>
  </si>
  <si>
    <t>DB</t>
  </si>
  <si>
    <t>S</t>
  </si>
  <si>
    <t>L</t>
  </si>
  <si>
    <t>K</t>
  </si>
  <si>
    <t>E</t>
  </si>
  <si>
    <t>相手</t>
    <rPh sb="0" eb="2">
      <t>アイテ</t>
    </rPh>
    <phoneticPr fontId="2"/>
  </si>
  <si>
    <t>打順</t>
    <rPh sb="0" eb="2">
      <t>ダジュン</t>
    </rPh>
    <phoneticPr fontId="2"/>
  </si>
  <si>
    <t>選手名</t>
    <rPh sb="0" eb="3">
      <t>センシュメイ</t>
    </rPh>
    <phoneticPr fontId="2"/>
  </si>
  <si>
    <t>D</t>
    <phoneticPr fontId="2"/>
  </si>
  <si>
    <t>先</t>
    <rPh sb="0" eb="1">
      <t>セン</t>
    </rPh>
    <phoneticPr fontId="2"/>
  </si>
  <si>
    <t>埼玉</t>
    <rPh sb="0" eb="2">
      <t>サイタマ</t>
    </rPh>
    <phoneticPr fontId="2"/>
  </si>
  <si>
    <t>大鐘</t>
    <rPh sb="0" eb="2">
      <t>オオガネ</t>
    </rPh>
    <phoneticPr fontId="2"/>
  </si>
  <si>
    <t>北久保</t>
    <rPh sb="0" eb="3">
      <t>キタクボ</t>
    </rPh>
    <phoneticPr fontId="2"/>
  </si>
  <si>
    <t>岩本</t>
    <rPh sb="0" eb="2">
      <t>イワモト</t>
    </rPh>
    <phoneticPr fontId="2"/>
  </si>
  <si>
    <t>反町</t>
    <rPh sb="0" eb="2">
      <t>ソリマチ</t>
    </rPh>
    <phoneticPr fontId="2"/>
  </si>
  <si>
    <t>上小城</t>
    <rPh sb="0" eb="3">
      <t>カミコジョウ</t>
    </rPh>
    <phoneticPr fontId="2"/>
  </si>
  <si>
    <t>中井</t>
    <rPh sb="0" eb="2">
      <t>ナカイ</t>
    </rPh>
    <phoneticPr fontId="2"/>
  </si>
  <si>
    <t>安部剛</t>
    <rPh sb="0" eb="2">
      <t>アベ</t>
    </rPh>
    <rPh sb="2" eb="3">
      <t>ゴウ</t>
    </rPh>
    <phoneticPr fontId="2"/>
  </si>
  <si>
    <t>安部滉</t>
    <rPh sb="0" eb="2">
      <t>アベ</t>
    </rPh>
    <rPh sb="2" eb="3">
      <t>ヒロイ</t>
    </rPh>
    <phoneticPr fontId="2"/>
  </si>
  <si>
    <t>野場</t>
    <rPh sb="0" eb="2">
      <t>ノバ</t>
    </rPh>
    <phoneticPr fontId="2"/>
  </si>
  <si>
    <t>萩原</t>
    <rPh sb="0" eb="2">
      <t>ハギワラ</t>
    </rPh>
    <phoneticPr fontId="2"/>
  </si>
  <si>
    <t>F</t>
    <phoneticPr fontId="2"/>
  </si>
  <si>
    <t>池澤</t>
    <rPh sb="0" eb="2">
      <t>イケザワ</t>
    </rPh>
    <phoneticPr fontId="2"/>
  </si>
  <si>
    <t>空振</t>
    <rPh sb="0" eb="1">
      <t>クウ</t>
    </rPh>
    <rPh sb="1" eb="2">
      <t>シン</t>
    </rPh>
    <phoneticPr fontId="2"/>
  </si>
  <si>
    <t>左安</t>
    <rPh sb="0" eb="2">
      <t>サアン</t>
    </rPh>
    <phoneticPr fontId="2"/>
  </si>
  <si>
    <t>中安</t>
    <rPh sb="0" eb="2">
      <t>チュウアン</t>
    </rPh>
    <phoneticPr fontId="2"/>
  </si>
  <si>
    <t>中二</t>
    <rPh sb="0" eb="2">
      <t>チュウニ</t>
    </rPh>
    <phoneticPr fontId="2"/>
  </si>
  <si>
    <t>四球</t>
    <rPh sb="0" eb="2">
      <t>シキュウ</t>
    </rPh>
    <phoneticPr fontId="2"/>
  </si>
  <si>
    <t>中飛</t>
    <rPh sb="0" eb="2">
      <t>チュウヒ</t>
    </rPh>
    <phoneticPr fontId="2"/>
  </si>
  <si>
    <t>三邪飛</t>
    <rPh sb="0" eb="3">
      <t>サンジャヒ</t>
    </rPh>
    <phoneticPr fontId="2"/>
  </si>
  <si>
    <t>逃振</t>
    <rPh sb="0" eb="1">
      <t>ノガ</t>
    </rPh>
    <rPh sb="1" eb="2">
      <t>シン</t>
    </rPh>
    <phoneticPr fontId="2"/>
  </si>
  <si>
    <t>空振</t>
    <rPh sb="0" eb="2">
      <t>クウシン</t>
    </rPh>
    <phoneticPr fontId="2"/>
  </si>
  <si>
    <t>一ゴロ</t>
    <rPh sb="0" eb="1">
      <t>イチ</t>
    </rPh>
    <phoneticPr fontId="2"/>
  </si>
  <si>
    <t>遊ゴロ</t>
    <rPh sb="0" eb="1">
      <t>ユウ</t>
    </rPh>
    <phoneticPr fontId="2"/>
  </si>
  <si>
    <t>右飛</t>
    <rPh sb="0" eb="2">
      <t>ウヒ</t>
    </rPh>
    <phoneticPr fontId="2"/>
  </si>
  <si>
    <t>三直</t>
    <rPh sb="0" eb="2">
      <t>サンチョク</t>
    </rPh>
    <phoneticPr fontId="2"/>
  </si>
  <si>
    <t>二失</t>
    <rPh sb="0" eb="1">
      <t>ニ</t>
    </rPh>
    <rPh sb="1" eb="2">
      <t>シツ</t>
    </rPh>
    <phoneticPr fontId="2"/>
  </si>
  <si>
    <t>右安</t>
    <rPh sb="0" eb="2">
      <t>ウアン</t>
    </rPh>
    <phoneticPr fontId="2"/>
  </si>
  <si>
    <t>一飛</t>
    <rPh sb="0" eb="2">
      <t>イチヒ</t>
    </rPh>
    <phoneticPr fontId="2"/>
  </si>
  <si>
    <r>
      <t>1</t>
    </r>
    <r>
      <rPr>
        <sz val="10"/>
        <color theme="1"/>
        <rFont val="游ゴシック"/>
        <family val="2"/>
        <charset val="128"/>
      </rPr>
      <t>打席</t>
    </r>
    <rPh sb="1" eb="3">
      <t>ダセキ</t>
    </rPh>
    <phoneticPr fontId="2"/>
  </si>
  <si>
    <t>2打席</t>
    <rPh sb="1" eb="3">
      <t>ダセキ</t>
    </rPh>
    <phoneticPr fontId="2"/>
  </si>
  <si>
    <t>3打席</t>
    <rPh sb="1" eb="3">
      <t>ダセキ</t>
    </rPh>
    <phoneticPr fontId="2"/>
  </si>
  <si>
    <t>4打席</t>
    <rPh sb="1" eb="3">
      <t>ダセキ</t>
    </rPh>
    <phoneticPr fontId="2"/>
  </si>
  <si>
    <t>5打席</t>
    <rPh sb="1" eb="3">
      <t>ダセキ</t>
    </rPh>
    <phoneticPr fontId="2"/>
  </si>
  <si>
    <t>遊失</t>
    <rPh sb="0" eb="2">
      <t>ユウシツ</t>
    </rPh>
    <phoneticPr fontId="2"/>
  </si>
  <si>
    <t>左飛</t>
    <rPh sb="0" eb="2">
      <t>サヒ</t>
    </rPh>
    <phoneticPr fontId="2"/>
  </si>
  <si>
    <t>投ゴロ</t>
    <rPh sb="0" eb="1">
      <t>トウ</t>
    </rPh>
    <phoneticPr fontId="2"/>
  </si>
  <si>
    <t>二ゴロ</t>
    <rPh sb="0" eb="1">
      <t>ニ</t>
    </rPh>
    <phoneticPr fontId="2"/>
  </si>
  <si>
    <t>四球</t>
    <rPh sb="0" eb="1">
      <t>ヨン</t>
    </rPh>
    <phoneticPr fontId="2"/>
  </si>
  <si>
    <t>併殺</t>
    <rPh sb="0" eb="2">
      <t>ヘイサツ</t>
    </rPh>
    <phoneticPr fontId="2"/>
  </si>
  <si>
    <t>得点</t>
    <rPh sb="0" eb="2">
      <t>トクテン</t>
    </rPh>
    <phoneticPr fontId="2"/>
  </si>
  <si>
    <t>逃</t>
    <rPh sb="0" eb="1">
      <t>トウ</t>
    </rPh>
    <phoneticPr fontId="2"/>
  </si>
  <si>
    <t>振</t>
    <rPh sb="0" eb="1">
      <t>シン</t>
    </rPh>
    <phoneticPr fontId="2"/>
  </si>
  <si>
    <t>B</t>
    <phoneticPr fontId="2"/>
  </si>
  <si>
    <t>塁打数</t>
    <rPh sb="0" eb="2">
      <t>ルイダ</t>
    </rPh>
    <rPh sb="2" eb="3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</si>
</sst>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8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9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Arial"/>
      <family val="2"/>
    </font>
    <font>
      <sz val="10"/>
      <color theme="1"/>
      <name val="ＭＳ Ｐゴシック"/>
      <family val="2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</font>
    <font>
      <sz val="9"/>
      <color rgb="FFFF0000"/>
      <name val="ＭＳ Ｐ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0" fontId="10" fillId="2" borderId="2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176" fontId="0" fillId="0" borderId="0" xfId="0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16" fillId="0" borderId="0" xfId="0" applyNumberFormat="1" applyFont="1">
      <alignment vertical="center"/>
    </xf>
    <xf numFmtId="9" fontId="16" fillId="0" borderId="0" xfId="1" applyFont="1">
      <alignment vertical="center"/>
    </xf>
    <xf numFmtId="9" fontId="17" fillId="0" borderId="0" xfId="1" applyFont="1">
      <alignment vertical="center"/>
    </xf>
    <xf numFmtId="0" fontId="16" fillId="0" borderId="0" xfId="1" applyNumberFormat="1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パーセント" xfId="1" builtinId="5"/>
    <cellStyle name="標準" xfId="0" builtinId="0"/>
  </cellStyles>
  <dxfs count="9">
    <dxf>
      <numFmt numFmtId="177" formatCode="&quot;捕&quot;"/>
    </dxf>
    <dxf>
      <numFmt numFmtId="178" formatCode="&quot;一&quot;"/>
    </dxf>
    <dxf>
      <numFmt numFmtId="179" formatCode="&quot;二&quot;"/>
    </dxf>
    <dxf>
      <numFmt numFmtId="180" formatCode="&quot;三&quot;"/>
    </dxf>
    <dxf>
      <numFmt numFmtId="181" formatCode="&quot;遊&quot;"/>
    </dxf>
    <dxf>
      <numFmt numFmtId="182" formatCode="&quot;左&quot;"/>
    </dxf>
    <dxf>
      <numFmt numFmtId="183" formatCode="&quot;中&quot;"/>
    </dxf>
    <dxf>
      <numFmt numFmtId="184" formatCode="&quot;右&quot;"/>
    </dxf>
    <dxf>
      <numFmt numFmtId="185" formatCode="&quot;投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A246-015E-4E9C-8C99-400853E20B40}">
  <dimension ref="A1:N13"/>
  <sheetViews>
    <sheetView tabSelected="1" zoomScale="130" zoomScaleNormal="130" workbookViewId="0">
      <selection activeCell="N2" sqref="N2"/>
    </sheetView>
  </sheetViews>
  <sheetFormatPr defaultRowHeight="18.75" x14ac:dyDescent="0.4"/>
  <cols>
    <col min="1" max="1" width="6" style="25" bestFit="1" customWidth="1"/>
    <col min="2" max="7" width="4.5" style="25" bestFit="1" customWidth="1"/>
    <col min="8" max="8" width="6" style="25" bestFit="1" customWidth="1"/>
    <col min="9" max="9" width="4.5" style="25" bestFit="1" customWidth="1"/>
    <col min="10" max="10" width="5.375" style="25" bestFit="1" customWidth="1"/>
    <col min="11" max="11" width="6" style="25" bestFit="1" customWidth="1"/>
    <col min="12" max="12" width="5.375" style="25" bestFit="1" customWidth="1"/>
    <col min="13" max="13" width="4.5" style="25" bestFit="1" customWidth="1"/>
    <col min="14" max="14" width="7.75" style="28" bestFit="1" customWidth="1"/>
    <col min="15" max="16384" width="9" style="25"/>
  </cols>
  <sheetData>
    <row r="1" spans="1:14" s="24" customFormat="1" ht="15.75" x14ac:dyDescent="0.4">
      <c r="A1" s="24" t="str">
        <f>'打撃 総合'!A1</f>
        <v>打者</v>
      </c>
      <c r="B1" s="24" t="str">
        <f>'打撃 総合'!B1</f>
        <v>出場</v>
      </c>
      <c r="C1" s="24" t="str">
        <f>'打撃 総合'!C1</f>
        <v>打席</v>
      </c>
      <c r="D1" s="24" t="str">
        <f>'打撃 総合'!D1</f>
        <v>打数</v>
      </c>
      <c r="E1" s="24" t="str">
        <f>'打撃 総合'!E1</f>
        <v>安打</v>
      </c>
      <c r="F1" s="24" t="str">
        <f>'打撃 総合'!F1</f>
        <v>四球</v>
      </c>
      <c r="G1" s="24" t="str">
        <f>'打撃 総合'!I1</f>
        <v>打点</v>
      </c>
      <c r="H1" s="24" t="str">
        <f>'打撃 総合'!L1</f>
        <v>本塁打</v>
      </c>
      <c r="I1" s="24" t="str">
        <f>'打撃 総合'!M1</f>
        <v>三振</v>
      </c>
      <c r="J1" s="24" t="str">
        <f>'打撃 総合'!N1</f>
        <v>打率</v>
      </c>
      <c r="K1" s="24" t="str">
        <f>'打撃 総合'!O1</f>
        <v>出塁率</v>
      </c>
      <c r="L1" s="24" t="str">
        <f>'打撃 総合'!Q1</f>
        <v>OPS</v>
      </c>
      <c r="M1" s="24" t="str">
        <f>'打撃 総合'!R1</f>
        <v>失策</v>
      </c>
      <c r="N1" s="27" t="str">
        <f>'打撃 総合'!U1</f>
        <v>守備率</v>
      </c>
    </row>
    <row r="2" spans="1:14" x14ac:dyDescent="0.4">
      <c r="A2" s="24" t="str">
        <f>'打撃 総合'!A2</f>
        <v>安部滉</v>
      </c>
      <c r="B2" s="24">
        <f>'打撃 総合'!B2</f>
        <v>2</v>
      </c>
      <c r="C2" s="24">
        <f>'打撃 総合'!C2</f>
        <v>3</v>
      </c>
      <c r="D2" s="24">
        <f>'打撃 総合'!D2</f>
        <v>3</v>
      </c>
      <c r="E2" s="24">
        <f>'打撃 総合'!E2</f>
        <v>0</v>
      </c>
      <c r="F2" s="24">
        <f>'打撃 総合'!F2</f>
        <v>0</v>
      </c>
      <c r="G2" s="24">
        <f>'打撃 総合'!I2</f>
        <v>0</v>
      </c>
      <c r="H2" s="24">
        <f>'打撃 総合'!L2</f>
        <v>0</v>
      </c>
      <c r="I2" s="24">
        <f>'打撃 総合'!M2</f>
        <v>1</v>
      </c>
      <c r="J2" s="26" t="str">
        <f>TEXT('打撃 総合'!N2,"0.000")</f>
        <v>0.000</v>
      </c>
      <c r="K2" s="26" t="str">
        <f>TEXT('打撃 総合'!O2,"0.000")</f>
        <v>0.000</v>
      </c>
      <c r="L2" s="26" t="str">
        <f>TEXT('打撃 総合'!Q2,"0.000")</f>
        <v>0.000</v>
      </c>
      <c r="M2" s="24">
        <f>'打撃 総合'!R2</f>
        <v>0</v>
      </c>
      <c r="N2" s="29" t="str">
        <f>'打撃 総合'!U2*100 &amp; "%"</f>
        <v>100%</v>
      </c>
    </row>
    <row r="3" spans="1:14" x14ac:dyDescent="0.4">
      <c r="A3" s="24" t="str">
        <f>'打撃 総合'!A3</f>
        <v>中井</v>
      </c>
      <c r="B3" s="24">
        <f>'打撃 総合'!B3</f>
        <v>2</v>
      </c>
      <c r="C3" s="24">
        <f>'打撃 総合'!C3</f>
        <v>2</v>
      </c>
      <c r="D3" s="24">
        <f>'打撃 総合'!D3</f>
        <v>2</v>
      </c>
      <c r="E3" s="24">
        <f>'打撃 総合'!E3</f>
        <v>0</v>
      </c>
      <c r="F3" s="24">
        <f>'打撃 総合'!F3</f>
        <v>1</v>
      </c>
      <c r="G3" s="24">
        <f>'打撃 総合'!I3</f>
        <v>0</v>
      </c>
      <c r="H3" s="24">
        <f>'打撃 総合'!L3</f>
        <v>0</v>
      </c>
      <c r="I3" s="24">
        <f>'打撃 総合'!M3</f>
        <v>1</v>
      </c>
      <c r="J3" s="26" t="str">
        <f>TEXT('打撃 総合'!N3,"0.000")</f>
        <v>0.000</v>
      </c>
      <c r="K3" s="26" t="str">
        <f>TEXT('打撃 総合'!O3,"0.000")</f>
        <v>0.333</v>
      </c>
      <c r="L3" s="26" t="str">
        <f>TEXT('打撃 総合'!Q3,"0.000")</f>
        <v>0.333</v>
      </c>
      <c r="M3" s="24">
        <f>'打撃 総合'!R3</f>
        <v>0</v>
      </c>
      <c r="N3" s="29" t="str">
        <f>'打撃 総合'!U3*100 &amp; "%"</f>
        <v>100%</v>
      </c>
    </row>
    <row r="4" spans="1:14" x14ac:dyDescent="0.4">
      <c r="A4" s="24" t="str">
        <f>'打撃 総合'!A4</f>
        <v>野場</v>
      </c>
      <c r="B4" s="24">
        <f>'打撃 総合'!B4</f>
        <v>2</v>
      </c>
      <c r="C4" s="24">
        <f>'打撃 総合'!C4</f>
        <v>1</v>
      </c>
      <c r="D4" s="24">
        <f>'打撃 総合'!D4</f>
        <v>1</v>
      </c>
      <c r="E4" s="24">
        <f>'打撃 総合'!E4</f>
        <v>0</v>
      </c>
      <c r="F4" s="24">
        <f>'打撃 総合'!F4</f>
        <v>0</v>
      </c>
      <c r="G4" s="24">
        <f>'打撃 総合'!I4</f>
        <v>0</v>
      </c>
      <c r="H4" s="24">
        <f>'打撃 総合'!L4</f>
        <v>0</v>
      </c>
      <c r="I4" s="24">
        <f>'打撃 総合'!M4</f>
        <v>0</v>
      </c>
      <c r="J4" s="26" t="str">
        <f>TEXT('打撃 総合'!N4,"0.000")</f>
        <v>0.000</v>
      </c>
      <c r="K4" s="26" t="str">
        <f>TEXT('打撃 総合'!O4,"0.000")</f>
        <v>0.000</v>
      </c>
      <c r="L4" s="26" t="str">
        <f>TEXT('打撃 総合'!Q4,"0.000")</f>
        <v>0.000</v>
      </c>
      <c r="M4" s="24">
        <f>'打撃 総合'!R4</f>
        <v>0</v>
      </c>
      <c r="N4" s="29" t="e">
        <f>'打撃 総合'!U4*100 &amp; "%"</f>
        <v>#VALUE!</v>
      </c>
    </row>
    <row r="5" spans="1:14" x14ac:dyDescent="0.4">
      <c r="A5" s="24" t="str">
        <f>'打撃 総合'!A5</f>
        <v>池澤</v>
      </c>
      <c r="B5" s="24">
        <f>'打撃 総合'!B5</f>
        <v>2</v>
      </c>
      <c r="C5" s="24">
        <f>'打撃 総合'!C5</f>
        <v>1</v>
      </c>
      <c r="D5" s="24">
        <f>'打撃 総合'!D5</f>
        <v>1</v>
      </c>
      <c r="E5" s="24">
        <f>'打撃 総合'!E5</f>
        <v>1</v>
      </c>
      <c r="F5" s="24">
        <f>'打撃 総合'!F5</f>
        <v>1</v>
      </c>
      <c r="G5" s="24">
        <f>'打撃 総合'!I5</f>
        <v>0</v>
      </c>
      <c r="H5" s="24">
        <f>'打撃 総合'!L5</f>
        <v>0</v>
      </c>
      <c r="I5" s="24">
        <f>'打撃 総合'!M5</f>
        <v>0</v>
      </c>
      <c r="J5" s="26" t="str">
        <f>TEXT('打撃 総合'!N5,"0.000")</f>
        <v>1.000</v>
      </c>
      <c r="K5" s="26" t="str">
        <f>TEXT('打撃 総合'!O5,"0.000")</f>
        <v>1.000</v>
      </c>
      <c r="L5" s="26" t="str">
        <f>TEXT('打撃 総合'!Q5,"0.000")</f>
        <v>2.000</v>
      </c>
      <c r="M5" s="24">
        <f>'打撃 総合'!R5</f>
        <v>0</v>
      </c>
      <c r="N5" s="29" t="e">
        <f>'打撃 総合'!U5*100 &amp; "%"</f>
        <v>#VALUE!</v>
      </c>
    </row>
    <row r="6" spans="1:14" x14ac:dyDescent="0.4">
      <c r="A6" s="24" t="str">
        <f>'打撃 総合'!A6</f>
        <v>安部剛</v>
      </c>
      <c r="B6" s="24">
        <f>'打撃 総合'!B6</f>
        <v>2</v>
      </c>
      <c r="C6" s="24">
        <f>'打撃 総合'!C6</f>
        <v>3</v>
      </c>
      <c r="D6" s="24">
        <f>'打撃 総合'!D6</f>
        <v>3</v>
      </c>
      <c r="E6" s="24">
        <f>'打撃 総合'!E6</f>
        <v>2</v>
      </c>
      <c r="F6" s="24">
        <f>'打撃 総合'!F6</f>
        <v>0</v>
      </c>
      <c r="G6" s="24">
        <f>'打撃 総合'!I6</f>
        <v>1</v>
      </c>
      <c r="H6" s="24">
        <f>'打撃 総合'!L6</f>
        <v>0</v>
      </c>
      <c r="I6" s="24">
        <f>'打撃 総合'!M6</f>
        <v>0</v>
      </c>
      <c r="J6" s="26" t="str">
        <f>TEXT('打撃 総合'!N6,"0.000")</f>
        <v>0.667</v>
      </c>
      <c r="K6" s="26" t="str">
        <f>TEXT('打撃 総合'!O6,"0.000")</f>
        <v>0.667</v>
      </c>
      <c r="L6" s="26" t="str">
        <f>TEXT('打撃 総合'!Q6,"0.000")</f>
        <v>1.667</v>
      </c>
      <c r="M6" s="24">
        <f>'打撃 総合'!R6</f>
        <v>0</v>
      </c>
      <c r="N6" s="29" t="str">
        <f>'打撃 総合'!U6*100 &amp; "%"</f>
        <v>100%</v>
      </c>
    </row>
    <row r="7" spans="1:14" x14ac:dyDescent="0.4">
      <c r="A7" s="24" t="str">
        <f>'打撃 総合'!A7</f>
        <v>大鐘</v>
      </c>
      <c r="B7" s="24">
        <f>'打撃 総合'!B7</f>
        <v>2</v>
      </c>
      <c r="C7" s="24">
        <f>'打撃 総合'!C7</f>
        <v>4</v>
      </c>
      <c r="D7" s="24">
        <f>'打撃 総合'!D7</f>
        <v>4</v>
      </c>
      <c r="E7" s="24">
        <f>'打撃 総合'!E7</f>
        <v>0</v>
      </c>
      <c r="F7" s="24">
        <f>'打撃 総合'!F7</f>
        <v>0</v>
      </c>
      <c r="G7" s="24">
        <f>'打撃 総合'!I7</f>
        <v>0</v>
      </c>
      <c r="H7" s="24">
        <f>'打撃 総合'!L7</f>
        <v>0</v>
      </c>
      <c r="I7" s="24">
        <f>'打撃 総合'!M7</f>
        <v>2</v>
      </c>
      <c r="J7" s="26" t="str">
        <f>TEXT('打撃 総合'!N7,"0.000")</f>
        <v>0.000</v>
      </c>
      <c r="K7" s="26" t="str">
        <f>TEXT('打撃 総合'!O7,"0.000")</f>
        <v>0.000</v>
      </c>
      <c r="L7" s="26" t="str">
        <f>TEXT('打撃 総合'!Q7,"0.000")</f>
        <v>0.000</v>
      </c>
      <c r="M7" s="24">
        <f>'打撃 総合'!R7</f>
        <v>0</v>
      </c>
      <c r="N7" s="29" t="str">
        <f>'打撃 総合'!U7*100 &amp; "%"</f>
        <v>100%</v>
      </c>
    </row>
    <row r="8" spans="1:14" x14ac:dyDescent="0.4">
      <c r="A8" s="24" t="str">
        <f>'打撃 総合'!A8</f>
        <v>北久保</v>
      </c>
      <c r="B8" s="24">
        <f>'打撃 総合'!B8</f>
        <v>2</v>
      </c>
      <c r="C8" s="24">
        <f>'打撃 総合'!C8</f>
        <v>3</v>
      </c>
      <c r="D8" s="24">
        <f>'打撃 総合'!D8</f>
        <v>3</v>
      </c>
      <c r="E8" s="24">
        <f>'打撃 総合'!E8</f>
        <v>0</v>
      </c>
      <c r="F8" s="24">
        <f>'打撃 総合'!F8</f>
        <v>0</v>
      </c>
      <c r="G8" s="24">
        <f>'打撃 総合'!I8</f>
        <v>0</v>
      </c>
      <c r="H8" s="24">
        <f>'打撃 総合'!L8</f>
        <v>0</v>
      </c>
      <c r="I8" s="24">
        <f>'打撃 総合'!M8</f>
        <v>1</v>
      </c>
      <c r="J8" s="26" t="str">
        <f>TEXT('打撃 総合'!N8,"0.000")</f>
        <v>0.000</v>
      </c>
      <c r="K8" s="26" t="str">
        <f>TEXT('打撃 総合'!O8,"0.000")</f>
        <v>0.000</v>
      </c>
      <c r="L8" s="26" t="str">
        <f>TEXT('打撃 総合'!Q8,"0.000")</f>
        <v>0.000</v>
      </c>
      <c r="M8" s="24">
        <f>'打撃 総合'!R8</f>
        <v>0</v>
      </c>
      <c r="N8" s="29" t="str">
        <f>'打撃 総合'!U8*100 &amp; "%"</f>
        <v>100%</v>
      </c>
    </row>
    <row r="9" spans="1:14" x14ac:dyDescent="0.4">
      <c r="A9" s="24" t="str">
        <f>'打撃 総合'!A9</f>
        <v>萩原</v>
      </c>
      <c r="B9" s="24">
        <f>'打撃 総合'!B9</f>
        <v>1</v>
      </c>
      <c r="C9" s="24">
        <f>'打撃 総合'!C9</f>
        <v>0</v>
      </c>
      <c r="D9" s="24">
        <f>'打撃 総合'!D9</f>
        <v>0</v>
      </c>
      <c r="E9" s="24">
        <f>'打撃 総合'!E9</f>
        <v>0</v>
      </c>
      <c r="F9" s="24">
        <f>'打撃 総合'!F9</f>
        <v>0</v>
      </c>
      <c r="G9" s="24">
        <f>'打撃 総合'!I9</f>
        <v>0</v>
      </c>
      <c r="H9" s="24">
        <f>'打撃 総合'!L9</f>
        <v>0</v>
      </c>
      <c r="I9" s="24">
        <f>'打撃 総合'!M9</f>
        <v>0</v>
      </c>
      <c r="J9" s="26" t="str">
        <f>TEXT('打撃 総合'!N9,"0.000")</f>
        <v>-</v>
      </c>
      <c r="K9" s="26" t="str">
        <f>TEXT('打撃 総合'!O9,"0.000")</f>
        <v>-</v>
      </c>
      <c r="L9" s="26" t="str">
        <f>TEXT('打撃 総合'!Q9,"0.000")</f>
        <v>-</v>
      </c>
      <c r="M9" s="24">
        <f>'打撃 総合'!R9</f>
        <v>0</v>
      </c>
      <c r="N9" s="29" t="str">
        <f>'打撃 総合'!U9*100 &amp; "%"</f>
        <v>100%</v>
      </c>
    </row>
    <row r="10" spans="1:14" x14ac:dyDescent="0.4">
      <c r="A10" s="24" t="str">
        <f>'打撃 総合'!A10</f>
        <v>岩本</v>
      </c>
      <c r="B10" s="24">
        <f>'打撃 総合'!B10</f>
        <v>2</v>
      </c>
      <c r="C10" s="24">
        <f>'打撃 総合'!C10</f>
        <v>4</v>
      </c>
      <c r="D10" s="24">
        <f>'打撃 総合'!D10</f>
        <v>4</v>
      </c>
      <c r="E10" s="24">
        <f>'打撃 総合'!E10</f>
        <v>1</v>
      </c>
      <c r="F10" s="24">
        <f>'打撃 総合'!F10</f>
        <v>0</v>
      </c>
      <c r="G10" s="24">
        <f>'打撃 総合'!I10</f>
        <v>0</v>
      </c>
      <c r="H10" s="24">
        <f>'打撃 総合'!L10</f>
        <v>0</v>
      </c>
      <c r="I10" s="24">
        <f>'打撃 総合'!M10</f>
        <v>2</v>
      </c>
      <c r="J10" s="26" t="str">
        <f>TEXT('打撃 総合'!N10,"0.000")</f>
        <v>0.250</v>
      </c>
      <c r="K10" s="26" t="str">
        <f>TEXT('打撃 総合'!O10,"0.000")</f>
        <v>0.250</v>
      </c>
      <c r="L10" s="26" t="str">
        <f>TEXT('打撃 総合'!Q10,"0.000")</f>
        <v>0.500</v>
      </c>
      <c r="M10" s="24">
        <f>'打撃 総合'!R10</f>
        <v>0</v>
      </c>
      <c r="N10" s="29" t="str">
        <f>'打撃 総合'!U10*100 &amp; "%"</f>
        <v>100%</v>
      </c>
    </row>
    <row r="11" spans="1:14" x14ac:dyDescent="0.4">
      <c r="A11" s="24" t="str">
        <f>'打撃 総合'!A11</f>
        <v>上小城</v>
      </c>
      <c r="B11" s="24">
        <f>'打撃 総合'!B11</f>
        <v>2</v>
      </c>
      <c r="C11" s="24">
        <f>'打撃 総合'!C11</f>
        <v>3</v>
      </c>
      <c r="D11" s="24">
        <f>'打撃 総合'!D11</f>
        <v>3</v>
      </c>
      <c r="E11" s="24">
        <f>'打撃 総合'!E11</f>
        <v>0</v>
      </c>
      <c r="F11" s="24">
        <f>'打撃 総合'!F11</f>
        <v>0</v>
      </c>
      <c r="G11" s="24">
        <f>'打撃 総合'!I11</f>
        <v>0</v>
      </c>
      <c r="H11" s="24">
        <f>'打撃 総合'!L11</f>
        <v>0</v>
      </c>
      <c r="I11" s="24">
        <f>'打撃 総合'!M11</f>
        <v>2</v>
      </c>
      <c r="J11" s="26" t="str">
        <f>TEXT('打撃 総合'!N11,"0.000")</f>
        <v>0.000</v>
      </c>
      <c r="K11" s="26" t="str">
        <f>TEXT('打撃 総合'!O11,"0.000")</f>
        <v>0.000</v>
      </c>
      <c r="L11" s="26" t="str">
        <f>TEXT('打撃 総合'!Q11,"0.000")</f>
        <v>0.000</v>
      </c>
      <c r="M11" s="24">
        <f>'打撃 総合'!R11</f>
        <v>0</v>
      </c>
      <c r="N11" s="29" t="str">
        <f>'打撃 総合'!U11*100 &amp; "%"</f>
        <v>100%</v>
      </c>
    </row>
    <row r="12" spans="1:14" x14ac:dyDescent="0.4">
      <c r="A12" s="24" t="str">
        <f>'打撃 総合'!A12</f>
        <v>反町</v>
      </c>
      <c r="B12" s="24">
        <f>'打撃 総合'!B12</f>
        <v>2</v>
      </c>
      <c r="C12" s="24">
        <f>'打撃 総合'!C12</f>
        <v>3</v>
      </c>
      <c r="D12" s="24">
        <f>'打撃 総合'!D12</f>
        <v>3</v>
      </c>
      <c r="E12" s="24">
        <f>'打撃 総合'!E12</f>
        <v>1</v>
      </c>
      <c r="F12" s="24">
        <f>'打撃 総合'!F12</f>
        <v>0</v>
      </c>
      <c r="G12" s="24">
        <f>'打撃 総合'!I12</f>
        <v>0</v>
      </c>
      <c r="H12" s="24">
        <f>'打撃 総合'!L12</f>
        <v>0</v>
      </c>
      <c r="I12" s="24">
        <f>'打撃 総合'!M12</f>
        <v>2</v>
      </c>
      <c r="J12" s="26" t="str">
        <f>TEXT('打撃 総合'!N12,"0.000")</f>
        <v>0.333</v>
      </c>
      <c r="K12" s="26" t="str">
        <f>TEXT('打撃 総合'!O12,"0.000")</f>
        <v>0.333</v>
      </c>
      <c r="L12" s="26" t="str">
        <f>TEXT('打撃 総合'!Q12,"0.000")</f>
        <v>0.666</v>
      </c>
      <c r="M12" s="24">
        <f>'打撃 総合'!R12</f>
        <v>0</v>
      </c>
      <c r="N12" s="29" t="str">
        <f>'打撃 総合'!U12*100 &amp; "%"</f>
        <v>100%</v>
      </c>
    </row>
    <row r="13" spans="1:14" x14ac:dyDescent="0.4">
      <c r="A13" s="25" t="s">
        <v>34</v>
      </c>
      <c r="B13" s="24">
        <f>'打撃 総合'!B13</f>
        <v>0</v>
      </c>
      <c r="C13" s="24">
        <f>'打撃 総合'!C13</f>
        <v>27</v>
      </c>
      <c r="D13" s="24">
        <f>'打撃 総合'!D13</f>
        <v>27</v>
      </c>
      <c r="E13" s="24">
        <f>'打撃 総合'!E13</f>
        <v>5</v>
      </c>
      <c r="F13" s="24">
        <f>'打撃 総合'!F13</f>
        <v>2</v>
      </c>
      <c r="G13" s="24">
        <f>'打撃 総合'!I13</f>
        <v>1</v>
      </c>
      <c r="H13" s="24">
        <f>'打撃 総合'!L13</f>
        <v>0</v>
      </c>
      <c r="I13" s="24">
        <f>'打撃 総合'!M13</f>
        <v>11</v>
      </c>
      <c r="J13" s="26" t="str">
        <f>TEXT('打撃 総合'!N13,"0.000")</f>
        <v>0.185</v>
      </c>
      <c r="K13" s="26" t="str">
        <f>TEXT('打撃 総合'!O13,"0.000")</f>
        <v>0.241</v>
      </c>
      <c r="L13" s="26" t="str">
        <f>TEXT('打撃 総合'!Q13,"0.000")</f>
        <v>0.463</v>
      </c>
      <c r="M13" s="24">
        <f>'打撃 総合'!R13</f>
        <v>0</v>
      </c>
      <c r="N13" s="29" t="str">
        <f>'打撃 総合'!U13*100 &amp; "%"</f>
        <v>100%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93D3-E6D0-43B9-8C2C-B55EBBA3FF01}">
  <dimension ref="A1:AH13"/>
  <sheetViews>
    <sheetView topLeftCell="E1" zoomScale="130" zoomScaleNormal="130" workbookViewId="0">
      <selection activeCell="N2" sqref="N2"/>
    </sheetView>
  </sheetViews>
  <sheetFormatPr defaultRowHeight="18.75" x14ac:dyDescent="0.4"/>
  <cols>
    <col min="1" max="1" width="7.125" bestFit="1" customWidth="1"/>
    <col min="2" max="11" width="4.5" bestFit="1" customWidth="1"/>
    <col min="12" max="12" width="6" bestFit="1" customWidth="1"/>
    <col min="13" max="13" width="4.5" bestFit="1" customWidth="1"/>
    <col min="14" max="16" width="6" bestFit="1" customWidth="1"/>
    <col min="17" max="17" width="6.625" bestFit="1" customWidth="1"/>
    <col min="18" max="20" width="4.5" bestFit="1" customWidth="1"/>
    <col min="21" max="21" width="6" bestFit="1" customWidth="1"/>
    <col min="22" max="22" width="4.5" bestFit="1" customWidth="1"/>
    <col min="23" max="25" width="6" bestFit="1" customWidth="1"/>
    <col min="26" max="27" width="4.5" bestFit="1" customWidth="1"/>
    <col min="28" max="28" width="4.25" bestFit="1" customWidth="1"/>
    <col min="29" max="30" width="6" bestFit="1" customWidth="1"/>
    <col min="31" max="31" width="7.5" bestFit="1" customWidth="1"/>
    <col min="32" max="32" width="6" bestFit="1" customWidth="1"/>
    <col min="33" max="34" width="4.5" bestFit="1" customWidth="1"/>
  </cols>
  <sheetData>
    <row r="1" spans="1:34" s="23" customFormat="1" ht="15.75" x14ac:dyDescent="0.4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3" t="s">
        <v>7</v>
      </c>
      <c r="I1" s="22" t="s">
        <v>8</v>
      </c>
      <c r="J1" s="23" t="s">
        <v>9</v>
      </c>
      <c r="K1" s="23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15</v>
      </c>
      <c r="Q1" s="22" t="s">
        <v>16</v>
      </c>
      <c r="R1" s="22" t="s">
        <v>17</v>
      </c>
      <c r="S1" s="23" t="s">
        <v>18</v>
      </c>
      <c r="T1" s="23" t="s">
        <v>19</v>
      </c>
      <c r="U1" s="22" t="s">
        <v>20</v>
      </c>
      <c r="V1" s="23" t="s">
        <v>36</v>
      </c>
      <c r="W1" s="23" t="s">
        <v>37</v>
      </c>
      <c r="X1" s="23" t="s">
        <v>38</v>
      </c>
      <c r="Y1" s="23" t="s">
        <v>105</v>
      </c>
      <c r="Z1" s="23" t="s">
        <v>39</v>
      </c>
      <c r="AA1" s="23" t="s">
        <v>40</v>
      </c>
      <c r="AB1" s="23" t="s">
        <v>41</v>
      </c>
      <c r="AC1" s="23" t="s">
        <v>42</v>
      </c>
      <c r="AD1" s="23" t="s">
        <v>43</v>
      </c>
      <c r="AE1" s="23" t="s">
        <v>44</v>
      </c>
      <c r="AF1" s="23" t="s">
        <v>45</v>
      </c>
      <c r="AG1" s="23" t="s">
        <v>9</v>
      </c>
      <c r="AH1" s="23" t="s">
        <v>46</v>
      </c>
    </row>
    <row r="2" spans="1:34" x14ac:dyDescent="0.4">
      <c r="A2" t="s">
        <v>25</v>
      </c>
      <c r="B2">
        <f>COUNTIF(元データ!F:F,A2)</f>
        <v>2</v>
      </c>
      <c r="C2">
        <f>SUMIF(元データ!F:F,A2,元データ!H:H)</f>
        <v>3</v>
      </c>
      <c r="D2">
        <f>SUMIF(元データ!F:F,A2,元データ!H:H)</f>
        <v>3</v>
      </c>
      <c r="E2">
        <f>SUMIF(元データ!F:F,A2,元データ!I:I)</f>
        <v>0</v>
      </c>
      <c r="F2">
        <f>SUMIF(元データ!F:F,A2,元データ!N:N)</f>
        <v>0</v>
      </c>
      <c r="G2">
        <f>SUMIF(元データ!F:F,A2,元データ!O:O)</f>
        <v>0</v>
      </c>
      <c r="H2">
        <f>SUMIF(元データ!F:F,A2,元データ!Q:Q)</f>
        <v>0</v>
      </c>
      <c r="I2">
        <f>SUMIF(元データ!F:F,A2,元データ!P:P)</f>
        <v>0</v>
      </c>
      <c r="J2">
        <f>SUMIF(元データ!F:F,A2,元データ!R:R)</f>
        <v>0</v>
      </c>
      <c r="K2">
        <f>SUMIF(元データ!F:F,A2,元データ!Z:Z)</f>
        <v>0</v>
      </c>
      <c r="L2">
        <f>SUMIF(元データ!F:F,A2,元データ!M:M)</f>
        <v>0</v>
      </c>
      <c r="M2">
        <f>SUMIF(元データ!F:F,A2,元データ!Y:Y)</f>
        <v>1</v>
      </c>
      <c r="N2" s="21">
        <f>IFERROR(ROUND(E2/D2,3),"-")</f>
        <v>0</v>
      </c>
      <c r="O2">
        <f>IFERROR(ROUND((F2+G2+E2)/(F2+G2+D2),3),"-")</f>
        <v>0</v>
      </c>
      <c r="P2">
        <f>IFERROR(ROUND(Y2/D2,3),"-")</f>
        <v>0</v>
      </c>
      <c r="Q2">
        <f>IFERROR(O2+P2,"-")</f>
        <v>0</v>
      </c>
      <c r="R2">
        <f>SUMIF(元データ!F:F,A2,元データ!AB:AB)</f>
        <v>0</v>
      </c>
      <c r="S2">
        <f>SUMIF(元データ!F:F,A2,元データ!AC:AC)</f>
        <v>10</v>
      </c>
      <c r="T2">
        <f>SUMIF(元データ!F:F,A2,元データ!AD:AD)</f>
        <v>0</v>
      </c>
      <c r="U2" s="1">
        <f>IFERROR(ROUND((S2+T2)/(R2+S2+T2),3),"-")</f>
        <v>1</v>
      </c>
      <c r="V2">
        <f>SUMIF(元データ!F:F,A2,元データ!J:J)</f>
        <v>0</v>
      </c>
      <c r="W2">
        <f>SUMIF(元データ!F:F,A2,元データ!K:K)</f>
        <v>0</v>
      </c>
      <c r="X2">
        <f>SUMIF(元データ!F:F,A2,元データ!L:L)</f>
        <v>0</v>
      </c>
      <c r="Y2">
        <f>V2+W2*2+X2*3+L2*4</f>
        <v>0</v>
      </c>
      <c r="Z2">
        <f>SUMIF(元データ!F:F,A2,元データ!AA:AA)</f>
        <v>0</v>
      </c>
      <c r="AA2">
        <f>SUM(AC2:AF2)+D2+K2</f>
        <v>15</v>
      </c>
      <c r="AB2">
        <f>IFERROR(ROUND(AA2/C2,2),"-")</f>
        <v>5</v>
      </c>
      <c r="AC2">
        <f>SUMIF(元データ!F:F,A2,元データ!T:T)</f>
        <v>3</v>
      </c>
      <c r="AD2">
        <f>SUMIF(元データ!F:F,A2,元データ!U:U)</f>
        <v>3</v>
      </c>
      <c r="AE2">
        <f>SUMIF(元データ!F:F,A2,元データ!V:V)</f>
        <v>2</v>
      </c>
      <c r="AF2">
        <f>SUMIF(元データ!F:F,A2,元データ!W:W)</f>
        <v>4</v>
      </c>
      <c r="AG2">
        <f>SUMIF(元データ!F:F,A2,元データ!R:R)</f>
        <v>0</v>
      </c>
      <c r="AH2">
        <f>SUMIF(元データ!F:F,A2,元データ!S:S)</f>
        <v>0</v>
      </c>
    </row>
    <row r="3" spans="1:34" x14ac:dyDescent="0.4">
      <c r="A3" t="s">
        <v>26</v>
      </c>
      <c r="B3">
        <f>COUNTIF(元データ!F:F,A3)</f>
        <v>2</v>
      </c>
      <c r="C3">
        <f>SUMIF(元データ!F:F,A3,元データ!H:H)</f>
        <v>2</v>
      </c>
      <c r="D3">
        <f>SUMIF(元データ!F:F,A3,元データ!H:H)</f>
        <v>2</v>
      </c>
      <c r="E3">
        <f>SUMIF(元データ!F:F,A3,元データ!I:I)</f>
        <v>0</v>
      </c>
      <c r="F3">
        <f>SUMIF(元データ!F:F,A3,元データ!N:N)</f>
        <v>1</v>
      </c>
      <c r="G3">
        <f>SUMIF(元データ!F:F,A3,元データ!O:O)</f>
        <v>0</v>
      </c>
      <c r="H3">
        <f>SUMIF(元データ!F:F,A3,元データ!Q:Q)</f>
        <v>0</v>
      </c>
      <c r="I3">
        <f>SUMIF(元データ!F:F,A3,元データ!P:P)</f>
        <v>0</v>
      </c>
      <c r="J3">
        <f>SUMIF(元データ!F:F,A3,元データ!R:R)</f>
        <v>0</v>
      </c>
      <c r="K3">
        <f>SUMIF(元データ!F:F,A3,元データ!Z:Z)</f>
        <v>0</v>
      </c>
      <c r="L3">
        <f>SUMIF(元データ!F:F,A3,元データ!M:M)</f>
        <v>0</v>
      </c>
      <c r="M3">
        <f>SUMIF(元データ!F:F,A3,元データ!Y:Y)</f>
        <v>1</v>
      </c>
      <c r="N3" s="21">
        <f t="shared" ref="N3:N13" si="0">IFERROR(ROUND(E3/D3,3),"-")</f>
        <v>0</v>
      </c>
      <c r="O3">
        <f t="shared" ref="O3:O13" si="1">IFERROR(ROUND((F3+G3+E3)/(F3+G3+D3),3),"-")</f>
        <v>0.33300000000000002</v>
      </c>
      <c r="P3">
        <f t="shared" ref="P3:P13" si="2">IFERROR(ROUND(Y3/D3,3),"-")</f>
        <v>0</v>
      </c>
      <c r="Q3">
        <f t="shared" ref="Q3:Q13" si="3">IFERROR(O3+P3,"-")</f>
        <v>0.33300000000000002</v>
      </c>
      <c r="R3">
        <f>SUMIF(元データ!F:F,A3,元データ!AB:AB)</f>
        <v>0</v>
      </c>
      <c r="S3">
        <f>SUMIF(元データ!F:F,A3,元データ!AC:AC)</f>
        <v>1</v>
      </c>
      <c r="T3">
        <f>SUMIF(元データ!F:F,A3,元データ!AD:AD)</f>
        <v>0</v>
      </c>
      <c r="U3" s="1">
        <f t="shared" ref="U3:U13" si="4">IFERROR(ROUND((S3+T3)/(R3+S3+T3),3),"-")</f>
        <v>1</v>
      </c>
      <c r="V3">
        <f>SUMIF(元データ!F:F,A3,元データ!J:J)</f>
        <v>0</v>
      </c>
      <c r="W3">
        <f>SUMIF(元データ!F:F,A3,元データ!K:K)</f>
        <v>0</v>
      </c>
      <c r="X3">
        <f>SUMIF(元データ!F:F,A3,元データ!L:L)</f>
        <v>0</v>
      </c>
      <c r="Y3">
        <f t="shared" ref="Y3:Y12" si="5">V3+W3*2+X3*3+L3*4</f>
        <v>0</v>
      </c>
      <c r="Z3">
        <f>SUMIF(元データ!F:F,A3,元データ!AA:AA)</f>
        <v>0</v>
      </c>
      <c r="AA3">
        <f t="shared" ref="AA3:AA12" si="6">SUM(AC3:AF3)+D3+K3</f>
        <v>17</v>
      </c>
      <c r="AB3">
        <f t="shared" ref="AB3:AB13" si="7">IFERROR(ROUND(AA3/C3,2),"-")</f>
        <v>8.5</v>
      </c>
      <c r="AC3">
        <f>SUMIF(元データ!F:F,A3,元データ!T:T)</f>
        <v>1</v>
      </c>
      <c r="AD3">
        <f>SUMIF(元データ!F:F,A3,元データ!U:U)</f>
        <v>4</v>
      </c>
      <c r="AE3">
        <f>SUMIF(元データ!F:F,A3,元データ!V:V)</f>
        <v>6</v>
      </c>
      <c r="AF3">
        <f>SUMIF(元データ!F:F,A3,元データ!W:W)</f>
        <v>4</v>
      </c>
      <c r="AG3">
        <f>SUMIF(元データ!F:F,A3,元データ!R:R)</f>
        <v>0</v>
      </c>
      <c r="AH3">
        <f>SUMIF(元データ!F:F,A3,元データ!S:S)</f>
        <v>1</v>
      </c>
    </row>
    <row r="4" spans="1:34" x14ac:dyDescent="0.4">
      <c r="A4" t="s">
        <v>21</v>
      </c>
      <c r="B4">
        <f>COUNTIF(元データ!F:F,A4)</f>
        <v>2</v>
      </c>
      <c r="C4">
        <f>SUMIF(元データ!F:F,A4,元データ!H:H)</f>
        <v>1</v>
      </c>
      <c r="D4">
        <f>SUMIF(元データ!F:F,A4,元データ!H:H)</f>
        <v>1</v>
      </c>
      <c r="E4">
        <f>SUMIF(元データ!F:F,A4,元データ!I:I)</f>
        <v>0</v>
      </c>
      <c r="F4">
        <f>SUMIF(元データ!F:F,A4,元データ!N:N)</f>
        <v>0</v>
      </c>
      <c r="G4">
        <f>SUMIF(元データ!F:F,A4,元データ!O:O)</f>
        <v>0</v>
      </c>
      <c r="H4">
        <f>SUMIF(元データ!F:F,A4,元データ!Q:Q)</f>
        <v>0</v>
      </c>
      <c r="I4">
        <f>SUMIF(元データ!F:F,A4,元データ!P:P)</f>
        <v>0</v>
      </c>
      <c r="J4">
        <f>SUMIF(元データ!F:F,A4,元データ!R:R)</f>
        <v>0</v>
      </c>
      <c r="K4">
        <f>SUMIF(元データ!F:F,A4,元データ!Z:Z)</f>
        <v>0</v>
      </c>
      <c r="L4">
        <f>SUMIF(元データ!F:F,A4,元データ!M:M)</f>
        <v>0</v>
      </c>
      <c r="M4">
        <f>SUMIF(元データ!F:F,A4,元データ!Y:Y)</f>
        <v>0</v>
      </c>
      <c r="N4" s="21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>SUMIF(元データ!F:F,A4,元データ!AB:AB)</f>
        <v>0</v>
      </c>
      <c r="S4">
        <f>SUMIF(元データ!F:F,A4,元データ!AC:AC)</f>
        <v>0</v>
      </c>
      <c r="T4">
        <f>SUMIF(元データ!F:F,A4,元データ!AD:AD)</f>
        <v>0</v>
      </c>
      <c r="U4" s="1" t="str">
        <f t="shared" si="4"/>
        <v>-</v>
      </c>
      <c r="V4">
        <f>SUMIF(元データ!F:F,A4,元データ!J:J)</f>
        <v>0</v>
      </c>
      <c r="W4">
        <f>SUMIF(元データ!F:F,A4,元データ!K:K)</f>
        <v>0</v>
      </c>
      <c r="X4">
        <f>SUMIF(元データ!F:F,A4,元データ!L:L)</f>
        <v>0</v>
      </c>
      <c r="Y4">
        <f t="shared" si="5"/>
        <v>0</v>
      </c>
      <c r="Z4">
        <f>SUMIF(元データ!F:F,A4,元データ!AA:AA)</f>
        <v>0</v>
      </c>
      <c r="AA4">
        <f t="shared" si="6"/>
        <v>5</v>
      </c>
      <c r="AB4">
        <f t="shared" si="7"/>
        <v>5</v>
      </c>
      <c r="AC4">
        <f>SUMIF(元データ!F:F,A4,元データ!T:T)</f>
        <v>1</v>
      </c>
      <c r="AD4">
        <f>SUMIF(元データ!F:F,A4,元データ!U:U)</f>
        <v>1</v>
      </c>
      <c r="AE4">
        <f>SUMIF(元データ!F:F,A4,元データ!V:V)</f>
        <v>0</v>
      </c>
      <c r="AF4">
        <f>SUMIF(元データ!F:F,A4,元データ!W:W)</f>
        <v>2</v>
      </c>
      <c r="AG4">
        <f>SUMIF(元データ!F:F,A4,元データ!R:R)</f>
        <v>0</v>
      </c>
      <c r="AH4">
        <f>SUMIF(元データ!F:F,A4,元データ!S:S)</f>
        <v>0</v>
      </c>
    </row>
    <row r="5" spans="1:34" x14ac:dyDescent="0.4">
      <c r="A5" t="s">
        <v>24</v>
      </c>
      <c r="B5">
        <f>COUNTIF(元データ!F:F,A5)</f>
        <v>2</v>
      </c>
      <c r="C5">
        <f>SUMIF(元データ!F:F,A5,元データ!H:H)</f>
        <v>1</v>
      </c>
      <c r="D5">
        <f>SUMIF(元データ!F:F,A5,元データ!H:H)</f>
        <v>1</v>
      </c>
      <c r="E5">
        <f>SUMIF(元データ!F:F,A5,元データ!I:I)</f>
        <v>1</v>
      </c>
      <c r="F5">
        <f>SUMIF(元データ!F:F,A5,元データ!N:N)</f>
        <v>1</v>
      </c>
      <c r="G5">
        <f>SUMIF(元データ!F:F,A5,元データ!O:O)</f>
        <v>0</v>
      </c>
      <c r="H5">
        <f>SUMIF(元データ!F:F,A5,元データ!Q:Q)</f>
        <v>0</v>
      </c>
      <c r="I5">
        <f>SUMIF(元データ!F:F,A5,元データ!P:P)</f>
        <v>0</v>
      </c>
      <c r="J5">
        <f>SUMIF(元データ!F:F,A5,元データ!R:R)</f>
        <v>0</v>
      </c>
      <c r="K5">
        <f>SUMIF(元データ!F:F,A5,元データ!Z:Z)</f>
        <v>0</v>
      </c>
      <c r="L5">
        <f>SUMIF(元データ!F:F,A5,元データ!M:M)</f>
        <v>0</v>
      </c>
      <c r="M5">
        <f>SUMIF(元データ!F:F,A5,元データ!Y:Y)</f>
        <v>0</v>
      </c>
      <c r="N5" s="21">
        <f t="shared" si="0"/>
        <v>1</v>
      </c>
      <c r="O5">
        <f t="shared" si="1"/>
        <v>1</v>
      </c>
      <c r="P5">
        <f t="shared" si="2"/>
        <v>1</v>
      </c>
      <c r="Q5">
        <f t="shared" si="3"/>
        <v>2</v>
      </c>
      <c r="R5">
        <f>SUMIF(元データ!F:F,A5,元データ!AB:AB)</f>
        <v>0</v>
      </c>
      <c r="S5">
        <f>SUMIF(元データ!F:F,A5,元データ!AC:AC)</f>
        <v>0</v>
      </c>
      <c r="T5">
        <f>SUMIF(元データ!F:F,A5,元データ!AD:AD)</f>
        <v>0</v>
      </c>
      <c r="U5" s="1" t="str">
        <f t="shared" si="4"/>
        <v>-</v>
      </c>
      <c r="V5">
        <f>SUMIF(元データ!F:F,A5,元データ!J:J)</f>
        <v>1</v>
      </c>
      <c r="W5">
        <f>SUMIF(元データ!F:F,A5,元データ!K:K)</f>
        <v>0</v>
      </c>
      <c r="X5">
        <f>SUMIF(元データ!F:F,A5,元データ!L:L)</f>
        <v>0</v>
      </c>
      <c r="Y5">
        <f t="shared" si="5"/>
        <v>1</v>
      </c>
      <c r="Z5">
        <f>SUMIF(元データ!F:F,A5,元データ!AA:AA)</f>
        <v>0</v>
      </c>
      <c r="AA5">
        <f t="shared" si="6"/>
        <v>10</v>
      </c>
      <c r="AB5">
        <f t="shared" si="7"/>
        <v>10</v>
      </c>
      <c r="AC5">
        <f>SUMIF(元データ!F:F,A5,元データ!T:T)</f>
        <v>1</v>
      </c>
      <c r="AD5">
        <f>SUMIF(元データ!F:F,A5,元データ!U:U)</f>
        <v>1</v>
      </c>
      <c r="AE5">
        <f>SUMIF(元データ!F:F,A5,元データ!V:V)</f>
        <v>1</v>
      </c>
      <c r="AF5">
        <f>SUMIF(元データ!F:F,A5,元データ!W:W)</f>
        <v>6</v>
      </c>
      <c r="AG5">
        <f>SUMIF(元データ!F:F,A5,元データ!R:R)</f>
        <v>0</v>
      </c>
      <c r="AH5">
        <f>SUMIF(元データ!F:F,A5,元データ!S:S)</f>
        <v>2</v>
      </c>
    </row>
    <row r="6" spans="1:34" x14ac:dyDescent="0.4">
      <c r="A6" t="s">
        <v>27</v>
      </c>
      <c r="B6">
        <f>COUNTIF(元データ!F:F,A6)</f>
        <v>2</v>
      </c>
      <c r="C6">
        <f>SUMIF(元データ!F:F,A6,元データ!H:H)</f>
        <v>3</v>
      </c>
      <c r="D6">
        <f>SUMIF(元データ!F:F,A6,元データ!H:H)</f>
        <v>3</v>
      </c>
      <c r="E6">
        <f>SUMIF(元データ!F:F,A6,元データ!I:I)</f>
        <v>2</v>
      </c>
      <c r="F6">
        <f>SUMIF(元データ!F:F,A6,元データ!N:N)</f>
        <v>0</v>
      </c>
      <c r="G6">
        <f>SUMIF(元データ!F:F,A6,元データ!O:O)</f>
        <v>0</v>
      </c>
      <c r="H6">
        <f>SUMIF(元データ!F:F,A6,元データ!Q:Q)</f>
        <v>0</v>
      </c>
      <c r="I6">
        <f>SUMIF(元データ!F:F,A6,元データ!P:P)</f>
        <v>1</v>
      </c>
      <c r="J6">
        <f>SUMIF(元データ!F:F,A6,元データ!R:R)</f>
        <v>0</v>
      </c>
      <c r="K6">
        <f>SUMIF(元データ!F:F,A6,元データ!Z:Z)</f>
        <v>0</v>
      </c>
      <c r="L6">
        <f>SUMIF(元データ!F:F,A6,元データ!M:M)</f>
        <v>0</v>
      </c>
      <c r="M6">
        <f>SUMIF(元データ!F:F,A6,元データ!Y:Y)</f>
        <v>0</v>
      </c>
      <c r="N6" s="21">
        <f t="shared" si="0"/>
        <v>0.66700000000000004</v>
      </c>
      <c r="O6">
        <f t="shared" si="1"/>
        <v>0.66700000000000004</v>
      </c>
      <c r="P6">
        <f t="shared" si="2"/>
        <v>1</v>
      </c>
      <c r="Q6">
        <f t="shared" si="3"/>
        <v>1.667</v>
      </c>
      <c r="R6">
        <f>SUMIF(元データ!F:F,A6,元データ!AB:AB)</f>
        <v>0</v>
      </c>
      <c r="S6">
        <f>SUMIF(元データ!F:F,A6,元データ!AC:AC)</f>
        <v>1</v>
      </c>
      <c r="T6">
        <f>SUMIF(元データ!F:F,A6,元データ!AD:AD)</f>
        <v>1</v>
      </c>
      <c r="U6" s="1">
        <f t="shared" si="4"/>
        <v>1</v>
      </c>
      <c r="V6">
        <f>SUMIF(元データ!F:F,A6,元データ!J:J)</f>
        <v>1</v>
      </c>
      <c r="W6">
        <f>SUMIF(元データ!F:F,A6,元データ!K:K)</f>
        <v>1</v>
      </c>
      <c r="X6">
        <f>SUMIF(元データ!F:F,A6,元データ!L:L)</f>
        <v>0</v>
      </c>
      <c r="Y6">
        <f t="shared" si="5"/>
        <v>3</v>
      </c>
      <c r="Z6">
        <f>SUMIF(元データ!F:F,A6,元データ!AA:AA)</f>
        <v>0</v>
      </c>
      <c r="AA6">
        <f t="shared" si="6"/>
        <v>11</v>
      </c>
      <c r="AB6">
        <f t="shared" si="7"/>
        <v>3.67</v>
      </c>
      <c r="AC6">
        <f>SUMIF(元データ!F:F,A6,元データ!T:T)</f>
        <v>1</v>
      </c>
      <c r="AD6">
        <f>SUMIF(元データ!F:F,A6,元データ!U:U)</f>
        <v>0</v>
      </c>
      <c r="AE6">
        <f>SUMIF(元データ!F:F,A6,元データ!V:V)</f>
        <v>3</v>
      </c>
      <c r="AF6">
        <f>SUMIF(元データ!F:F,A6,元データ!W:W)</f>
        <v>4</v>
      </c>
      <c r="AG6">
        <f>SUMIF(元データ!F:F,A6,元データ!R:R)</f>
        <v>0</v>
      </c>
      <c r="AH6">
        <f>SUMIF(元データ!F:F,A6,元データ!S:S)</f>
        <v>2</v>
      </c>
    </row>
    <row r="7" spans="1:34" x14ac:dyDescent="0.4">
      <c r="A7" t="s">
        <v>29</v>
      </c>
      <c r="B7">
        <f>COUNTIF(元データ!F:F,A7)</f>
        <v>2</v>
      </c>
      <c r="C7">
        <f>SUMIF(元データ!F:F,A7,元データ!H:H)</f>
        <v>4</v>
      </c>
      <c r="D7">
        <f>SUMIF(元データ!F:F,A7,元データ!H:H)</f>
        <v>4</v>
      </c>
      <c r="E7">
        <f>SUMIF(元データ!F:F,A7,元データ!I:I)</f>
        <v>0</v>
      </c>
      <c r="F7">
        <f>SUMIF(元データ!F:F,A7,元データ!N:N)</f>
        <v>0</v>
      </c>
      <c r="G7">
        <f>SUMIF(元データ!F:F,A7,元データ!O:O)</f>
        <v>0</v>
      </c>
      <c r="H7">
        <f>SUMIF(元データ!F:F,A7,元データ!Q:Q)</f>
        <v>0</v>
      </c>
      <c r="I7">
        <f>SUMIF(元データ!F:F,A7,元データ!P:P)</f>
        <v>0</v>
      </c>
      <c r="J7">
        <f>SUMIF(元データ!F:F,A7,元データ!R:R)</f>
        <v>0</v>
      </c>
      <c r="K7">
        <f>SUMIF(元データ!F:F,A7,元データ!Z:Z)</f>
        <v>0</v>
      </c>
      <c r="L7">
        <f>SUMIF(元データ!F:F,A7,元データ!M:M)</f>
        <v>0</v>
      </c>
      <c r="M7">
        <f>SUMIF(元データ!F:F,A7,元データ!Y:Y)</f>
        <v>2</v>
      </c>
      <c r="N7" s="21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  <c r="R7">
        <f>SUMIF(元データ!F:F,A7,元データ!AB:AB)</f>
        <v>0</v>
      </c>
      <c r="S7">
        <f>SUMIF(元データ!F:F,A7,元データ!AC:AC)</f>
        <v>1</v>
      </c>
      <c r="T7">
        <f>SUMIF(元データ!F:F,A7,元データ!AD:AD)</f>
        <v>5</v>
      </c>
      <c r="U7" s="1">
        <f t="shared" si="4"/>
        <v>1</v>
      </c>
      <c r="V7">
        <f>SUMIF(元データ!F:F,A7,元データ!J:J)</f>
        <v>0</v>
      </c>
      <c r="W7">
        <f>SUMIF(元データ!F:F,A7,元データ!K:K)</f>
        <v>0</v>
      </c>
      <c r="X7">
        <f>SUMIF(元データ!F:F,A7,元データ!L:L)</f>
        <v>0</v>
      </c>
      <c r="Y7">
        <f t="shared" si="5"/>
        <v>0</v>
      </c>
      <c r="Z7">
        <f>SUMIF(元データ!F:F,A7,元データ!AA:AA)</f>
        <v>0</v>
      </c>
      <c r="AA7">
        <f t="shared" si="6"/>
        <v>24</v>
      </c>
      <c r="AB7">
        <f t="shared" si="7"/>
        <v>6</v>
      </c>
      <c r="AC7">
        <f>SUMIF(元データ!F:F,A7,元データ!T:T)</f>
        <v>0</v>
      </c>
      <c r="AD7">
        <f>SUMIF(元データ!F:F,A7,元データ!U:U)</f>
        <v>9</v>
      </c>
      <c r="AE7">
        <f>SUMIF(元データ!F:F,A7,元データ!V:V)</f>
        <v>4</v>
      </c>
      <c r="AF7">
        <f>SUMIF(元データ!F:F,A7,元データ!W:W)</f>
        <v>7</v>
      </c>
      <c r="AG7">
        <f>SUMIF(元データ!F:F,A7,元データ!R:R)</f>
        <v>0</v>
      </c>
      <c r="AH7">
        <f>SUMIF(元データ!F:F,A7,元データ!S:S)</f>
        <v>0</v>
      </c>
    </row>
    <row r="8" spans="1:34" x14ac:dyDescent="0.4">
      <c r="A8" t="s">
        <v>30</v>
      </c>
      <c r="B8">
        <f>COUNTIF(元データ!F:F,A8)</f>
        <v>2</v>
      </c>
      <c r="C8">
        <f>SUMIF(元データ!F:F,A8,元データ!H:H)</f>
        <v>3</v>
      </c>
      <c r="D8">
        <f>SUMIF(元データ!F:F,A8,元データ!H:H)</f>
        <v>3</v>
      </c>
      <c r="E8">
        <f>SUMIF(元データ!F:F,A8,元データ!I:I)</f>
        <v>0</v>
      </c>
      <c r="F8">
        <f>SUMIF(元データ!F:F,A8,元データ!N:N)</f>
        <v>0</v>
      </c>
      <c r="G8">
        <f>SUMIF(元データ!F:F,A8,元データ!O:O)</f>
        <v>0</v>
      </c>
      <c r="H8">
        <f>SUMIF(元データ!F:F,A8,元データ!Q:Q)</f>
        <v>0</v>
      </c>
      <c r="I8">
        <f>SUMIF(元データ!F:F,A8,元データ!P:P)</f>
        <v>0</v>
      </c>
      <c r="J8">
        <f>SUMIF(元データ!F:F,A8,元データ!R:R)</f>
        <v>0</v>
      </c>
      <c r="K8">
        <f>SUMIF(元データ!F:F,A8,元データ!Z:Z)</f>
        <v>0</v>
      </c>
      <c r="L8">
        <f>SUMIF(元データ!F:F,A8,元データ!M:M)</f>
        <v>0</v>
      </c>
      <c r="M8">
        <f>SUMIF(元データ!F:F,A8,元データ!Y:Y)</f>
        <v>1</v>
      </c>
      <c r="N8" s="21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>SUMIF(元データ!F:F,A8,元データ!AB:AB)</f>
        <v>0</v>
      </c>
      <c r="S8">
        <f>SUMIF(元データ!F:F,A8,元データ!AC:AC)</f>
        <v>1</v>
      </c>
      <c r="T8">
        <f>SUMIF(元データ!F:F,A8,元データ!AD:AD)</f>
        <v>0</v>
      </c>
      <c r="U8" s="1">
        <f t="shared" si="4"/>
        <v>1</v>
      </c>
      <c r="V8">
        <f>SUMIF(元データ!F:F,A8,元データ!J:J)</f>
        <v>0</v>
      </c>
      <c r="W8">
        <f>SUMIF(元データ!F:F,A8,元データ!K:K)</f>
        <v>0</v>
      </c>
      <c r="X8">
        <f>SUMIF(元データ!F:F,A8,元データ!L:L)</f>
        <v>0</v>
      </c>
      <c r="Y8">
        <f t="shared" si="5"/>
        <v>0</v>
      </c>
      <c r="Z8">
        <f>SUMIF(元データ!F:F,A8,元データ!AA:AA)</f>
        <v>0</v>
      </c>
      <c r="AA8">
        <f t="shared" si="6"/>
        <v>14</v>
      </c>
      <c r="AB8">
        <f t="shared" si="7"/>
        <v>4.67</v>
      </c>
      <c r="AC8">
        <f>SUMIF(元データ!F:F,A8,元データ!T:T)</f>
        <v>1</v>
      </c>
      <c r="AD8">
        <f>SUMIF(元データ!F:F,A8,元データ!U:U)</f>
        <v>2</v>
      </c>
      <c r="AE8">
        <f>SUMIF(元データ!F:F,A8,元データ!V:V)</f>
        <v>2</v>
      </c>
      <c r="AF8">
        <f>SUMIF(元データ!F:F,A8,元データ!W:W)</f>
        <v>6</v>
      </c>
      <c r="AG8">
        <f>SUMIF(元データ!F:F,A8,元データ!R:R)</f>
        <v>0</v>
      </c>
      <c r="AH8">
        <f>SUMIF(元データ!F:F,A8,元データ!S:S)</f>
        <v>1</v>
      </c>
    </row>
    <row r="9" spans="1:34" x14ac:dyDescent="0.4">
      <c r="A9" t="s">
        <v>28</v>
      </c>
      <c r="B9">
        <f>COUNTIF(元データ!F:F,A9)</f>
        <v>1</v>
      </c>
      <c r="C9">
        <f>SUMIF(元データ!F:F,A9,元データ!H:H)</f>
        <v>0</v>
      </c>
      <c r="D9">
        <f>SUMIF(元データ!F:F,A9,元データ!H:H)</f>
        <v>0</v>
      </c>
      <c r="E9">
        <f>SUMIF(元データ!F:F,A9,元データ!I:I)</f>
        <v>0</v>
      </c>
      <c r="F9">
        <f>SUMIF(元データ!F:F,A9,元データ!N:N)</f>
        <v>0</v>
      </c>
      <c r="G9">
        <f>SUMIF(元データ!F:F,A9,元データ!O:O)</f>
        <v>0</v>
      </c>
      <c r="H9">
        <f>SUMIF(元データ!F:F,A9,元データ!Q:Q)</f>
        <v>0</v>
      </c>
      <c r="I9">
        <f>SUMIF(元データ!F:F,A9,元データ!P:P)</f>
        <v>0</v>
      </c>
      <c r="J9">
        <f>SUMIF(元データ!F:F,A9,元データ!R:R)</f>
        <v>0</v>
      </c>
      <c r="K9">
        <f>SUMIF(元データ!F:F,A9,元データ!Z:Z)</f>
        <v>0</v>
      </c>
      <c r="L9">
        <f>SUMIF(元データ!F:F,A9,元データ!M:M)</f>
        <v>0</v>
      </c>
      <c r="M9">
        <f>SUMIF(元データ!F:F,A9,元データ!Y:Y)</f>
        <v>0</v>
      </c>
      <c r="N9" s="21" t="str">
        <f t="shared" si="0"/>
        <v>-</v>
      </c>
      <c r="O9" t="str">
        <f t="shared" si="1"/>
        <v>-</v>
      </c>
      <c r="P9" t="str">
        <f t="shared" si="2"/>
        <v>-</v>
      </c>
      <c r="Q9" t="str">
        <f t="shared" si="3"/>
        <v>-</v>
      </c>
      <c r="R9">
        <f>SUMIF(元データ!F:F,A9,元データ!AB:AB)</f>
        <v>0</v>
      </c>
      <c r="S9">
        <f>SUMIF(元データ!F:F,A9,元データ!AC:AC)</f>
        <v>5</v>
      </c>
      <c r="T9">
        <f>SUMIF(元データ!F:F,A9,元データ!AD:AD)</f>
        <v>1</v>
      </c>
      <c r="U9" s="1">
        <f t="shared" si="4"/>
        <v>1</v>
      </c>
      <c r="V9">
        <f>SUMIF(元データ!F:F,A9,元データ!J:J)</f>
        <v>0</v>
      </c>
      <c r="W9">
        <f>SUMIF(元データ!F:F,A9,元データ!K:K)</f>
        <v>0</v>
      </c>
      <c r="X9">
        <f>SUMIF(元データ!F:F,A9,元データ!L:L)</f>
        <v>0</v>
      </c>
      <c r="Y9">
        <f t="shared" si="5"/>
        <v>0</v>
      </c>
      <c r="Z9">
        <f>SUMIF(元データ!F:F,A9,元データ!AA:AA)</f>
        <v>0</v>
      </c>
      <c r="AA9">
        <f t="shared" si="6"/>
        <v>0</v>
      </c>
      <c r="AB9" t="str">
        <f t="shared" si="7"/>
        <v>-</v>
      </c>
      <c r="AC9">
        <f>SUMIF(元データ!F:F,A9,元データ!T:T)</f>
        <v>0</v>
      </c>
      <c r="AD9">
        <f>SUMIF(元データ!F:F,A9,元データ!U:U)</f>
        <v>0</v>
      </c>
      <c r="AE9">
        <f>SUMIF(元データ!F:F,A9,元データ!V:V)</f>
        <v>0</v>
      </c>
      <c r="AF9">
        <f>SUMIF(元データ!F:F,A9,元データ!W:W)</f>
        <v>0</v>
      </c>
      <c r="AG9">
        <f>SUMIF(元データ!F:F,A9,元データ!R:R)</f>
        <v>0</v>
      </c>
      <c r="AH9">
        <f>SUMIF(元データ!F:F,A9,元データ!S:S)</f>
        <v>0</v>
      </c>
    </row>
    <row r="10" spans="1:34" x14ac:dyDescent="0.4">
      <c r="A10" t="s">
        <v>31</v>
      </c>
      <c r="B10">
        <f>COUNTIF(元データ!F:F,A10)</f>
        <v>2</v>
      </c>
      <c r="C10">
        <f>SUMIF(元データ!F:F,A10,元データ!H:H)</f>
        <v>4</v>
      </c>
      <c r="D10">
        <f>SUMIF(元データ!F:F,A10,元データ!H:H)</f>
        <v>4</v>
      </c>
      <c r="E10">
        <f>SUMIF(元データ!F:F,A10,元データ!I:I)</f>
        <v>1</v>
      </c>
      <c r="F10">
        <f>SUMIF(元データ!F:F,A10,元データ!N:N)</f>
        <v>0</v>
      </c>
      <c r="G10">
        <f>SUMIF(元データ!F:F,A10,元データ!O:O)</f>
        <v>0</v>
      </c>
      <c r="H10">
        <f>SUMIF(元データ!F:F,A10,元データ!Q:Q)</f>
        <v>0</v>
      </c>
      <c r="I10">
        <f>SUMIF(元データ!F:F,A10,元データ!P:P)</f>
        <v>0</v>
      </c>
      <c r="J10">
        <f>SUMIF(元データ!F:F,A10,元データ!R:R)</f>
        <v>1</v>
      </c>
      <c r="K10">
        <f>SUMIF(元データ!F:F,A10,元データ!Z:Z)</f>
        <v>0</v>
      </c>
      <c r="L10">
        <f>SUMIF(元データ!F:F,A10,元データ!M:M)</f>
        <v>0</v>
      </c>
      <c r="M10">
        <f>SUMIF(元データ!F:F,A10,元データ!Y:Y)</f>
        <v>2</v>
      </c>
      <c r="N10" s="21">
        <f t="shared" si="0"/>
        <v>0.25</v>
      </c>
      <c r="O10">
        <f t="shared" si="1"/>
        <v>0.25</v>
      </c>
      <c r="P10">
        <f t="shared" si="2"/>
        <v>0.25</v>
      </c>
      <c r="Q10">
        <f t="shared" si="3"/>
        <v>0.5</v>
      </c>
      <c r="R10">
        <f>SUMIF(元データ!F:F,A10,元データ!AB:AB)</f>
        <v>0</v>
      </c>
      <c r="S10">
        <f>SUMIF(元データ!F:F,A10,元データ!AC:AC)</f>
        <v>1</v>
      </c>
      <c r="T10">
        <f>SUMIF(元データ!F:F,A10,元データ!AD:AD)</f>
        <v>0</v>
      </c>
      <c r="U10" s="1">
        <f t="shared" si="4"/>
        <v>1</v>
      </c>
      <c r="V10">
        <f>SUMIF(元データ!F:F,A10,元データ!J:J)</f>
        <v>1</v>
      </c>
      <c r="W10">
        <f>SUMIF(元データ!F:F,A10,元データ!K:K)</f>
        <v>0</v>
      </c>
      <c r="X10">
        <f>SUMIF(元データ!F:F,A10,元データ!L:L)</f>
        <v>0</v>
      </c>
      <c r="Y10">
        <f t="shared" si="5"/>
        <v>1</v>
      </c>
      <c r="Z10">
        <f>SUMIF(元データ!F:F,A10,元データ!AA:AA)</f>
        <v>0</v>
      </c>
      <c r="AA10">
        <f t="shared" si="6"/>
        <v>18</v>
      </c>
      <c r="AB10">
        <f t="shared" si="7"/>
        <v>4.5</v>
      </c>
      <c r="AC10">
        <f>SUMIF(元データ!F:F,A10,元データ!T:T)</f>
        <v>3</v>
      </c>
      <c r="AD10">
        <f>SUMIF(元データ!F:F,A10,元データ!U:U)</f>
        <v>3</v>
      </c>
      <c r="AE10">
        <f>SUMIF(元データ!F:F,A10,元データ!V:V)</f>
        <v>4</v>
      </c>
      <c r="AF10">
        <f>SUMIF(元データ!F:F,A10,元データ!W:W)</f>
        <v>4</v>
      </c>
      <c r="AG10">
        <f>SUMIF(元データ!F:F,A10,元データ!R:R)</f>
        <v>1</v>
      </c>
      <c r="AH10">
        <f>SUMIF(元データ!F:F,A10,元データ!S:S)</f>
        <v>0</v>
      </c>
    </row>
    <row r="11" spans="1:34" x14ac:dyDescent="0.4">
      <c r="A11" t="s">
        <v>32</v>
      </c>
      <c r="B11">
        <f>COUNTIF(元データ!F:F,A11)</f>
        <v>2</v>
      </c>
      <c r="C11">
        <f>SUMIF(元データ!F:F,A11,元データ!H:H)</f>
        <v>3</v>
      </c>
      <c r="D11">
        <f>SUMIF(元データ!F:F,A11,元データ!H:H)</f>
        <v>3</v>
      </c>
      <c r="E11">
        <f>SUMIF(元データ!F:F,A11,元データ!I:I)</f>
        <v>0</v>
      </c>
      <c r="F11">
        <f>SUMIF(元データ!F:F,A11,元データ!N:N)</f>
        <v>0</v>
      </c>
      <c r="G11">
        <f>SUMIF(元データ!F:F,A11,元データ!O:O)</f>
        <v>0</v>
      </c>
      <c r="H11">
        <f>SUMIF(元データ!F:F,A11,元データ!Q:Q)</f>
        <v>0</v>
      </c>
      <c r="I11">
        <f>SUMIF(元データ!F:F,A11,元データ!P:P)</f>
        <v>0</v>
      </c>
      <c r="J11">
        <f>SUMIF(元データ!F:F,A11,元データ!R:R)</f>
        <v>0</v>
      </c>
      <c r="K11">
        <f>SUMIF(元データ!F:F,A11,元データ!Z:Z)</f>
        <v>0</v>
      </c>
      <c r="L11">
        <f>SUMIF(元データ!F:F,A11,元データ!M:M)</f>
        <v>0</v>
      </c>
      <c r="M11">
        <f>SUMIF(元データ!F:F,A11,元データ!Y:Y)</f>
        <v>2</v>
      </c>
      <c r="N11" s="21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>SUMIF(元データ!F:F,A11,元データ!AB:AB)</f>
        <v>0</v>
      </c>
      <c r="S11">
        <f>SUMIF(元データ!F:F,A11,元データ!AC:AC)</f>
        <v>1</v>
      </c>
      <c r="T11">
        <f>SUMIF(元データ!F:F,A11,元データ!AD:AD)</f>
        <v>0</v>
      </c>
      <c r="U11" s="1">
        <f t="shared" si="4"/>
        <v>1</v>
      </c>
      <c r="V11">
        <f>SUMIF(元データ!F:F,A11,元データ!J:J)</f>
        <v>0</v>
      </c>
      <c r="W11">
        <f>SUMIF(元データ!F:F,A11,元データ!K:K)</f>
        <v>0</v>
      </c>
      <c r="X11">
        <f>SUMIF(元データ!F:F,A11,元データ!L:L)</f>
        <v>0</v>
      </c>
      <c r="Y11">
        <f t="shared" si="5"/>
        <v>0</v>
      </c>
      <c r="Z11">
        <f>SUMIF(元データ!F:F,A11,元データ!AA:AA)</f>
        <v>0</v>
      </c>
      <c r="AA11">
        <f t="shared" si="6"/>
        <v>16</v>
      </c>
      <c r="AB11">
        <f t="shared" si="7"/>
        <v>5.33</v>
      </c>
      <c r="AC11">
        <f>SUMIF(元データ!F:F,A11,元データ!T:T)</f>
        <v>1</v>
      </c>
      <c r="AD11">
        <f>SUMIF(元データ!F:F,A11,元データ!U:U)</f>
        <v>2</v>
      </c>
      <c r="AE11">
        <f>SUMIF(元データ!F:F,A11,元データ!V:V)</f>
        <v>4</v>
      </c>
      <c r="AF11">
        <f>SUMIF(元データ!F:F,A11,元データ!W:W)</f>
        <v>6</v>
      </c>
      <c r="AG11">
        <f>SUMIF(元データ!F:F,A11,元データ!R:R)</f>
        <v>0</v>
      </c>
      <c r="AH11">
        <f>SUMIF(元データ!F:F,A11,元データ!S:S)</f>
        <v>0</v>
      </c>
    </row>
    <row r="12" spans="1:34" x14ac:dyDescent="0.4">
      <c r="A12" t="s">
        <v>33</v>
      </c>
      <c r="B12">
        <f>COUNTIF(元データ!F:F,A12)</f>
        <v>2</v>
      </c>
      <c r="C12">
        <f>SUMIF(元データ!F:F,A12,元データ!H:H)</f>
        <v>3</v>
      </c>
      <c r="D12">
        <f>SUMIF(元データ!F:F,A12,元データ!H:H)</f>
        <v>3</v>
      </c>
      <c r="E12">
        <f>SUMIF(元データ!F:F,A12,元データ!I:I)</f>
        <v>1</v>
      </c>
      <c r="F12">
        <f>SUMIF(元データ!F:F,A12,元データ!N:N)</f>
        <v>0</v>
      </c>
      <c r="G12">
        <f>SUMIF(元データ!F:F,A12,元データ!O:O)</f>
        <v>0</v>
      </c>
      <c r="H12">
        <f>SUMIF(元データ!F:F,A12,元データ!Q:Q)</f>
        <v>0</v>
      </c>
      <c r="I12">
        <f>SUMIF(元データ!F:F,A12,元データ!P:P)</f>
        <v>0</v>
      </c>
      <c r="J12">
        <f>SUMIF(元データ!F:F,A12,元データ!R:R)</f>
        <v>1</v>
      </c>
      <c r="K12">
        <f>SUMIF(元データ!F:F,A12,元データ!Z:Z)</f>
        <v>0</v>
      </c>
      <c r="L12">
        <f>SUMIF(元データ!F:F,A12,元データ!M:M)</f>
        <v>0</v>
      </c>
      <c r="M12">
        <f>SUMIF(元データ!F:F,A12,元データ!Y:Y)</f>
        <v>2</v>
      </c>
      <c r="N12" s="21">
        <f t="shared" si="0"/>
        <v>0.33300000000000002</v>
      </c>
      <c r="O12">
        <f t="shared" si="1"/>
        <v>0.33300000000000002</v>
      </c>
      <c r="P12">
        <f t="shared" si="2"/>
        <v>0.33300000000000002</v>
      </c>
      <c r="Q12">
        <f t="shared" si="3"/>
        <v>0.66600000000000004</v>
      </c>
      <c r="R12">
        <f>SUMIF(元データ!F:F,A12,元データ!AB:AB)</f>
        <v>0</v>
      </c>
      <c r="S12">
        <f>SUMIF(元データ!F:F,A12,元データ!AC:AC)</f>
        <v>2</v>
      </c>
      <c r="T12">
        <f>SUMIF(元データ!F:F,A12,元データ!AD:AD)</f>
        <v>6</v>
      </c>
      <c r="U12" s="1">
        <f t="shared" si="4"/>
        <v>1</v>
      </c>
      <c r="V12">
        <f>SUMIF(元データ!F:F,A12,元データ!J:J)</f>
        <v>1</v>
      </c>
      <c r="W12">
        <f>SUMIF(元データ!F:F,A12,元データ!K:K)</f>
        <v>0</v>
      </c>
      <c r="X12">
        <f>SUMIF(元データ!F:F,A12,元データ!L:L)</f>
        <v>0</v>
      </c>
      <c r="Y12">
        <f t="shared" si="5"/>
        <v>1</v>
      </c>
      <c r="Z12">
        <f>SUMIF(元データ!F:F,A12,元データ!AA:AA)</f>
        <v>0</v>
      </c>
      <c r="AA12">
        <f t="shared" si="6"/>
        <v>19</v>
      </c>
      <c r="AB12">
        <f t="shared" si="7"/>
        <v>6.33</v>
      </c>
      <c r="AC12">
        <f>SUMIF(元データ!F:F,A12,元データ!T:T)</f>
        <v>3</v>
      </c>
      <c r="AD12">
        <f>SUMIF(元データ!F:F,A12,元データ!U:U)</f>
        <v>3</v>
      </c>
      <c r="AE12">
        <f>SUMIF(元データ!F:F,A12,元データ!V:V)</f>
        <v>5</v>
      </c>
      <c r="AF12">
        <f>SUMIF(元データ!F:F,A12,元データ!W:W)</f>
        <v>5</v>
      </c>
      <c r="AG12">
        <f>SUMIF(元データ!F:F,A12,元データ!R:R)</f>
        <v>1</v>
      </c>
      <c r="AH12">
        <f>SUMIF(元データ!F:F,A12,元データ!S:S)</f>
        <v>0</v>
      </c>
    </row>
    <row r="13" spans="1:34" x14ac:dyDescent="0.4">
      <c r="A13" t="s">
        <v>34</v>
      </c>
      <c r="C13">
        <f t="shared" ref="C13:M13" si="8">SUM(C2:C12)</f>
        <v>27</v>
      </c>
      <c r="D13">
        <f t="shared" si="8"/>
        <v>27</v>
      </c>
      <c r="E13">
        <f t="shared" si="8"/>
        <v>5</v>
      </c>
      <c r="F13">
        <f t="shared" si="8"/>
        <v>2</v>
      </c>
      <c r="G13">
        <f t="shared" si="8"/>
        <v>0</v>
      </c>
      <c r="H13">
        <f t="shared" si="8"/>
        <v>0</v>
      </c>
      <c r="I13">
        <f t="shared" si="8"/>
        <v>1</v>
      </c>
      <c r="J13">
        <f t="shared" si="8"/>
        <v>2</v>
      </c>
      <c r="K13">
        <f t="shared" si="8"/>
        <v>0</v>
      </c>
      <c r="L13">
        <f t="shared" si="8"/>
        <v>0</v>
      </c>
      <c r="M13">
        <f t="shared" si="8"/>
        <v>11</v>
      </c>
      <c r="N13" s="21">
        <f t="shared" si="0"/>
        <v>0.185</v>
      </c>
      <c r="O13">
        <f t="shared" si="1"/>
        <v>0.24099999999999999</v>
      </c>
      <c r="P13">
        <f t="shared" si="2"/>
        <v>0.222</v>
      </c>
      <c r="Q13">
        <f t="shared" si="3"/>
        <v>0.46299999999999997</v>
      </c>
      <c r="R13">
        <f t="shared" ref="R13" si="9">SUM(R2:R12)</f>
        <v>0</v>
      </c>
      <c r="S13">
        <f t="shared" ref="S13" si="10">SUM(S2:S12)</f>
        <v>23</v>
      </c>
      <c r="T13">
        <f t="shared" ref="T13" si="11">SUM(T2:T12)</f>
        <v>13</v>
      </c>
      <c r="U13" s="1">
        <f t="shared" si="4"/>
        <v>1</v>
      </c>
      <c r="V13">
        <f t="shared" ref="V13" si="12">SUM(V2:V12)</f>
        <v>4</v>
      </c>
      <c r="W13">
        <f t="shared" ref="W13" si="13">SUM(W2:W12)</f>
        <v>1</v>
      </c>
      <c r="X13">
        <f t="shared" ref="X13" si="14">SUM(X2:X12)</f>
        <v>0</v>
      </c>
      <c r="Y13">
        <f t="shared" ref="Y13" si="15">SUM(Y2:Y12)</f>
        <v>6</v>
      </c>
      <c r="Z13">
        <f t="shared" ref="Z13" si="16">SUM(Z2:Z12)</f>
        <v>0</v>
      </c>
      <c r="AA13">
        <f t="shared" ref="AA13" si="17">SUM(AA2:AA12)</f>
        <v>149</v>
      </c>
      <c r="AB13">
        <f t="shared" si="7"/>
        <v>5.52</v>
      </c>
      <c r="AC13">
        <f t="shared" ref="AC13" si="18">SUM(AC2:AC12)</f>
        <v>15</v>
      </c>
      <c r="AD13">
        <f t="shared" ref="AD13" si="19">SUM(AD2:AD12)</f>
        <v>28</v>
      </c>
      <c r="AE13">
        <f t="shared" ref="AE13" si="20">SUM(AE2:AE12)</f>
        <v>31</v>
      </c>
      <c r="AF13">
        <f t="shared" ref="AF13" si="21">SUM(AF2:AF12)</f>
        <v>48</v>
      </c>
      <c r="AG13">
        <f t="shared" ref="AG13" si="22">SUM(AG2:AG12)</f>
        <v>2</v>
      </c>
      <c r="AH13">
        <f t="shared" ref="AH13" si="23">SUM(AH2:AH12)</f>
        <v>6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2E08-B285-4F68-BFAA-75ADB82A704F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39AE-A73C-4A7B-B294-73DC7233D1D8}">
  <dimension ref="A1:AL23"/>
  <sheetViews>
    <sheetView zoomScale="115" zoomScaleNormal="115" workbookViewId="0">
      <selection activeCell="T9" sqref="T9:W9"/>
    </sheetView>
  </sheetViews>
  <sheetFormatPr defaultColWidth="3.875" defaultRowHeight="18.75" x14ac:dyDescent="0.4"/>
  <cols>
    <col min="2" max="2" width="3.875" style="15"/>
    <col min="6" max="6" width="7.125" bestFit="1" customWidth="1"/>
    <col min="31" max="32" width="7.125" bestFit="1" customWidth="1"/>
    <col min="33" max="33" width="7" bestFit="1" customWidth="1"/>
    <col min="34" max="35" width="5.25" bestFit="1" customWidth="1"/>
    <col min="36" max="36" width="4.875" customWidth="1"/>
  </cols>
  <sheetData>
    <row r="1" spans="1:38" ht="19.5" thickBot="1" x14ac:dyDescent="0.4">
      <c r="A1" s="11" t="s">
        <v>56</v>
      </c>
      <c r="B1" s="14" t="s">
        <v>57</v>
      </c>
      <c r="C1" s="12" t="s">
        <v>60</v>
      </c>
      <c r="D1" s="3"/>
      <c r="E1" s="4"/>
      <c r="F1" s="13" t="s">
        <v>58</v>
      </c>
      <c r="G1" s="5" t="s">
        <v>2</v>
      </c>
      <c r="H1" s="5" t="s">
        <v>3</v>
      </c>
      <c r="I1" s="5" t="s">
        <v>47</v>
      </c>
      <c r="J1" s="5" t="s">
        <v>48</v>
      </c>
      <c r="K1" s="5" t="s">
        <v>22</v>
      </c>
      <c r="L1" s="5" t="s">
        <v>23</v>
      </c>
      <c r="M1" s="5" t="s">
        <v>49</v>
      </c>
      <c r="N1" s="5" t="s">
        <v>50</v>
      </c>
      <c r="O1" s="6" t="s">
        <v>51</v>
      </c>
      <c r="P1" s="7" t="s">
        <v>8</v>
      </c>
      <c r="Q1" s="8" t="s">
        <v>52</v>
      </c>
      <c r="R1" s="19" t="s">
        <v>101</v>
      </c>
      <c r="S1" s="8" t="s">
        <v>53</v>
      </c>
      <c r="T1" s="20" t="s">
        <v>102</v>
      </c>
      <c r="U1" s="20" t="s">
        <v>103</v>
      </c>
      <c r="V1" s="8" t="s">
        <v>72</v>
      </c>
      <c r="W1" s="13" t="s">
        <v>104</v>
      </c>
      <c r="X1" s="5" t="s">
        <v>35</v>
      </c>
      <c r="Y1" s="5" t="s">
        <v>54</v>
      </c>
      <c r="Z1" s="9" t="s">
        <v>10</v>
      </c>
      <c r="AA1" s="18" t="s">
        <v>100</v>
      </c>
      <c r="AB1" s="8" t="s">
        <v>55</v>
      </c>
      <c r="AC1" s="10" t="s">
        <v>18</v>
      </c>
      <c r="AD1" s="10" t="s">
        <v>19</v>
      </c>
      <c r="AE1" s="12" t="s">
        <v>58</v>
      </c>
      <c r="AF1" s="2" t="s">
        <v>90</v>
      </c>
      <c r="AG1" s="12" t="s">
        <v>91</v>
      </c>
      <c r="AH1" s="12" t="s">
        <v>92</v>
      </c>
      <c r="AI1" s="12" t="s">
        <v>93</v>
      </c>
      <c r="AJ1" s="12" t="s">
        <v>94</v>
      </c>
      <c r="AK1" s="2"/>
      <c r="AL1" s="2"/>
    </row>
    <row r="2" spans="1:38" ht="19.5" thickTop="1" x14ac:dyDescent="0.4">
      <c r="A2" s="30" t="s">
        <v>61</v>
      </c>
      <c r="B2" s="15">
        <v>1</v>
      </c>
      <c r="C2">
        <v>1</v>
      </c>
      <c r="D2">
        <v>4</v>
      </c>
      <c r="F2" t="s">
        <v>62</v>
      </c>
      <c r="G2">
        <f t="shared" ref="G2:G22" si="0">COUNTA(AF2:AJ2)</f>
        <v>4</v>
      </c>
      <c r="H2">
        <f t="shared" ref="H2:H12" si="1">G2-N2-O2-Z2</f>
        <v>4</v>
      </c>
      <c r="I2">
        <f>SUM(J2:M2)</f>
        <v>0</v>
      </c>
      <c r="J2">
        <f>COUNTIF(AF2:AJ2, "*安*")</f>
        <v>0</v>
      </c>
      <c r="K2">
        <f>COUNTIF(AF2:AJ2, "*二")</f>
        <v>0</v>
      </c>
      <c r="L2">
        <f>COUNTIF(AF2:AJ2, "*三")</f>
        <v>0</v>
      </c>
      <c r="M2">
        <f>COUNTIF(AF2:AJ2, "*本")</f>
        <v>0</v>
      </c>
      <c r="N2">
        <f>COUNTIF(AF2:AJ2, "四球")</f>
        <v>0</v>
      </c>
      <c r="O2">
        <f>COUNTIF(AF2:AJ2, "死球")</f>
        <v>0</v>
      </c>
      <c r="U2">
        <v>9</v>
      </c>
      <c r="V2">
        <v>4</v>
      </c>
      <c r="W2">
        <v>7</v>
      </c>
      <c r="X2">
        <f>COUNTIF(AF2:AJ2, "*失*")</f>
        <v>0</v>
      </c>
      <c r="Y2">
        <f>COUNTIF(AF2:AJ2, "*振*")</f>
        <v>2</v>
      </c>
      <c r="Z2">
        <f>COUNTIF(AF2:AJ2, "*犠*")</f>
        <v>0</v>
      </c>
      <c r="AA2">
        <f>COUNTIF(AF2:AJ2, "*併*")</f>
        <v>0</v>
      </c>
      <c r="AC2">
        <v>1</v>
      </c>
      <c r="AD2">
        <v>5</v>
      </c>
      <c r="AE2" t="str">
        <f>F2</f>
        <v>大鐘</v>
      </c>
      <c r="AF2" t="s">
        <v>74</v>
      </c>
      <c r="AG2" t="s">
        <v>74</v>
      </c>
      <c r="AH2" t="s">
        <v>86</v>
      </c>
      <c r="AI2" t="s">
        <v>89</v>
      </c>
    </row>
    <row r="3" spans="1:38" x14ac:dyDescent="0.4">
      <c r="A3" s="31"/>
      <c r="B3" s="15">
        <v>2</v>
      </c>
      <c r="C3">
        <v>5</v>
      </c>
      <c r="F3" t="s">
        <v>64</v>
      </c>
      <c r="G3">
        <f t="shared" si="0"/>
        <v>4</v>
      </c>
      <c r="H3">
        <f t="shared" si="1"/>
        <v>4</v>
      </c>
      <c r="I3">
        <f t="shared" ref="I3:I12" si="2">SUM(J3:M3)</f>
        <v>1</v>
      </c>
      <c r="J3">
        <f t="shared" ref="J3:J12" si="3">COUNTIF(AF3:AJ3, "*安*")</f>
        <v>1</v>
      </c>
      <c r="K3">
        <f t="shared" ref="K3:K12" si="4">COUNTIF(AF3:AJ3, "*二")</f>
        <v>0</v>
      </c>
      <c r="L3">
        <f t="shared" ref="L3:L12" si="5">COUNTIF(AF3:AJ3, "*三")</f>
        <v>0</v>
      </c>
      <c r="M3">
        <f t="shared" ref="M3:M12" si="6">COUNTIF(AF3:AJ3, "*本")</f>
        <v>0</v>
      </c>
      <c r="N3">
        <f t="shared" ref="N3:N12" si="7">COUNTIF(AF3:AJ3, "四球")</f>
        <v>0</v>
      </c>
      <c r="O3">
        <f t="shared" ref="O3:O12" si="8">COUNTIF(AF3:AJ3, "死球")</f>
        <v>0</v>
      </c>
      <c r="R3">
        <v>1</v>
      </c>
      <c r="T3">
        <v>3</v>
      </c>
      <c r="U3">
        <v>3</v>
      </c>
      <c r="V3">
        <v>4</v>
      </c>
      <c r="W3">
        <v>4</v>
      </c>
      <c r="X3">
        <f t="shared" ref="X3:X12" si="9">COUNTIF(AF3:AJ3, "*失*")</f>
        <v>0</v>
      </c>
      <c r="Y3">
        <f t="shared" ref="Y3:Y12" si="10">COUNTIF(AF3:AJ3, "*振*")</f>
        <v>2</v>
      </c>
      <c r="Z3">
        <f t="shared" ref="Z3:Z12" si="11">COUNTIF(AF3:AJ3, "*犠*")</f>
        <v>0</v>
      </c>
      <c r="AA3">
        <f t="shared" ref="AA3:AA12" si="12">COUNTIF(AF3:AJ3, "*併*")</f>
        <v>0</v>
      </c>
      <c r="AC3">
        <v>1</v>
      </c>
      <c r="AE3" t="str">
        <f t="shared" ref="AE3:AE22" si="13">F3</f>
        <v>岩本</v>
      </c>
      <c r="AF3" t="s">
        <v>75</v>
      </c>
      <c r="AG3" t="s">
        <v>81</v>
      </c>
      <c r="AH3" t="s">
        <v>81</v>
      </c>
      <c r="AI3" t="s">
        <v>89</v>
      </c>
    </row>
    <row r="4" spans="1:38" x14ac:dyDescent="0.4">
      <c r="A4" s="31"/>
      <c r="B4" s="15">
        <v>3</v>
      </c>
      <c r="C4">
        <v>6</v>
      </c>
      <c r="F4" t="s">
        <v>65</v>
      </c>
      <c r="G4">
        <f t="shared" si="0"/>
        <v>3</v>
      </c>
      <c r="H4">
        <f t="shared" si="1"/>
        <v>3</v>
      </c>
      <c r="I4">
        <f t="shared" si="2"/>
        <v>1</v>
      </c>
      <c r="J4">
        <f t="shared" si="3"/>
        <v>1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R4">
        <v>1</v>
      </c>
      <c r="T4">
        <v>3</v>
      </c>
      <c r="U4">
        <v>3</v>
      </c>
      <c r="V4">
        <v>5</v>
      </c>
      <c r="W4">
        <v>5</v>
      </c>
      <c r="X4">
        <f t="shared" si="9"/>
        <v>0</v>
      </c>
      <c r="Y4">
        <f t="shared" si="10"/>
        <v>2</v>
      </c>
      <c r="Z4">
        <f t="shared" si="11"/>
        <v>0</v>
      </c>
      <c r="AA4">
        <f t="shared" si="12"/>
        <v>0</v>
      </c>
      <c r="AC4">
        <v>2</v>
      </c>
      <c r="AD4">
        <v>6</v>
      </c>
      <c r="AE4" t="str">
        <f t="shared" si="13"/>
        <v>反町</v>
      </c>
      <c r="AF4" t="s">
        <v>76</v>
      </c>
      <c r="AG4" t="s">
        <v>82</v>
      </c>
      <c r="AH4" t="s">
        <v>82</v>
      </c>
    </row>
    <row r="5" spans="1:38" x14ac:dyDescent="0.4">
      <c r="A5" s="31"/>
      <c r="B5" s="15">
        <v>4</v>
      </c>
      <c r="C5">
        <v>4</v>
      </c>
      <c r="D5">
        <v>3</v>
      </c>
      <c r="F5" t="s">
        <v>68</v>
      </c>
      <c r="G5">
        <f t="shared" si="0"/>
        <v>3</v>
      </c>
      <c r="H5">
        <f t="shared" si="1"/>
        <v>3</v>
      </c>
      <c r="I5">
        <f t="shared" si="2"/>
        <v>2</v>
      </c>
      <c r="J5">
        <f t="shared" si="3"/>
        <v>1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v>1</v>
      </c>
      <c r="S5">
        <v>2</v>
      </c>
      <c r="T5">
        <v>1</v>
      </c>
      <c r="V5">
        <v>3</v>
      </c>
      <c r="W5">
        <v>4</v>
      </c>
      <c r="X5">
        <f t="shared" si="9"/>
        <v>0</v>
      </c>
      <c r="Y5">
        <f t="shared" si="10"/>
        <v>0</v>
      </c>
      <c r="Z5">
        <f t="shared" si="11"/>
        <v>0</v>
      </c>
      <c r="AA5">
        <f t="shared" si="12"/>
        <v>0</v>
      </c>
      <c r="AC5">
        <v>1</v>
      </c>
      <c r="AD5">
        <v>1</v>
      </c>
      <c r="AE5" t="str">
        <f t="shared" si="13"/>
        <v>安部剛</v>
      </c>
      <c r="AF5" t="s">
        <v>77</v>
      </c>
      <c r="AG5" t="s">
        <v>76</v>
      </c>
      <c r="AH5" t="s">
        <v>79</v>
      </c>
    </row>
    <row r="6" spans="1:38" x14ac:dyDescent="0.4">
      <c r="A6" s="31"/>
      <c r="B6" s="15">
        <v>5</v>
      </c>
      <c r="C6">
        <v>7</v>
      </c>
      <c r="D6">
        <v>1</v>
      </c>
      <c r="F6" t="s">
        <v>66</v>
      </c>
      <c r="G6">
        <f t="shared" si="0"/>
        <v>3</v>
      </c>
      <c r="H6">
        <f t="shared" si="1"/>
        <v>3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T6">
        <v>1</v>
      </c>
      <c r="U6">
        <v>2</v>
      </c>
      <c r="V6">
        <v>4</v>
      </c>
      <c r="W6">
        <v>6</v>
      </c>
      <c r="X6">
        <f t="shared" si="9"/>
        <v>0</v>
      </c>
      <c r="Y6">
        <f t="shared" si="10"/>
        <v>2</v>
      </c>
      <c r="Z6">
        <f t="shared" si="11"/>
        <v>0</v>
      </c>
      <c r="AA6">
        <f t="shared" si="12"/>
        <v>0</v>
      </c>
      <c r="AC6">
        <v>1</v>
      </c>
      <c r="AE6" t="str">
        <f t="shared" si="13"/>
        <v>上小城</v>
      </c>
      <c r="AF6" t="s">
        <v>74</v>
      </c>
      <c r="AG6" t="s">
        <v>82</v>
      </c>
      <c r="AH6" t="s">
        <v>85</v>
      </c>
    </row>
    <row r="7" spans="1:38" x14ac:dyDescent="0.4">
      <c r="A7" s="31"/>
      <c r="B7" s="15">
        <v>6</v>
      </c>
      <c r="C7">
        <v>8</v>
      </c>
      <c r="F7" t="s">
        <v>63</v>
      </c>
      <c r="G7">
        <f t="shared" si="0"/>
        <v>3</v>
      </c>
      <c r="H7">
        <f t="shared" si="1"/>
        <v>3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S7">
        <v>1</v>
      </c>
      <c r="T7">
        <v>1</v>
      </c>
      <c r="U7">
        <v>2</v>
      </c>
      <c r="V7">
        <v>2</v>
      </c>
      <c r="W7">
        <v>6</v>
      </c>
      <c r="X7">
        <f t="shared" si="9"/>
        <v>1</v>
      </c>
      <c r="Y7">
        <f t="shared" si="10"/>
        <v>1</v>
      </c>
      <c r="Z7">
        <f t="shared" si="11"/>
        <v>0</v>
      </c>
      <c r="AA7">
        <f t="shared" si="12"/>
        <v>0</v>
      </c>
      <c r="AC7">
        <v>1</v>
      </c>
      <c r="AE7" t="str">
        <f t="shared" si="13"/>
        <v>北久保</v>
      </c>
      <c r="AF7" t="s">
        <v>74</v>
      </c>
      <c r="AG7" t="s">
        <v>83</v>
      </c>
      <c r="AH7" t="s">
        <v>87</v>
      </c>
    </row>
    <row r="8" spans="1:38" x14ac:dyDescent="0.4">
      <c r="A8" s="31"/>
      <c r="B8" s="15">
        <v>7</v>
      </c>
      <c r="C8">
        <v>9</v>
      </c>
      <c r="F8" t="s">
        <v>67</v>
      </c>
      <c r="G8">
        <f t="shared" si="0"/>
        <v>3</v>
      </c>
      <c r="H8">
        <f t="shared" si="1"/>
        <v>2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1</v>
      </c>
      <c r="O8">
        <f t="shared" si="8"/>
        <v>0</v>
      </c>
      <c r="S8">
        <v>1</v>
      </c>
      <c r="T8">
        <v>1</v>
      </c>
      <c r="U8">
        <v>4</v>
      </c>
      <c r="V8">
        <v>6</v>
      </c>
      <c r="W8">
        <v>4</v>
      </c>
      <c r="X8">
        <f t="shared" si="9"/>
        <v>0</v>
      </c>
      <c r="Y8">
        <f t="shared" si="10"/>
        <v>1</v>
      </c>
      <c r="Z8">
        <f t="shared" si="11"/>
        <v>0</v>
      </c>
      <c r="AA8">
        <f t="shared" si="12"/>
        <v>0</v>
      </c>
      <c r="AC8">
        <v>1</v>
      </c>
      <c r="AE8" t="str">
        <f t="shared" si="13"/>
        <v>中井</v>
      </c>
      <c r="AF8" t="s">
        <v>78</v>
      </c>
      <c r="AG8" t="s">
        <v>84</v>
      </c>
      <c r="AH8" t="s">
        <v>82</v>
      </c>
    </row>
    <row r="9" spans="1:38" x14ac:dyDescent="0.4">
      <c r="A9" s="31"/>
      <c r="B9" s="15">
        <v>8</v>
      </c>
      <c r="C9">
        <v>3</v>
      </c>
      <c r="D9">
        <v>7</v>
      </c>
      <c r="F9" t="s">
        <v>69</v>
      </c>
      <c r="G9">
        <f t="shared" si="0"/>
        <v>3</v>
      </c>
      <c r="H9">
        <f t="shared" si="1"/>
        <v>3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T9">
        <v>3</v>
      </c>
      <c r="U9">
        <v>3</v>
      </c>
      <c r="V9">
        <v>2</v>
      </c>
      <c r="W9">
        <v>4</v>
      </c>
      <c r="X9">
        <f t="shared" si="9"/>
        <v>0</v>
      </c>
      <c r="Y9">
        <f t="shared" si="10"/>
        <v>1</v>
      </c>
      <c r="Z9">
        <f t="shared" si="11"/>
        <v>0</v>
      </c>
      <c r="AA9">
        <f t="shared" si="12"/>
        <v>0</v>
      </c>
      <c r="AC9">
        <v>10</v>
      </c>
      <c r="AE9" t="str">
        <f t="shared" si="13"/>
        <v>安部滉</v>
      </c>
      <c r="AF9" t="s">
        <v>79</v>
      </c>
      <c r="AG9" t="s">
        <v>85</v>
      </c>
      <c r="AH9" t="s">
        <v>82</v>
      </c>
    </row>
    <row r="10" spans="1:38" x14ac:dyDescent="0.4">
      <c r="A10" s="31"/>
      <c r="B10" s="15">
        <v>9</v>
      </c>
      <c r="C10" t="s">
        <v>59</v>
      </c>
      <c r="F10" t="s">
        <v>70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T10">
        <v>1</v>
      </c>
      <c r="U10">
        <v>1</v>
      </c>
      <c r="W10">
        <v>2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E10" t="str">
        <f t="shared" si="13"/>
        <v>野場</v>
      </c>
      <c r="AF10" t="s">
        <v>80</v>
      </c>
    </row>
    <row r="11" spans="1:38" x14ac:dyDescent="0.4">
      <c r="A11" s="31"/>
      <c r="C11" t="s">
        <v>59</v>
      </c>
      <c r="F11" t="s">
        <v>73</v>
      </c>
      <c r="G11">
        <f t="shared" si="0"/>
        <v>2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1</v>
      </c>
      <c r="O11">
        <f t="shared" si="8"/>
        <v>0</v>
      </c>
      <c r="S11">
        <v>2</v>
      </c>
      <c r="T11">
        <v>1</v>
      </c>
      <c r="U11">
        <v>1</v>
      </c>
      <c r="V11">
        <v>1</v>
      </c>
      <c r="W11">
        <v>6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E11" t="str">
        <f t="shared" si="13"/>
        <v>池澤</v>
      </c>
      <c r="AG11" t="s">
        <v>78</v>
      </c>
      <c r="AH11" t="s">
        <v>88</v>
      </c>
    </row>
    <row r="12" spans="1:38" x14ac:dyDescent="0.4">
      <c r="A12" s="31"/>
      <c r="B12" s="15" t="s">
        <v>72</v>
      </c>
      <c r="C12">
        <v>2</v>
      </c>
      <c r="F12" t="s">
        <v>71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C12">
        <v>5</v>
      </c>
      <c r="AD12">
        <v>1</v>
      </c>
      <c r="AE12" t="str">
        <f t="shared" si="13"/>
        <v>萩原</v>
      </c>
    </row>
    <row r="13" spans="1:38" s="17" customFormat="1" x14ac:dyDescent="0.4">
      <c r="A13" s="31" t="s">
        <v>61</v>
      </c>
      <c r="B13" s="16">
        <v>1</v>
      </c>
      <c r="C13" s="17">
        <v>4</v>
      </c>
      <c r="D13" s="17">
        <v>1</v>
      </c>
      <c r="F13" s="17" t="s">
        <v>62</v>
      </c>
      <c r="G13">
        <f t="shared" si="0"/>
        <v>2</v>
      </c>
      <c r="AE13" s="17" t="str">
        <f t="shared" si="13"/>
        <v>大鐘</v>
      </c>
      <c r="AF13" s="17" t="s">
        <v>95</v>
      </c>
      <c r="AG13" s="17" t="s">
        <v>77</v>
      </c>
    </row>
    <row r="14" spans="1:38" x14ac:dyDescent="0.4">
      <c r="A14" s="31"/>
      <c r="B14" s="15">
        <v>2</v>
      </c>
      <c r="C14">
        <v>5</v>
      </c>
      <c r="F14" t="s">
        <v>64</v>
      </c>
      <c r="G14">
        <f t="shared" si="0"/>
        <v>2</v>
      </c>
      <c r="AE14" t="str">
        <f t="shared" si="13"/>
        <v>岩本</v>
      </c>
      <c r="AF14" t="s">
        <v>96</v>
      </c>
      <c r="AG14" t="s">
        <v>78</v>
      </c>
    </row>
    <row r="15" spans="1:38" x14ac:dyDescent="0.4">
      <c r="A15" s="31"/>
      <c r="B15" s="15">
        <v>3</v>
      </c>
      <c r="C15">
        <v>6</v>
      </c>
      <c r="F15" t="s">
        <v>65</v>
      </c>
      <c r="G15">
        <f t="shared" si="0"/>
        <v>2</v>
      </c>
      <c r="AE15" t="str">
        <f t="shared" si="13"/>
        <v>反町</v>
      </c>
      <c r="AF15" t="s">
        <v>97</v>
      </c>
      <c r="AG15" t="s">
        <v>99</v>
      </c>
    </row>
    <row r="16" spans="1:38" x14ac:dyDescent="0.4">
      <c r="A16" s="31"/>
      <c r="B16" s="15">
        <v>4</v>
      </c>
      <c r="C16">
        <v>2</v>
      </c>
      <c r="F16" t="s">
        <v>68</v>
      </c>
      <c r="G16">
        <f t="shared" si="0"/>
        <v>2</v>
      </c>
      <c r="AE16" t="str">
        <f t="shared" si="13"/>
        <v>安部剛</v>
      </c>
      <c r="AF16" t="s">
        <v>84</v>
      </c>
      <c r="AG16" t="s">
        <v>75</v>
      </c>
    </row>
    <row r="17" spans="1:33" x14ac:dyDescent="0.4">
      <c r="A17" s="31"/>
      <c r="B17" s="15">
        <v>5</v>
      </c>
      <c r="C17">
        <v>1</v>
      </c>
      <c r="D17">
        <v>7</v>
      </c>
      <c r="F17" t="s">
        <v>66</v>
      </c>
      <c r="G17">
        <f t="shared" si="0"/>
        <v>2</v>
      </c>
      <c r="AE17" t="str">
        <f t="shared" si="13"/>
        <v>上小城</v>
      </c>
      <c r="AF17" t="s">
        <v>97</v>
      </c>
      <c r="AG17" t="s">
        <v>84</v>
      </c>
    </row>
    <row r="18" spans="1:33" x14ac:dyDescent="0.4">
      <c r="A18" s="31"/>
      <c r="B18" s="15">
        <v>6</v>
      </c>
      <c r="C18">
        <v>8</v>
      </c>
      <c r="F18" t="s">
        <v>63</v>
      </c>
      <c r="G18">
        <f t="shared" si="0"/>
        <v>1</v>
      </c>
      <c r="AE18" t="str">
        <f t="shared" si="13"/>
        <v>北久保</v>
      </c>
      <c r="AF18" t="s">
        <v>84</v>
      </c>
    </row>
    <row r="19" spans="1:33" x14ac:dyDescent="0.4">
      <c r="A19" s="31"/>
      <c r="B19" s="15">
        <v>7</v>
      </c>
      <c r="C19">
        <v>9</v>
      </c>
      <c r="F19" t="s">
        <v>67</v>
      </c>
      <c r="G19">
        <f t="shared" si="0"/>
        <v>1</v>
      </c>
      <c r="AE19" t="str">
        <f t="shared" si="13"/>
        <v>中井</v>
      </c>
      <c r="AF19" t="s">
        <v>82</v>
      </c>
    </row>
    <row r="20" spans="1:33" x14ac:dyDescent="0.4">
      <c r="A20" s="31"/>
      <c r="B20" s="15">
        <v>8</v>
      </c>
      <c r="C20">
        <v>7</v>
      </c>
      <c r="F20" t="s">
        <v>69</v>
      </c>
      <c r="G20">
        <f t="shared" si="0"/>
        <v>0</v>
      </c>
      <c r="AE20" t="str">
        <f t="shared" si="13"/>
        <v>安部滉</v>
      </c>
    </row>
    <row r="21" spans="1:33" x14ac:dyDescent="0.4">
      <c r="A21" s="31"/>
      <c r="C21">
        <v>3</v>
      </c>
      <c r="F21" t="s">
        <v>73</v>
      </c>
      <c r="G21">
        <f t="shared" si="0"/>
        <v>1</v>
      </c>
      <c r="AE21" t="str">
        <f t="shared" si="13"/>
        <v>池澤</v>
      </c>
      <c r="AF21" t="s">
        <v>98</v>
      </c>
    </row>
    <row r="22" spans="1:33" x14ac:dyDescent="0.4">
      <c r="A22" s="31"/>
      <c r="B22" s="15">
        <v>9</v>
      </c>
      <c r="C22">
        <v>3</v>
      </c>
      <c r="D22">
        <v>4</v>
      </c>
      <c r="F22" t="s">
        <v>70</v>
      </c>
      <c r="G22">
        <f t="shared" si="0"/>
        <v>1</v>
      </c>
      <c r="AE22" t="str">
        <f t="shared" si="13"/>
        <v>野場</v>
      </c>
      <c r="AF22" t="s">
        <v>83</v>
      </c>
    </row>
    <row r="23" spans="1:33" x14ac:dyDescent="0.4">
      <c r="A23" s="31"/>
    </row>
  </sheetData>
  <mergeCells count="2">
    <mergeCell ref="A2:A12"/>
    <mergeCell ref="A13:A23"/>
  </mergeCells>
  <phoneticPr fontId="2"/>
  <conditionalFormatting sqref="C1:E1048576">
    <cfRule type="cellIs" dxfId="8" priority="1" operator="equal">
      <formula>1</formula>
    </cfRule>
    <cfRule type="cellIs" dxfId="7" priority="2" operator="equal">
      <formula>9</formula>
    </cfRule>
    <cfRule type="cellIs" dxfId="6" priority="3" operator="equal">
      <formula>8</formula>
    </cfRule>
    <cfRule type="cellIs" dxfId="5" priority="4" operator="equal">
      <formula>7</formula>
    </cfRule>
    <cfRule type="cellIs" dxfId="4" priority="5" operator="equal">
      <formula>6</formula>
    </cfRule>
    <cfRule type="cellIs" dxfId="3" priority="6" operator="equal">
      <formula>5</formula>
    </cfRule>
    <cfRule type="cellIs" dxfId="2" priority="7" operator="equal">
      <formula>4</formula>
    </cfRule>
    <cfRule type="cellIs" dxfId="1" priority="8" operator="equal">
      <formula>3</formula>
    </cfRule>
    <cfRule type="cellIs" dxfId="0" priority="10" operator="equal">
      <formula>2</formula>
    </cfRule>
  </conditionalFormatting>
  <dataValidations count="1">
    <dataValidation type="custom" allowBlank="1" showInputMessage="1" showErrorMessage="1" sqref="C1:C1048576" xr:uid="{976A6028-B04D-4E56-8D4A-9AE05AA44C9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打撃</vt:lpstr>
      <vt:lpstr>打撃 総合</vt:lpstr>
      <vt:lpstr>投手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　剛章</dc:creator>
  <cp:lastModifiedBy>安部　剛章</cp:lastModifiedBy>
  <dcterms:created xsi:type="dcterms:W3CDTF">2025-03-21T21:08:40Z</dcterms:created>
  <dcterms:modified xsi:type="dcterms:W3CDTF">2025-03-23T02:13:12Z</dcterms:modified>
</cp:coreProperties>
</file>