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マイドライブ\成績公開\25\"/>
    </mc:Choice>
  </mc:AlternateContent>
  <xr:revisionPtr revIDLastSave="0" documentId="13_ncr:1_{EB88F0E9-F26C-4BA8-B85D-C6F178F1DF40}" xr6:coauthVersionLast="47" xr6:coauthVersionMax="47" xr10:uidLastSave="{00000000-0000-0000-0000-000000000000}"/>
  <bookViews>
    <workbookView xWindow="-98" yWindow="-98" windowWidth="21795" windowHeight="13875" activeTab="5" xr2:uid="{00000000-000D-0000-FFFF-FFFF00000000}"/>
  </bookViews>
  <sheets>
    <sheet name="打撃" sheetId="1" r:id="rId1"/>
    <sheet name="打撃詳細" sheetId="2" r:id="rId2"/>
    <sheet name="打撃集計" sheetId="3" r:id="rId3"/>
    <sheet name="打席結果" sheetId="4" r:id="rId4"/>
    <sheet name="投手" sheetId="5" r:id="rId5"/>
    <sheet name="元データ" sheetId="6" r:id="rId6"/>
    <sheet name="23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0GdW7woQE9aHKGfbVtYchkk8XqxAh5INwdP0rUqZyuk="/>
    </ext>
  </extLst>
</workbook>
</file>

<file path=xl/calcChain.xml><?xml version="1.0" encoding="utf-8"?>
<calcChain xmlns="http://schemas.openxmlformats.org/spreadsheetml/2006/main">
  <c r="AA61" i="6" l="1"/>
  <c r="Z61" i="6"/>
  <c r="Y61" i="6"/>
  <c r="X61" i="6"/>
  <c r="O61" i="6"/>
  <c r="N61" i="6"/>
  <c r="M61" i="6"/>
  <c r="L61" i="6"/>
  <c r="K61" i="6"/>
  <c r="J61" i="6"/>
  <c r="I61" i="6" s="1"/>
  <c r="G61" i="6"/>
  <c r="H61" i="6" s="1"/>
  <c r="AA60" i="6"/>
  <c r="Z60" i="6"/>
  <c r="Y60" i="6"/>
  <c r="X60" i="6"/>
  <c r="O60" i="6"/>
  <c r="N60" i="6"/>
  <c r="M60" i="6"/>
  <c r="L60" i="6"/>
  <c r="K60" i="6"/>
  <c r="J60" i="6"/>
  <c r="I60" i="6" s="1"/>
  <c r="G60" i="6"/>
  <c r="H60" i="6" s="1"/>
  <c r="AA59" i="6"/>
  <c r="Z59" i="6"/>
  <c r="Y59" i="6"/>
  <c r="X59" i="6"/>
  <c r="O59" i="6"/>
  <c r="N59" i="6"/>
  <c r="M59" i="6"/>
  <c r="L59" i="6"/>
  <c r="K59" i="6"/>
  <c r="I59" i="6" s="1"/>
  <c r="J59" i="6"/>
  <c r="G59" i="6"/>
  <c r="H59" i="6" s="1"/>
  <c r="AA58" i="6"/>
  <c r="Z58" i="6"/>
  <c r="Y58" i="6"/>
  <c r="X58" i="6"/>
  <c r="O58" i="6"/>
  <c r="N58" i="6"/>
  <c r="M58" i="6"/>
  <c r="L58" i="6"/>
  <c r="K58" i="6"/>
  <c r="J58" i="6"/>
  <c r="I58" i="6" s="1"/>
  <c r="G58" i="6"/>
  <c r="H58" i="6" s="1"/>
  <c r="AA57" i="6"/>
  <c r="Z57" i="6"/>
  <c r="Y57" i="6"/>
  <c r="X57" i="6"/>
  <c r="O57" i="6"/>
  <c r="N57" i="6"/>
  <c r="M57" i="6"/>
  <c r="L57" i="6"/>
  <c r="K57" i="6"/>
  <c r="J57" i="6"/>
  <c r="I57" i="6"/>
  <c r="H57" i="6"/>
  <c r="G57" i="6"/>
  <c r="AA56" i="6"/>
  <c r="Z56" i="6"/>
  <c r="Y56" i="6"/>
  <c r="X56" i="6"/>
  <c r="O56" i="6"/>
  <c r="N56" i="6"/>
  <c r="M56" i="6"/>
  <c r="L56" i="6"/>
  <c r="K56" i="6"/>
  <c r="J56" i="6"/>
  <c r="I56" i="6"/>
  <c r="G56" i="6"/>
  <c r="H56" i="6" s="1"/>
  <c r="AA55" i="6"/>
  <c r="Z55" i="6"/>
  <c r="Y55" i="6"/>
  <c r="X55" i="6"/>
  <c r="O55" i="6"/>
  <c r="N55" i="6"/>
  <c r="M55" i="6"/>
  <c r="L55" i="6"/>
  <c r="K55" i="6"/>
  <c r="J55" i="6"/>
  <c r="I55" i="6" s="1"/>
  <c r="G55" i="6"/>
  <c r="H55" i="6" s="1"/>
  <c r="AA54" i="6"/>
  <c r="Z54" i="6"/>
  <c r="Y54" i="6"/>
  <c r="X54" i="6"/>
  <c r="O54" i="6"/>
  <c r="N54" i="6"/>
  <c r="M54" i="6"/>
  <c r="L54" i="6"/>
  <c r="K54" i="6"/>
  <c r="J54" i="6"/>
  <c r="I54" i="6" s="1"/>
  <c r="G54" i="6"/>
  <c r="H54" i="6" s="1"/>
  <c r="AA53" i="6"/>
  <c r="Z53" i="6"/>
  <c r="Y53" i="6"/>
  <c r="X53" i="6"/>
  <c r="O53" i="6"/>
  <c r="N53" i="6"/>
  <c r="M53" i="6"/>
  <c r="L53" i="6"/>
  <c r="I53" i="6" s="1"/>
  <c r="K53" i="6"/>
  <c r="J53" i="6"/>
  <c r="H53" i="6"/>
  <c r="G53" i="6"/>
  <c r="AA52" i="6"/>
  <c r="Z52" i="6"/>
  <c r="Y52" i="6"/>
  <c r="X52" i="6"/>
  <c r="O52" i="6"/>
  <c r="N52" i="6"/>
  <c r="M52" i="6"/>
  <c r="L52" i="6"/>
  <c r="K52" i="6"/>
  <c r="J52" i="6"/>
  <c r="I52" i="6"/>
  <c r="G52" i="6"/>
  <c r="H52" i="6" s="1"/>
  <c r="AA51" i="6"/>
  <c r="Z51" i="6"/>
  <c r="Y51" i="6"/>
  <c r="X51" i="6"/>
  <c r="O51" i="6"/>
  <c r="N51" i="6"/>
  <c r="H51" i="6" s="1"/>
  <c r="M51" i="6"/>
  <c r="L51" i="6"/>
  <c r="K51" i="6"/>
  <c r="J51" i="6"/>
  <c r="I51" i="6" s="1"/>
  <c r="G51" i="6"/>
  <c r="AA50" i="6"/>
  <c r="Z50" i="6"/>
  <c r="Y50" i="6"/>
  <c r="X50" i="6"/>
  <c r="O50" i="6"/>
  <c r="N50" i="6"/>
  <c r="M50" i="6"/>
  <c r="L50" i="6"/>
  <c r="K50" i="6"/>
  <c r="I50" i="6" s="1"/>
  <c r="J50" i="6"/>
  <c r="G50" i="6"/>
  <c r="H50" i="6" s="1"/>
  <c r="AL59" i="6" a="1"/>
  <c r="AL59" i="6" s="1"/>
  <c r="AK59" i="6" a="1"/>
  <c r="AK59" i="6" s="1"/>
  <c r="AE59" i="6"/>
  <c r="AE58" i="6"/>
  <c r="AE60" i="6"/>
  <c r="AQ24" i="7"/>
  <c r="AP24" i="7"/>
  <c r="AQ18" i="7"/>
  <c r="AP18" i="7"/>
  <c r="AQ12" i="7"/>
  <c r="AP12" i="7"/>
  <c r="AQ6" i="7"/>
  <c r="AP6" i="7"/>
  <c r="AL64" i="6" a="1"/>
  <c r="AL64" i="6" s="1"/>
  <c r="AK64" i="6" a="1"/>
  <c r="AK64" i="6" s="1"/>
  <c r="AL63" i="6" a="1"/>
  <c r="AL63" i="6" s="1"/>
  <c r="AK63" i="6" a="1"/>
  <c r="AK63" i="6" s="1"/>
  <c r="AL62" i="6" a="1"/>
  <c r="AL62" i="6" s="1"/>
  <c r="AK62" i="6" a="1"/>
  <c r="AK62" i="6" s="1"/>
  <c r="AL61" i="6" a="1"/>
  <c r="AL61" i="6" s="1"/>
  <c r="AK61" i="6" a="1"/>
  <c r="AK61" i="6" s="1"/>
  <c r="AL60" i="6" a="1"/>
  <c r="AL60" i="6" s="1"/>
  <c r="AK60" i="6" a="1"/>
  <c r="AK60" i="6" s="1"/>
  <c r="AL58" i="6" a="1"/>
  <c r="AL58" i="6" s="1"/>
  <c r="AK58" i="6" a="1"/>
  <c r="AK58" i="6" s="1"/>
  <c r="AL57" i="6" a="1"/>
  <c r="AL57" i="6" s="1"/>
  <c r="AK57" i="6" a="1"/>
  <c r="AK57" i="6" s="1"/>
  <c r="AE57" i="6"/>
  <c r="AL56" i="6" a="1"/>
  <c r="AL56" i="6" s="1"/>
  <c r="AK56" i="6" a="1"/>
  <c r="AK56" i="6" s="1"/>
  <c r="AE56" i="6"/>
  <c r="AL55" i="6" a="1"/>
  <c r="AL55" i="6" s="1"/>
  <c r="AK55" i="6" a="1"/>
  <c r="AK55" i="6" s="1"/>
  <c r="AE55" i="6"/>
  <c r="AL54" i="6" a="1"/>
  <c r="AL54" i="6" s="1"/>
  <c r="AK54" i="6" a="1"/>
  <c r="AK54" i="6" s="1"/>
  <c r="AE54" i="6"/>
  <c r="AL53" i="6" a="1"/>
  <c r="AL53" i="6" s="1"/>
  <c r="AK53" i="6" a="1"/>
  <c r="AK53" i="6" s="1"/>
  <c r="AE53" i="6"/>
  <c r="AL52" i="6" a="1"/>
  <c r="AL52" i="6" s="1"/>
  <c r="AK52" i="6" a="1"/>
  <c r="AK52" i="6" s="1"/>
  <c r="AE52" i="6"/>
  <c r="AL51" i="6" a="1"/>
  <c r="AL51" i="6" s="1"/>
  <c r="AK51" i="6" a="1"/>
  <c r="AK51" i="6" s="1"/>
  <c r="AE51" i="6"/>
  <c r="AL50" i="6" a="1"/>
  <c r="AL50" i="6" s="1"/>
  <c r="AK50" i="6" a="1"/>
  <c r="AK50" i="6" s="1"/>
  <c r="AE50" i="6"/>
  <c r="AL45" i="6" a="1"/>
  <c r="AL45" i="6" s="1"/>
  <c r="AK45" i="6" a="1"/>
  <c r="AK45" i="6" s="1"/>
  <c r="AE45" i="6"/>
  <c r="AA45" i="6"/>
  <c r="AA16" i="3" s="1"/>
  <c r="W16" i="2" s="1"/>
  <c r="Z45" i="6"/>
  <c r="Y45" i="6"/>
  <c r="X45" i="6"/>
  <c r="O45" i="6"/>
  <c r="H16" i="3" s="1"/>
  <c r="G16" i="2" s="1"/>
  <c r="N45" i="6"/>
  <c r="G16" i="3" s="1"/>
  <c r="G16" i="1" s="1"/>
  <c r="M45" i="6"/>
  <c r="M16" i="3" s="1"/>
  <c r="L45" i="6"/>
  <c r="Y16" i="3" s="1"/>
  <c r="R16" i="2" s="1"/>
  <c r="K45" i="6"/>
  <c r="X16" i="3" s="1"/>
  <c r="Q16" i="2" s="1"/>
  <c r="J45" i="6"/>
  <c r="G45" i="6"/>
  <c r="AL44" i="6" a="1"/>
  <c r="AL44" i="6" s="1"/>
  <c r="AK44" i="6" a="1"/>
  <c r="AK44" i="6" s="1"/>
  <c r="AE44" i="6"/>
  <c r="AA44" i="6"/>
  <c r="Z44" i="6"/>
  <c r="Y44" i="6"/>
  <c r="X44" i="6"/>
  <c r="O44" i="6"/>
  <c r="N44" i="6"/>
  <c r="M44" i="6"/>
  <c r="L44" i="6"/>
  <c r="K44" i="6"/>
  <c r="J44" i="6"/>
  <c r="G44" i="6"/>
  <c r="AL43" i="6" a="1"/>
  <c r="AL43" i="6" s="1"/>
  <c r="AK43" i="6" a="1"/>
  <c r="AK43" i="6" s="1"/>
  <c r="AE43" i="6"/>
  <c r="AA43" i="6"/>
  <c r="Z43" i="6"/>
  <c r="L10" i="3" s="1"/>
  <c r="K10" i="2" s="1"/>
  <c r="Y43" i="6"/>
  <c r="X43" i="6"/>
  <c r="O43" i="6"/>
  <c r="N43" i="6"/>
  <c r="M43" i="6"/>
  <c r="L43" i="6"/>
  <c r="K43" i="6"/>
  <c r="J43" i="6"/>
  <c r="I43" i="6"/>
  <c r="G43" i="6"/>
  <c r="AL42" i="6" a="1"/>
  <c r="AL42" i="6" s="1"/>
  <c r="AK42" i="6" a="1"/>
  <c r="AK42" i="6" s="1"/>
  <c r="AE42" i="6"/>
  <c r="AA42" i="6"/>
  <c r="Z42" i="6"/>
  <c r="Y42" i="6"/>
  <c r="X42" i="6"/>
  <c r="O42" i="6"/>
  <c r="N42" i="6"/>
  <c r="H42" i="6" s="1"/>
  <c r="M42" i="6"/>
  <c r="L42" i="6"/>
  <c r="Y11" i="3" s="1"/>
  <c r="R11" i="2" s="1"/>
  <c r="K42" i="6"/>
  <c r="J42" i="6"/>
  <c r="W11" i="3" s="1"/>
  <c r="P11" i="2" s="1"/>
  <c r="I42" i="6"/>
  <c r="G42" i="6"/>
  <c r="AL41" i="6" a="1"/>
  <c r="AL41" i="6" s="1"/>
  <c r="AK41" i="6" a="1"/>
  <c r="AK41" i="6" s="1"/>
  <c r="AE41" i="6"/>
  <c r="AA41" i="6"/>
  <c r="Z41" i="6"/>
  <c r="Y41" i="6"/>
  <c r="N8" i="3" s="1"/>
  <c r="V8" i="2" s="1"/>
  <c r="R17" i="7" s="1"/>
  <c r="R18" i="7" s="1"/>
  <c r="X41" i="6"/>
  <c r="O41" i="6"/>
  <c r="N41" i="6"/>
  <c r="H41" i="6" s="1"/>
  <c r="M41" i="6"/>
  <c r="L41" i="6"/>
  <c r="K41" i="6"/>
  <c r="J41" i="6"/>
  <c r="G41" i="6"/>
  <c r="AE40" i="6"/>
  <c r="AA40" i="6"/>
  <c r="Z40" i="6"/>
  <c r="L17" i="3" s="1"/>
  <c r="K17" i="2" s="1"/>
  <c r="Y40" i="6"/>
  <c r="N17" i="3" s="1"/>
  <c r="X40" i="6"/>
  <c r="O40" i="6"/>
  <c r="H17" i="3" s="1"/>
  <c r="G17" i="2" s="1"/>
  <c r="N40" i="6"/>
  <c r="H40" i="6" s="1"/>
  <c r="M40" i="6"/>
  <c r="M17" i="3" s="1"/>
  <c r="L40" i="6"/>
  <c r="K40" i="6"/>
  <c r="J40" i="6"/>
  <c r="G40" i="6"/>
  <c r="AL39" i="6" a="1"/>
  <c r="AL39" i="6" s="1"/>
  <c r="AK39" i="6" a="1"/>
  <c r="AK39" i="6" s="1"/>
  <c r="AE39" i="6"/>
  <c r="AA39" i="6"/>
  <c r="Z39" i="6"/>
  <c r="Y39" i="6"/>
  <c r="X39" i="6"/>
  <c r="O39" i="6"/>
  <c r="H6" i="3" s="1"/>
  <c r="G6" i="2" s="1"/>
  <c r="H5" i="7" s="1"/>
  <c r="H6" i="7" s="1"/>
  <c r="N39" i="6"/>
  <c r="M39" i="6"/>
  <c r="L39" i="6"/>
  <c r="K39" i="6"/>
  <c r="J39" i="6"/>
  <c r="G39" i="6"/>
  <c r="AL38" i="6" a="1"/>
  <c r="AL38" i="6" s="1"/>
  <c r="AK38" i="6" a="1"/>
  <c r="AK38" i="6" s="1"/>
  <c r="AE38" i="6"/>
  <c r="AA38" i="6"/>
  <c r="AA15" i="3" s="1"/>
  <c r="W15" i="2" s="1"/>
  <c r="Z38" i="6"/>
  <c r="L15" i="3" s="1"/>
  <c r="K15" i="2" s="1"/>
  <c r="Y38" i="6"/>
  <c r="N15" i="3" s="1"/>
  <c r="V15" i="2" s="1"/>
  <c r="X38" i="6"/>
  <c r="O38" i="6"/>
  <c r="N38" i="6"/>
  <c r="M38" i="6"/>
  <c r="L38" i="6"/>
  <c r="K38" i="6"/>
  <c r="X15" i="3" s="1"/>
  <c r="Q15" i="2" s="1"/>
  <c r="J38" i="6"/>
  <c r="I38" i="6" s="1"/>
  <c r="G38" i="6"/>
  <c r="AL37" i="6" a="1"/>
  <c r="AL37" i="6" s="1"/>
  <c r="AK37" i="6" a="1"/>
  <c r="AK37" i="6" s="1"/>
  <c r="AE37" i="6"/>
  <c r="AA37" i="6"/>
  <c r="Z37" i="6"/>
  <c r="Y37" i="6"/>
  <c r="X37" i="6"/>
  <c r="O37" i="6"/>
  <c r="N37" i="6"/>
  <c r="M37" i="6"/>
  <c r="L37" i="6"/>
  <c r="K37" i="6"/>
  <c r="J37" i="6"/>
  <c r="I37" i="6" s="1"/>
  <c r="G37" i="6"/>
  <c r="AL36" i="6" a="1"/>
  <c r="AL36" i="6" s="1"/>
  <c r="AK36" i="6" a="1"/>
  <c r="AK36" i="6" s="1"/>
  <c r="AE36" i="6"/>
  <c r="AA36" i="6"/>
  <c r="Z36" i="6"/>
  <c r="Y36" i="6"/>
  <c r="X36" i="6"/>
  <c r="O36" i="6"/>
  <c r="H9" i="3" s="1"/>
  <c r="G9" i="2" s="1"/>
  <c r="H23" i="7" s="1"/>
  <c r="H24" i="7" s="1"/>
  <c r="N36" i="6"/>
  <c r="M36" i="6"/>
  <c r="L36" i="6"/>
  <c r="K36" i="6"/>
  <c r="J36" i="6"/>
  <c r="I36" i="6" s="1"/>
  <c r="G36" i="6"/>
  <c r="AL35" i="6" a="1"/>
  <c r="AL35" i="6" s="1"/>
  <c r="AK35" i="6" a="1"/>
  <c r="AK35" i="6" s="1"/>
  <c r="AE35" i="6"/>
  <c r="AA35" i="6"/>
  <c r="AA14" i="3" s="1"/>
  <c r="Z35" i="6"/>
  <c r="L14" i="3" s="1"/>
  <c r="K14" i="2" s="1"/>
  <c r="Y35" i="6"/>
  <c r="N14" i="3" s="1"/>
  <c r="J14" i="1" s="1"/>
  <c r="X35" i="6"/>
  <c r="O35" i="6"/>
  <c r="H14" i="3" s="1"/>
  <c r="G14" i="2" s="1"/>
  <c r="N35" i="6"/>
  <c r="H35" i="6" s="1"/>
  <c r="M35" i="6"/>
  <c r="M14" i="3" s="1"/>
  <c r="S14" i="2" s="1"/>
  <c r="L35" i="6"/>
  <c r="Y14" i="3" s="1"/>
  <c r="K35" i="6"/>
  <c r="X14" i="3" s="1"/>
  <c r="Q14" i="2" s="1"/>
  <c r="J35" i="6"/>
  <c r="G35" i="6"/>
  <c r="AL34" i="6" a="1"/>
  <c r="AL34" i="6" s="1"/>
  <c r="AK34" i="6" a="1"/>
  <c r="AK34" i="6" s="1"/>
  <c r="AE34" i="6"/>
  <c r="AA34" i="6"/>
  <c r="Z34" i="6"/>
  <c r="Y34" i="6"/>
  <c r="N12" i="3" s="1"/>
  <c r="X34" i="6"/>
  <c r="O34" i="6"/>
  <c r="N34" i="6"/>
  <c r="G12" i="3" s="1"/>
  <c r="M34" i="6"/>
  <c r="M12" i="3" s="1"/>
  <c r="L34" i="6"/>
  <c r="K34" i="6"/>
  <c r="J34" i="6"/>
  <c r="G34" i="6"/>
  <c r="AM33" i="6" a="1"/>
  <c r="AM33" i="6" s="1"/>
  <c r="AL33" i="6" a="1"/>
  <c r="AL33" i="6" s="1"/>
  <c r="AK33" i="6" a="1"/>
  <c r="AK33" i="6" s="1"/>
  <c r="AM32" i="6" a="1"/>
  <c r="AM32" i="6" s="1"/>
  <c r="AL32" i="6" a="1"/>
  <c r="AL32" i="6" s="1"/>
  <c r="AK32" i="6" a="1"/>
  <c r="AK32" i="6" s="1"/>
  <c r="AM31" i="6" a="1"/>
  <c r="AM31" i="6" s="1"/>
  <c r="AL31" i="6" a="1"/>
  <c r="AL31" i="6" s="1"/>
  <c r="AK31" i="6" a="1"/>
  <c r="AK31" i="6" s="1"/>
  <c r="AM30" i="6" a="1"/>
  <c r="AM30" i="6" s="1"/>
  <c r="AL30" i="6" a="1"/>
  <c r="AL30" i="6" s="1"/>
  <c r="AK30" i="6" a="1"/>
  <c r="AK30" i="6" s="1"/>
  <c r="AM29" i="6" a="1"/>
  <c r="AM29" i="6" s="1"/>
  <c r="AL29" i="6" a="1"/>
  <c r="AL29" i="6" s="1"/>
  <c r="AK29" i="6" a="1"/>
  <c r="AK29" i="6" s="1"/>
  <c r="AM28" i="6" a="1"/>
  <c r="AM28" i="6" s="1"/>
  <c r="AL28" i="6" a="1"/>
  <c r="AL28" i="6" s="1"/>
  <c r="AK28" i="6" a="1"/>
  <c r="AK28" i="6" s="1"/>
  <c r="AM27" i="6" a="1"/>
  <c r="AM27" i="6" s="1"/>
  <c r="AL27" i="6" a="1"/>
  <c r="AL27" i="6" s="1"/>
  <c r="AK27" i="6" a="1"/>
  <c r="AK27" i="6" s="1"/>
  <c r="AE27" i="6"/>
  <c r="AA27" i="6"/>
  <c r="Z27" i="6"/>
  <c r="Y27" i="6"/>
  <c r="X27" i="6"/>
  <c r="O27" i="6"/>
  <c r="N27" i="6"/>
  <c r="M27" i="6"/>
  <c r="M4" i="3" s="1"/>
  <c r="S4" i="2" s="1"/>
  <c r="L27" i="6"/>
  <c r="Y4" i="3" s="1"/>
  <c r="R4" i="2" s="1"/>
  <c r="K27" i="6"/>
  <c r="X4" i="3" s="1"/>
  <c r="Q4" i="2" s="1"/>
  <c r="J27" i="6"/>
  <c r="I27" i="6" s="1"/>
  <c r="G27" i="6"/>
  <c r="AM26" i="6" a="1"/>
  <c r="AM26" i="6" s="1"/>
  <c r="AL26" i="6" a="1"/>
  <c r="AL26" i="6" s="1"/>
  <c r="AK26" i="6" a="1"/>
  <c r="AK26" i="6" s="1"/>
  <c r="AE26" i="6"/>
  <c r="AA26" i="6"/>
  <c r="Z26" i="6"/>
  <c r="L5" i="3" s="1"/>
  <c r="K5" i="2" s="1"/>
  <c r="Y26" i="6"/>
  <c r="X26" i="6"/>
  <c r="O26" i="6"/>
  <c r="N26" i="6"/>
  <c r="H26" i="6" s="1"/>
  <c r="M26" i="6"/>
  <c r="L26" i="6"/>
  <c r="K26" i="6"/>
  <c r="J26" i="6"/>
  <c r="G26" i="6"/>
  <c r="AM25" i="6" a="1"/>
  <c r="AM25" i="6" s="1"/>
  <c r="AL25" i="6" a="1"/>
  <c r="AL25" i="6" s="1"/>
  <c r="AK25" i="6" a="1"/>
  <c r="AK25" i="6" s="1"/>
  <c r="AE25" i="6"/>
  <c r="AA25" i="6"/>
  <c r="Z25" i="6"/>
  <c r="Y25" i="6"/>
  <c r="X25" i="6"/>
  <c r="O25" i="6"/>
  <c r="N25" i="6"/>
  <c r="M25" i="6"/>
  <c r="L25" i="6"/>
  <c r="K25" i="6"/>
  <c r="J25" i="6"/>
  <c r="I25" i="6" s="1"/>
  <c r="G25" i="6"/>
  <c r="AM24" i="6" a="1"/>
  <c r="AM24" i="6" s="1"/>
  <c r="AL24" i="6" a="1"/>
  <c r="AL24" i="6" s="1"/>
  <c r="AK24" i="6" a="1"/>
  <c r="AK24" i="6" s="1"/>
  <c r="AE24" i="6"/>
  <c r="AA24" i="6"/>
  <c r="AA3" i="3" s="1"/>
  <c r="W3" i="2" s="1"/>
  <c r="Z24" i="6"/>
  <c r="Y24" i="6"/>
  <c r="X24" i="6"/>
  <c r="O24" i="6"/>
  <c r="N24" i="6"/>
  <c r="M24" i="6"/>
  <c r="L24" i="6"/>
  <c r="K24" i="6"/>
  <c r="J24" i="6"/>
  <c r="I24" i="6" s="1"/>
  <c r="G24" i="6"/>
  <c r="H24" i="6" s="1"/>
  <c r="AM23" i="6" a="1"/>
  <c r="AM23" i="6" s="1"/>
  <c r="AL23" i="6" a="1"/>
  <c r="AL23" i="6" s="1"/>
  <c r="AK23" i="6" a="1"/>
  <c r="AK23" i="6" s="1"/>
  <c r="AE23" i="6"/>
  <c r="AA23" i="6"/>
  <c r="Z23" i="6"/>
  <c r="Y23" i="6"/>
  <c r="X23" i="6"/>
  <c r="O23" i="6"/>
  <c r="N23" i="6"/>
  <c r="H23" i="6" s="1"/>
  <c r="M23" i="6"/>
  <c r="L23" i="6"/>
  <c r="K23" i="6"/>
  <c r="J23" i="6"/>
  <c r="W8" i="3" s="1"/>
  <c r="P8" i="2" s="1"/>
  <c r="N17" i="7" s="1"/>
  <c r="G23" i="6"/>
  <c r="AM22" i="6" a="1"/>
  <c r="AM22" i="6" s="1"/>
  <c r="AL22" i="6" a="1"/>
  <c r="AL22" i="6" s="1"/>
  <c r="AK22" i="6" a="1"/>
  <c r="AK22" i="6" s="1"/>
  <c r="AE22" i="6"/>
  <c r="AA22" i="6"/>
  <c r="Z22" i="6"/>
  <c r="Y22" i="6"/>
  <c r="X22" i="6"/>
  <c r="O22" i="6"/>
  <c r="N22" i="6"/>
  <c r="M22" i="6"/>
  <c r="M11" i="3" s="1"/>
  <c r="L22" i="6"/>
  <c r="K22" i="6"/>
  <c r="J22" i="6"/>
  <c r="G22" i="6"/>
  <c r="AM21" i="6" a="1"/>
  <c r="AM21" i="6" s="1"/>
  <c r="AL21" i="6" a="1"/>
  <c r="AL21" i="6" s="1"/>
  <c r="AK21" i="6" a="1"/>
  <c r="AK21" i="6" s="1"/>
  <c r="AE21" i="6"/>
  <c r="AA21" i="6"/>
  <c r="Z21" i="6"/>
  <c r="Y21" i="6"/>
  <c r="X21" i="6"/>
  <c r="O21" i="6"/>
  <c r="N21" i="6"/>
  <c r="M21" i="6"/>
  <c r="L21" i="6"/>
  <c r="K21" i="6"/>
  <c r="J21" i="6"/>
  <c r="I21" i="6" s="1"/>
  <c r="G21" i="6"/>
  <c r="AM20" i="6" a="1"/>
  <c r="AM20" i="6" s="1"/>
  <c r="AL20" i="6" a="1"/>
  <c r="AL20" i="6" s="1"/>
  <c r="AK20" i="6" a="1"/>
  <c r="AK20" i="6" s="1"/>
  <c r="AE20" i="6"/>
  <c r="AA20" i="6"/>
  <c r="Z20" i="6"/>
  <c r="Y20" i="6"/>
  <c r="X20" i="6"/>
  <c r="O20" i="6"/>
  <c r="N20" i="6"/>
  <c r="M20" i="6"/>
  <c r="L20" i="6"/>
  <c r="Y12" i="3" s="1"/>
  <c r="R12" i="2" s="1"/>
  <c r="K20" i="6"/>
  <c r="J20" i="6"/>
  <c r="I20" i="6" s="1"/>
  <c r="G20" i="6"/>
  <c r="H20" i="6" s="1"/>
  <c r="AM19" i="6" a="1"/>
  <c r="AM19" i="6" s="1"/>
  <c r="AL19" i="6" a="1"/>
  <c r="AL19" i="6" s="1"/>
  <c r="AK19" i="6" a="1"/>
  <c r="AK19" i="6" s="1"/>
  <c r="AE19" i="6"/>
  <c r="AA19" i="6"/>
  <c r="Z19" i="6"/>
  <c r="Y19" i="6"/>
  <c r="X19" i="6"/>
  <c r="O19" i="6"/>
  <c r="N19" i="6"/>
  <c r="G10" i="3" s="1"/>
  <c r="M19" i="6"/>
  <c r="M10" i="3" s="1"/>
  <c r="L19" i="6"/>
  <c r="K19" i="6"/>
  <c r="J19" i="6"/>
  <c r="G19" i="6"/>
  <c r="AM18" i="6" a="1"/>
  <c r="AM18" i="6" s="1"/>
  <c r="AL18" i="6" a="1"/>
  <c r="AL18" i="6" s="1"/>
  <c r="AK18" i="6" a="1"/>
  <c r="AK18" i="6" s="1"/>
  <c r="AE18" i="6"/>
  <c r="AA18" i="6"/>
  <c r="Z18" i="6"/>
  <c r="L7" i="3" s="1"/>
  <c r="K7" i="2" s="1"/>
  <c r="M11" i="7" s="1"/>
  <c r="M12" i="7" s="1"/>
  <c r="Y18" i="6"/>
  <c r="N7" i="3" s="1"/>
  <c r="X18" i="6"/>
  <c r="O18" i="6"/>
  <c r="H7" i="3" s="1"/>
  <c r="G7" i="2" s="1"/>
  <c r="H11" i="7" s="1"/>
  <c r="H12" i="7" s="1"/>
  <c r="N18" i="6"/>
  <c r="G7" i="3" s="1"/>
  <c r="F7" i="2" s="1"/>
  <c r="G11" i="7" s="1"/>
  <c r="M18" i="6"/>
  <c r="L18" i="6"/>
  <c r="K18" i="6"/>
  <c r="J18" i="6"/>
  <c r="I18" i="6" s="1"/>
  <c r="G18" i="6"/>
  <c r="AM17" i="6" a="1"/>
  <c r="AM17" i="6" s="1"/>
  <c r="AL17" i="6" a="1"/>
  <c r="AL17" i="6" s="1"/>
  <c r="AK17" i="6" a="1"/>
  <c r="AK17" i="6" s="1"/>
  <c r="AM16" i="6" a="1"/>
  <c r="AM16" i="6" s="1"/>
  <c r="AL16" i="6" a="1"/>
  <c r="AL16" i="6" s="1"/>
  <c r="AK16" i="6" a="1"/>
  <c r="AK16" i="6" s="1"/>
  <c r="AM15" i="6" a="1"/>
  <c r="AM15" i="6" s="1"/>
  <c r="AL15" i="6" a="1"/>
  <c r="AL15" i="6" s="1"/>
  <c r="AK15" i="6" a="1"/>
  <c r="AK15" i="6" s="1"/>
  <c r="AM14" i="6" a="1"/>
  <c r="AM14" i="6" s="1"/>
  <c r="AL14" i="6" a="1"/>
  <c r="AL14" i="6" s="1"/>
  <c r="AK14" i="6" a="1"/>
  <c r="AK14" i="6" s="1"/>
  <c r="AM13" i="6" a="1"/>
  <c r="AM13" i="6" s="1"/>
  <c r="AL13" i="6" a="1"/>
  <c r="AL13" i="6" s="1"/>
  <c r="AK13" i="6" a="1"/>
  <c r="AK13" i="6" s="1"/>
  <c r="AM12" i="6" a="1"/>
  <c r="AM12" i="6" s="1"/>
  <c r="AL12" i="6" a="1"/>
  <c r="AL12" i="6" s="1"/>
  <c r="AK12" i="6" a="1"/>
  <c r="AK12" i="6" s="1"/>
  <c r="AE12" i="6"/>
  <c r="AA12" i="6"/>
  <c r="Z12" i="6"/>
  <c r="Y12" i="6"/>
  <c r="X12" i="6"/>
  <c r="O12" i="6"/>
  <c r="N12" i="6"/>
  <c r="M12" i="6"/>
  <c r="L12" i="6"/>
  <c r="K12" i="6"/>
  <c r="J12" i="6"/>
  <c r="G12" i="6"/>
  <c r="AM11" i="6" a="1"/>
  <c r="AM11" i="6" s="1"/>
  <c r="AL11" i="6" a="1"/>
  <c r="AL11" i="6" s="1"/>
  <c r="AK11" i="6" a="1"/>
  <c r="AK11" i="6" s="1"/>
  <c r="AE11" i="6"/>
  <c r="AA11" i="6"/>
  <c r="Z11" i="6"/>
  <c r="Y11" i="6"/>
  <c r="N5" i="3" s="1"/>
  <c r="J5" i="1" s="1"/>
  <c r="X11" i="6"/>
  <c r="O11" i="6"/>
  <c r="N11" i="6"/>
  <c r="H11" i="6" s="1"/>
  <c r="M11" i="6"/>
  <c r="L11" i="6"/>
  <c r="K11" i="6"/>
  <c r="J11" i="6"/>
  <c r="G11" i="6"/>
  <c r="AM10" i="6" a="1"/>
  <c r="AM10" i="6" s="1"/>
  <c r="AL10" i="6" a="1"/>
  <c r="AL10" i="6" s="1"/>
  <c r="AK10" i="6" a="1"/>
  <c r="AK10" i="6" s="1"/>
  <c r="AE10" i="6"/>
  <c r="AA10" i="6"/>
  <c r="AA4" i="3" s="1"/>
  <c r="W4" i="2" s="1"/>
  <c r="Z10" i="6"/>
  <c r="Y10" i="6"/>
  <c r="X10" i="6"/>
  <c r="O10" i="6"/>
  <c r="H4" i="3" s="1"/>
  <c r="G4" i="2" s="1"/>
  <c r="N10" i="6"/>
  <c r="G4" i="3" s="1"/>
  <c r="F4" i="2" s="1"/>
  <c r="M10" i="6"/>
  <c r="L10" i="6"/>
  <c r="K10" i="6"/>
  <c r="J10" i="6"/>
  <c r="I10" i="6" s="1"/>
  <c r="G10" i="6"/>
  <c r="AM9" i="6" a="1"/>
  <c r="AM9" i="6" s="1"/>
  <c r="AL9" i="6" a="1"/>
  <c r="AL9" i="6" s="1"/>
  <c r="AK9" i="6" a="1"/>
  <c r="AK9" i="6" s="1"/>
  <c r="AE9" i="6"/>
  <c r="AA9" i="6"/>
  <c r="AA2" i="3" s="1"/>
  <c r="W2" i="2" s="1"/>
  <c r="Z9" i="6"/>
  <c r="L2" i="3" s="1"/>
  <c r="Y9" i="6"/>
  <c r="X9" i="6"/>
  <c r="O9" i="6"/>
  <c r="N9" i="6"/>
  <c r="M9" i="6"/>
  <c r="L9" i="6"/>
  <c r="K9" i="6"/>
  <c r="J9" i="6"/>
  <c r="I9" i="6" s="1"/>
  <c r="G9" i="6"/>
  <c r="AM8" i="6" a="1"/>
  <c r="AM8" i="6" s="1"/>
  <c r="AL8" i="6" a="1"/>
  <c r="AL8" i="6" s="1"/>
  <c r="AK8" i="6" a="1"/>
  <c r="AK8" i="6" s="1"/>
  <c r="AE8" i="6"/>
  <c r="AA8" i="6"/>
  <c r="Z8" i="6"/>
  <c r="Y8" i="6"/>
  <c r="X8" i="6"/>
  <c r="O8" i="6"/>
  <c r="N8" i="6"/>
  <c r="M8" i="6"/>
  <c r="M3" i="3" s="1"/>
  <c r="L8" i="6"/>
  <c r="K8" i="6"/>
  <c r="X3" i="3" s="1"/>
  <c r="Q3" i="2" s="1"/>
  <c r="J8" i="6"/>
  <c r="I8" i="6" s="1"/>
  <c r="F3" i="3" s="1"/>
  <c r="E3" i="2" s="1"/>
  <c r="G8" i="6"/>
  <c r="H8" i="6" s="1"/>
  <c r="AM7" i="6" a="1"/>
  <c r="AM7" i="6" s="1"/>
  <c r="AL7" i="6" a="1"/>
  <c r="AL7" i="6" s="1"/>
  <c r="AK7" i="6" a="1"/>
  <c r="AK7" i="6" s="1"/>
  <c r="AE7" i="6"/>
  <c r="AA7" i="6"/>
  <c r="Z7" i="6"/>
  <c r="Y7" i="6"/>
  <c r="X7" i="6"/>
  <c r="O7" i="6"/>
  <c r="N7" i="6"/>
  <c r="M7" i="6"/>
  <c r="L7" i="6"/>
  <c r="Y8" i="3" s="1"/>
  <c r="R8" i="2" s="1"/>
  <c r="P17" i="7" s="1"/>
  <c r="P18" i="7" s="1"/>
  <c r="K7" i="6"/>
  <c r="J7" i="6"/>
  <c r="G7" i="6"/>
  <c r="AM6" i="6" a="1"/>
  <c r="AM6" i="6" s="1"/>
  <c r="AL6" i="6" a="1"/>
  <c r="AL6" i="6" s="1"/>
  <c r="AK6" i="6" a="1"/>
  <c r="AK6" i="6" s="1"/>
  <c r="AE6" i="6"/>
  <c r="AA6" i="6"/>
  <c r="AA11" i="3" s="1"/>
  <c r="W11" i="2" s="1"/>
  <c r="Z6" i="6"/>
  <c r="L11" i="3" s="1"/>
  <c r="K11" i="2" s="1"/>
  <c r="Y6" i="6"/>
  <c r="N11" i="3" s="1"/>
  <c r="X6" i="6"/>
  <c r="O6" i="6"/>
  <c r="H11" i="3" s="1"/>
  <c r="G11" i="2" s="1"/>
  <c r="N6" i="6"/>
  <c r="G11" i="3" s="1"/>
  <c r="M6" i="6"/>
  <c r="L6" i="6"/>
  <c r="K6" i="6"/>
  <c r="J6" i="6"/>
  <c r="I6" i="6" s="1"/>
  <c r="G6" i="6"/>
  <c r="AM5" i="6" a="1"/>
  <c r="AM5" i="6" s="1"/>
  <c r="AL5" i="6" a="1"/>
  <c r="AL5" i="6" s="1"/>
  <c r="AE5" i="6"/>
  <c r="AA5" i="6"/>
  <c r="AA6" i="3" s="1"/>
  <c r="W6" i="2" s="1"/>
  <c r="S5" i="7" s="1"/>
  <c r="S6" i="7" s="1"/>
  <c r="Z5" i="6"/>
  <c r="L6" i="3" s="1"/>
  <c r="K6" i="2" s="1"/>
  <c r="M5" i="7" s="1"/>
  <c r="M6" i="7" s="1"/>
  <c r="Y5" i="6"/>
  <c r="X5" i="6"/>
  <c r="O5" i="6"/>
  <c r="N5" i="6"/>
  <c r="M5" i="6"/>
  <c r="L5" i="6"/>
  <c r="K5" i="6"/>
  <c r="J5" i="6"/>
  <c r="I5" i="6" s="1"/>
  <c r="G5" i="6"/>
  <c r="AM4" i="6" a="1"/>
  <c r="AM4" i="6" s="1"/>
  <c r="AL4" i="6" a="1"/>
  <c r="AL4" i="6" s="1"/>
  <c r="AE4" i="6"/>
  <c r="AA4" i="6"/>
  <c r="AA12" i="3" s="1"/>
  <c r="W12" i="2" s="1"/>
  <c r="Z4" i="6"/>
  <c r="L12" i="3" s="1"/>
  <c r="K12" i="2" s="1"/>
  <c r="Y4" i="6"/>
  <c r="X4" i="6"/>
  <c r="O4" i="6"/>
  <c r="N4" i="6"/>
  <c r="M4" i="6"/>
  <c r="L4" i="6"/>
  <c r="K4" i="6"/>
  <c r="J4" i="6"/>
  <c r="I4" i="6" s="1"/>
  <c r="G4" i="6"/>
  <c r="AM3" i="6" a="1"/>
  <c r="AM3" i="6" s="1"/>
  <c r="AE3" i="6"/>
  <c r="AA3" i="6"/>
  <c r="Z3" i="6"/>
  <c r="Y3" i="6"/>
  <c r="X3" i="6"/>
  <c r="O3" i="6"/>
  <c r="N3" i="6"/>
  <c r="M3" i="6"/>
  <c r="L3" i="6"/>
  <c r="K3" i="6"/>
  <c r="J3" i="6"/>
  <c r="I3" i="6" s="1"/>
  <c r="G3" i="6"/>
  <c r="H3" i="6" s="1"/>
  <c r="AE2" i="6"/>
  <c r="AA2" i="6"/>
  <c r="Z2" i="6"/>
  <c r="Y2" i="6"/>
  <c r="X2" i="6"/>
  <c r="O2" i="6"/>
  <c r="N2" i="6"/>
  <c r="M2" i="6"/>
  <c r="L2" i="6"/>
  <c r="K2" i="6"/>
  <c r="J2" i="6"/>
  <c r="I2" i="6" s="1"/>
  <c r="G2" i="6"/>
  <c r="A2" i="4" a="1"/>
  <c r="A10" i="4" s="1"/>
  <c r="C18" i="3"/>
  <c r="C18" i="1" s="1"/>
  <c r="AI17" i="3"/>
  <c r="AH17" i="3"/>
  <c r="AG17" i="3"/>
  <c r="AF17" i="3"/>
  <c r="AE17" i="3"/>
  <c r="AD17" i="3"/>
  <c r="AA17" i="3"/>
  <c r="W17" i="2" s="1"/>
  <c r="Y17" i="3"/>
  <c r="R17" i="2" s="1"/>
  <c r="X17" i="3"/>
  <c r="Q17" i="2" s="1"/>
  <c r="W17" i="3"/>
  <c r="P17" i="2" s="1"/>
  <c r="U17" i="3"/>
  <c r="AF17" i="2" s="1"/>
  <c r="T17" i="3"/>
  <c r="AE17" i="2" s="1"/>
  <c r="S17" i="3"/>
  <c r="K17" i="3"/>
  <c r="J17" i="3"/>
  <c r="I17" i="3"/>
  <c r="H17" i="2" s="1"/>
  <c r="C17" i="3"/>
  <c r="B17" i="2" s="1"/>
  <c r="AI16" i="3"/>
  <c r="U16" i="2" s="1"/>
  <c r="AH16" i="3"/>
  <c r="AG16" i="3"/>
  <c r="AF16" i="3"/>
  <c r="AE16" i="3"/>
  <c r="AD16" i="3"/>
  <c r="W16" i="3"/>
  <c r="U16" i="3"/>
  <c r="AF16" i="2" s="1"/>
  <c r="T16" i="3"/>
  <c r="S16" i="3"/>
  <c r="AD16" i="2" s="1"/>
  <c r="N16" i="3"/>
  <c r="J16" i="1" s="1"/>
  <c r="L16" i="3"/>
  <c r="K16" i="2" s="1"/>
  <c r="K16" i="3"/>
  <c r="J16" i="2" s="1"/>
  <c r="J16" i="3"/>
  <c r="I16" i="3"/>
  <c r="C16" i="3"/>
  <c r="C16" i="1" s="1"/>
  <c r="AI15" i="3"/>
  <c r="U15" i="2" s="1"/>
  <c r="AH15" i="3"/>
  <c r="AG15" i="3"/>
  <c r="AF15" i="3"/>
  <c r="AE15" i="3"/>
  <c r="AD15" i="3"/>
  <c r="Y15" i="3"/>
  <c r="R15" i="2" s="1"/>
  <c r="U15" i="3"/>
  <c r="AF15" i="2" s="1"/>
  <c r="T15" i="3"/>
  <c r="S15" i="3"/>
  <c r="N15" i="1" s="1"/>
  <c r="M15" i="3"/>
  <c r="I15" i="1" s="1"/>
  <c r="K15" i="3"/>
  <c r="J15" i="2" s="1"/>
  <c r="J15" i="3"/>
  <c r="H15" i="1" s="1"/>
  <c r="I15" i="3"/>
  <c r="H15" i="2" s="1"/>
  <c r="H15" i="3"/>
  <c r="G15" i="2" s="1"/>
  <c r="G15" i="3"/>
  <c r="F15" i="2" s="1"/>
  <c r="C15" i="3"/>
  <c r="C15" i="1" s="1"/>
  <c r="AI14" i="3"/>
  <c r="U14" i="2" s="1"/>
  <c r="AH14" i="3"/>
  <c r="AG14" i="3"/>
  <c r="AF14" i="3"/>
  <c r="AE14" i="3"/>
  <c r="AD14" i="3"/>
  <c r="W14" i="3"/>
  <c r="P14" i="2" s="1"/>
  <c r="U14" i="3"/>
  <c r="AF14" i="2" s="1"/>
  <c r="T14" i="3"/>
  <c r="AE14" i="2" s="1"/>
  <c r="S14" i="3"/>
  <c r="AD14" i="2" s="1"/>
  <c r="K14" i="3"/>
  <c r="J14" i="3"/>
  <c r="I14" i="3"/>
  <c r="C14" i="3"/>
  <c r="B14" i="2" s="1"/>
  <c r="AI13" i="3"/>
  <c r="AH13" i="3"/>
  <c r="AG13" i="3"/>
  <c r="AF13" i="3"/>
  <c r="AE13" i="3"/>
  <c r="AD13" i="3"/>
  <c r="AA13" i="3"/>
  <c r="W13" i="2" s="1"/>
  <c r="Y13" i="3"/>
  <c r="R13" i="2" s="1"/>
  <c r="X13" i="3"/>
  <c r="Q13" i="2" s="1"/>
  <c r="W13" i="3"/>
  <c r="U13" i="3"/>
  <c r="AF13" i="2" s="1"/>
  <c r="T13" i="3"/>
  <c r="AE13" i="2" s="1"/>
  <c r="S13" i="3"/>
  <c r="AD13" i="2" s="1"/>
  <c r="N13" i="3"/>
  <c r="V13" i="2" s="1"/>
  <c r="M13" i="3"/>
  <c r="S13" i="2" s="1"/>
  <c r="L13" i="3"/>
  <c r="K13" i="2" s="1"/>
  <c r="K13" i="3"/>
  <c r="J13" i="2" s="1"/>
  <c r="J13" i="3"/>
  <c r="H13" i="1" s="1"/>
  <c r="I13" i="3"/>
  <c r="H13" i="2" s="1"/>
  <c r="H13" i="3"/>
  <c r="G13" i="2" s="1"/>
  <c r="G13" i="3"/>
  <c r="F13" i="3"/>
  <c r="E13" i="3"/>
  <c r="D13" i="3"/>
  <c r="C13" i="3"/>
  <c r="C13" i="1" s="1"/>
  <c r="AI12" i="3"/>
  <c r="U12" i="2" s="1"/>
  <c r="AH12" i="3"/>
  <c r="AG12" i="3"/>
  <c r="AF12" i="3"/>
  <c r="AE12" i="3"/>
  <c r="AD12" i="3"/>
  <c r="U12" i="3"/>
  <c r="T12" i="3"/>
  <c r="AE12" i="2" s="1"/>
  <c r="S12" i="3"/>
  <c r="N12" i="1" s="1"/>
  <c r="K12" i="3"/>
  <c r="J12" i="2" s="1"/>
  <c r="J12" i="3"/>
  <c r="H12" i="1" s="1"/>
  <c r="I12" i="3"/>
  <c r="H12" i="2" s="1"/>
  <c r="C12" i="3"/>
  <c r="B12" i="2" s="1"/>
  <c r="AI11" i="3"/>
  <c r="U11" i="2" s="1"/>
  <c r="AH11" i="3"/>
  <c r="AG11" i="3"/>
  <c r="AF11" i="3"/>
  <c r="AE11" i="3"/>
  <c r="AD11" i="3"/>
  <c r="U11" i="3"/>
  <c r="T11" i="3"/>
  <c r="S11" i="3"/>
  <c r="N11" i="1" s="1"/>
  <c r="K11" i="3"/>
  <c r="J11" i="2" s="1"/>
  <c r="J11" i="3"/>
  <c r="I11" i="2" s="1"/>
  <c r="I11" i="3"/>
  <c r="H11" i="2" s="1"/>
  <c r="C11" i="3"/>
  <c r="B11" i="2" s="1"/>
  <c r="AI10" i="3"/>
  <c r="AH10" i="3"/>
  <c r="AG10" i="3"/>
  <c r="AF10" i="3"/>
  <c r="AE10" i="3"/>
  <c r="AD10" i="3"/>
  <c r="AA10" i="3"/>
  <c r="W10" i="2" s="1"/>
  <c r="U10" i="3"/>
  <c r="AF10" i="2" s="1"/>
  <c r="T10" i="3"/>
  <c r="V10" i="3" s="1"/>
  <c r="O10" i="1" s="1"/>
  <c r="AG10" i="2" s="1"/>
  <c r="S10" i="3"/>
  <c r="AD10" i="2" s="1"/>
  <c r="K10" i="3"/>
  <c r="J10" i="2" s="1"/>
  <c r="J10" i="3"/>
  <c r="I10" i="2" s="1"/>
  <c r="I10" i="3"/>
  <c r="H10" i="2" s="1"/>
  <c r="C10" i="3"/>
  <c r="B10" i="2" s="1"/>
  <c r="AI9" i="3"/>
  <c r="AH9" i="3"/>
  <c r="AG9" i="3"/>
  <c r="AN23" i="7" s="1"/>
  <c r="AN24" i="7" s="1"/>
  <c r="AF9" i="3"/>
  <c r="AH23" i="7" s="1"/>
  <c r="AH24" i="7" s="1"/>
  <c r="AE9" i="3"/>
  <c r="AL23" i="7" s="1"/>
  <c r="AL24" i="7" s="1"/>
  <c r="AD9" i="3"/>
  <c r="AJ23" i="7" s="1"/>
  <c r="AJ24" i="7" s="1"/>
  <c r="AA9" i="3"/>
  <c r="W9" i="2" s="1"/>
  <c r="S23" i="7" s="1"/>
  <c r="S24" i="7" s="1"/>
  <c r="U9" i="3"/>
  <c r="AF9" i="2" s="1"/>
  <c r="Z23" i="7" s="1"/>
  <c r="Z24" i="7" s="1"/>
  <c r="T9" i="3"/>
  <c r="V9" i="3" s="1"/>
  <c r="O9" i="1" s="1"/>
  <c r="AG9" i="2" s="1"/>
  <c r="AA23" i="7" s="1"/>
  <c r="S9" i="3"/>
  <c r="N9" i="3"/>
  <c r="J9" i="1" s="1"/>
  <c r="M9" i="3"/>
  <c r="I9" i="1" s="1"/>
  <c r="L9" i="3"/>
  <c r="K9" i="2" s="1"/>
  <c r="M23" i="7" s="1"/>
  <c r="M24" i="7" s="1"/>
  <c r="K9" i="3"/>
  <c r="J9" i="2" s="1"/>
  <c r="K23" i="7" s="1"/>
  <c r="K24" i="7" s="1"/>
  <c r="J9" i="3"/>
  <c r="H9" i="1" s="1"/>
  <c r="I9" i="3"/>
  <c r="C9" i="3"/>
  <c r="C9" i="1" s="1"/>
  <c r="AI8" i="3"/>
  <c r="U8" i="2" s="1"/>
  <c r="L17" i="7" s="1"/>
  <c r="L18" i="7" s="1"/>
  <c r="AH8" i="3"/>
  <c r="AG8" i="3"/>
  <c r="AN17" i="7" s="1"/>
  <c r="AN18" i="7" s="1"/>
  <c r="AF8" i="3"/>
  <c r="AH17" i="7" s="1"/>
  <c r="AH18" i="7" s="1"/>
  <c r="AE8" i="3"/>
  <c r="AL17" i="7" s="1"/>
  <c r="AL18" i="7" s="1"/>
  <c r="AD8" i="3"/>
  <c r="AJ17" i="7" s="1"/>
  <c r="AJ18" i="7" s="1"/>
  <c r="AA8" i="3"/>
  <c r="W8" i="2" s="1"/>
  <c r="S17" i="7" s="1"/>
  <c r="S18" i="7" s="1"/>
  <c r="U8" i="3"/>
  <c r="AF8" i="2" s="1"/>
  <c r="Z17" i="7" s="1"/>
  <c r="Z18" i="7" s="1"/>
  <c r="T8" i="3"/>
  <c r="S8" i="3"/>
  <c r="AD8" i="2" s="1"/>
  <c r="X17" i="7" s="1"/>
  <c r="X18" i="7" s="1"/>
  <c r="L8" i="3"/>
  <c r="K8" i="2" s="1"/>
  <c r="M17" i="7" s="1"/>
  <c r="M18" i="7" s="1"/>
  <c r="K8" i="3"/>
  <c r="J8" i="2" s="1"/>
  <c r="K17" i="7" s="1"/>
  <c r="K18" i="7" s="1"/>
  <c r="J8" i="3"/>
  <c r="I8" i="2" s="1"/>
  <c r="J17" i="7" s="1"/>
  <c r="J18" i="7" s="1"/>
  <c r="I8" i="3"/>
  <c r="H8" i="2" s="1"/>
  <c r="I17" i="7" s="1"/>
  <c r="I18" i="7" s="1"/>
  <c r="H8" i="3"/>
  <c r="G8" i="2" s="1"/>
  <c r="H17" i="7" s="1"/>
  <c r="H18" i="7" s="1"/>
  <c r="C8" i="3"/>
  <c r="C8" i="1" s="1"/>
  <c r="AI7" i="3"/>
  <c r="U7" i="2" s="1"/>
  <c r="L11" i="7" s="1"/>
  <c r="L12" i="7" s="1"/>
  <c r="AH7" i="3"/>
  <c r="AG7" i="3"/>
  <c r="AN11" i="7" s="1"/>
  <c r="AN12" i="7" s="1"/>
  <c r="AF7" i="3"/>
  <c r="AH11" i="7" s="1"/>
  <c r="AH12" i="7" s="1"/>
  <c r="AE7" i="3"/>
  <c r="AL11" i="7" s="1"/>
  <c r="AL12" i="7" s="1"/>
  <c r="AD7" i="3"/>
  <c r="AJ11" i="7" s="1"/>
  <c r="AJ12" i="7" s="1"/>
  <c r="Y7" i="3"/>
  <c r="R7" i="2" s="1"/>
  <c r="P11" i="7" s="1"/>
  <c r="P12" i="7" s="1"/>
  <c r="X7" i="3"/>
  <c r="Q7" i="2" s="1"/>
  <c r="O11" i="7" s="1"/>
  <c r="O12" i="7" s="1"/>
  <c r="U7" i="3"/>
  <c r="AF7" i="2" s="1"/>
  <c r="Z11" i="7" s="1"/>
  <c r="Z12" i="7" s="1"/>
  <c r="T7" i="3"/>
  <c r="AE7" i="2" s="1"/>
  <c r="Y11" i="7" s="1"/>
  <c r="Y12" i="7" s="1"/>
  <c r="S7" i="3"/>
  <c r="N7" i="1" s="1"/>
  <c r="M7" i="3"/>
  <c r="S7" i="2" s="1"/>
  <c r="Q11" i="7" s="1"/>
  <c r="Q12" i="7" s="1"/>
  <c r="K7" i="3"/>
  <c r="J7" i="2" s="1"/>
  <c r="K11" i="7" s="1"/>
  <c r="K12" i="7" s="1"/>
  <c r="J7" i="3"/>
  <c r="H7" i="1" s="1"/>
  <c r="I7" i="3"/>
  <c r="H7" i="2" s="1"/>
  <c r="I11" i="7" s="1"/>
  <c r="I12" i="7" s="1"/>
  <c r="C7" i="3"/>
  <c r="B7" i="2" s="1"/>
  <c r="C11" i="7" s="1"/>
  <c r="C12" i="7" s="1"/>
  <c r="AI6" i="3"/>
  <c r="U6" i="2" s="1"/>
  <c r="L5" i="7" s="1"/>
  <c r="L6" i="7" s="1"/>
  <c r="AH6" i="3"/>
  <c r="AG6" i="3"/>
  <c r="AN5" i="7" s="1"/>
  <c r="AN6" i="7" s="1"/>
  <c r="AF6" i="3"/>
  <c r="AH5" i="7" s="1"/>
  <c r="AH6" i="7" s="1"/>
  <c r="AE6" i="3"/>
  <c r="AL5" i="7" s="1"/>
  <c r="AL6" i="7" s="1"/>
  <c r="AD6" i="3"/>
  <c r="AJ5" i="7" s="1"/>
  <c r="AJ6" i="7" s="1"/>
  <c r="Y6" i="3"/>
  <c r="R6" i="2" s="1"/>
  <c r="P5" i="7" s="1"/>
  <c r="P6" i="7" s="1"/>
  <c r="X6" i="3"/>
  <c r="Q6" i="2" s="1"/>
  <c r="O5" i="7" s="1"/>
  <c r="O6" i="7" s="1"/>
  <c r="U6" i="3"/>
  <c r="AF6" i="2" s="1"/>
  <c r="Z5" i="7" s="1"/>
  <c r="Z6" i="7" s="1"/>
  <c r="T6" i="3"/>
  <c r="AE6" i="2" s="1"/>
  <c r="Y5" i="7" s="1"/>
  <c r="Y6" i="7" s="1"/>
  <c r="S6" i="3"/>
  <c r="AD6" i="2" s="1"/>
  <c r="X5" i="7" s="1"/>
  <c r="X6" i="7" s="1"/>
  <c r="M6" i="3"/>
  <c r="S6" i="2" s="1"/>
  <c r="Q5" i="7" s="1"/>
  <c r="Q6" i="7" s="1"/>
  <c r="K6" i="3"/>
  <c r="J6" i="2" s="1"/>
  <c r="K5" i="7" s="1"/>
  <c r="K6" i="7" s="1"/>
  <c r="J6" i="3"/>
  <c r="I6" i="2" s="1"/>
  <c r="J5" i="7" s="1"/>
  <c r="J6" i="7" s="1"/>
  <c r="I6" i="3"/>
  <c r="H6" i="2" s="1"/>
  <c r="I5" i="7" s="1"/>
  <c r="I6" i="7" s="1"/>
  <c r="G6" i="3"/>
  <c r="G6" i="1" s="1"/>
  <c r="C6" i="3"/>
  <c r="B6" i="2" s="1"/>
  <c r="C5" i="7" s="1"/>
  <c r="C6" i="7" s="1"/>
  <c r="AI5" i="3"/>
  <c r="U5" i="2" s="1"/>
  <c r="AH5" i="3"/>
  <c r="AG5" i="3"/>
  <c r="AF5" i="3"/>
  <c r="AE5" i="3"/>
  <c r="AD5" i="3"/>
  <c r="AA5" i="3"/>
  <c r="W5" i="2" s="1"/>
  <c r="Y5" i="3"/>
  <c r="R5" i="2" s="1"/>
  <c r="X5" i="3"/>
  <c r="Q5" i="2" s="1"/>
  <c r="W5" i="3"/>
  <c r="U5" i="3"/>
  <c r="T5" i="3"/>
  <c r="AE5" i="2" s="1"/>
  <c r="S5" i="3"/>
  <c r="AD5" i="2" s="1"/>
  <c r="K5" i="3"/>
  <c r="J5" i="2" s="1"/>
  <c r="J5" i="3"/>
  <c r="H5" i="1" s="1"/>
  <c r="I5" i="3"/>
  <c r="H5" i="2" s="1"/>
  <c r="C5" i="3"/>
  <c r="B5" i="2" s="1"/>
  <c r="AI4" i="3"/>
  <c r="U4" i="2" s="1"/>
  <c r="AH4" i="3"/>
  <c r="AG4" i="3"/>
  <c r="AF4" i="3"/>
  <c r="AE4" i="3"/>
  <c r="AD4" i="3"/>
  <c r="U4" i="3"/>
  <c r="T4" i="3"/>
  <c r="AE4" i="2" s="1"/>
  <c r="S4" i="3"/>
  <c r="AD4" i="2" s="1"/>
  <c r="K4" i="3"/>
  <c r="J4" i="2" s="1"/>
  <c r="J4" i="3"/>
  <c r="H4" i="1" s="1"/>
  <c r="I4" i="3"/>
  <c r="C4" i="3"/>
  <c r="B4" i="2" s="1"/>
  <c r="AI3" i="3"/>
  <c r="U3" i="2" s="1"/>
  <c r="AH3" i="3"/>
  <c r="AG3" i="3"/>
  <c r="AF3" i="3"/>
  <c r="AE3" i="3"/>
  <c r="AD3" i="3"/>
  <c r="Y3" i="3"/>
  <c r="R3" i="2" s="1"/>
  <c r="U3" i="3"/>
  <c r="AF3" i="2" s="1"/>
  <c r="T3" i="3"/>
  <c r="AE3" i="2" s="1"/>
  <c r="S3" i="3"/>
  <c r="AD3" i="2" s="1"/>
  <c r="N3" i="3"/>
  <c r="V3" i="2" s="1"/>
  <c r="L3" i="3"/>
  <c r="K3" i="2" s="1"/>
  <c r="K3" i="3"/>
  <c r="J3" i="2" s="1"/>
  <c r="J3" i="3"/>
  <c r="H3" i="1" s="1"/>
  <c r="I3" i="3"/>
  <c r="H3" i="2" s="1"/>
  <c r="H3" i="3"/>
  <c r="G3" i="2" s="1"/>
  <c r="G3" i="3"/>
  <c r="G3" i="1" s="1"/>
  <c r="C3" i="3"/>
  <c r="C3" i="1" s="1"/>
  <c r="AI2" i="3"/>
  <c r="AH2" i="3"/>
  <c r="AG2" i="3"/>
  <c r="AF2" i="3"/>
  <c r="AE2" i="3"/>
  <c r="AD2" i="3"/>
  <c r="Y2" i="3"/>
  <c r="R2" i="2" s="1"/>
  <c r="X2" i="3"/>
  <c r="Q2" i="2" s="1"/>
  <c r="U2" i="3"/>
  <c r="AF2" i="2" s="1"/>
  <c r="T2" i="3"/>
  <c r="S2" i="3"/>
  <c r="AD2" i="2" s="1"/>
  <c r="M2" i="3"/>
  <c r="S2" i="2" s="1"/>
  <c r="K2" i="3"/>
  <c r="J2" i="3"/>
  <c r="I2" i="2" s="1"/>
  <c r="I2" i="3"/>
  <c r="H2" i="3"/>
  <c r="G2" i="3"/>
  <c r="F2" i="2" s="1"/>
  <c r="C2" i="3"/>
  <c r="B2" i="2" s="1"/>
  <c r="A18" i="2"/>
  <c r="AD17" i="2"/>
  <c r="U17" i="2"/>
  <c r="J17" i="2"/>
  <c r="I16" i="2"/>
  <c r="H16" i="2"/>
  <c r="AE15" i="2"/>
  <c r="AD15" i="2"/>
  <c r="B15" i="2"/>
  <c r="W14" i="2"/>
  <c r="V14" i="2"/>
  <c r="J14" i="2"/>
  <c r="I14" i="2"/>
  <c r="H14" i="2"/>
  <c r="U13" i="2"/>
  <c r="D13" i="2"/>
  <c r="AF12" i="2"/>
  <c r="AD12" i="2"/>
  <c r="A12" i="2"/>
  <c r="AF11" i="2"/>
  <c r="AD11" i="2"/>
  <c r="A11" i="2"/>
  <c r="U10" i="2"/>
  <c r="A10" i="2"/>
  <c r="AE9" i="2"/>
  <c r="Y23" i="7" s="1"/>
  <c r="Y24" i="7" s="1"/>
  <c r="AD9" i="2"/>
  <c r="X23" i="7" s="1"/>
  <c r="X24" i="7" s="1"/>
  <c r="U9" i="2"/>
  <c r="L23" i="7" s="1"/>
  <c r="L24" i="7" s="1"/>
  <c r="H9" i="2"/>
  <c r="I23" i="7" s="1"/>
  <c r="I24" i="7" s="1"/>
  <c r="A9" i="2"/>
  <c r="AE8" i="2"/>
  <c r="Y17" i="7" s="1"/>
  <c r="Y18" i="7" s="1"/>
  <c r="A8" i="2"/>
  <c r="A7" i="2"/>
  <c r="F6" i="2"/>
  <c r="G5" i="7" s="1"/>
  <c r="A6" i="2"/>
  <c r="A5" i="2"/>
  <c r="H4" i="2"/>
  <c r="A4" i="2"/>
  <c r="A3" i="2"/>
  <c r="A2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1" i="2"/>
  <c r="A1" i="2"/>
  <c r="N17" i="1"/>
  <c r="N16" i="1"/>
  <c r="H16" i="1"/>
  <c r="H14" i="1"/>
  <c r="E13" i="1"/>
  <c r="B12" i="1"/>
  <c r="H11" i="1"/>
  <c r="C11" i="1"/>
  <c r="B11" i="1"/>
  <c r="N10" i="1"/>
  <c r="B10" i="1"/>
  <c r="N9" i="1"/>
  <c r="B9" i="1"/>
  <c r="N8" i="1"/>
  <c r="B8" i="1"/>
  <c r="B7" i="1"/>
  <c r="N6" i="1"/>
  <c r="C6" i="1"/>
  <c r="B6" i="1"/>
  <c r="C5" i="1"/>
  <c r="B5" i="1"/>
  <c r="B4" i="1"/>
  <c r="B3" i="1"/>
  <c r="I2" i="1"/>
  <c r="B2" i="1"/>
  <c r="B2" i="4" s="1" a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F15" i="3" l="1"/>
  <c r="E15" i="2" s="1"/>
  <c r="F2" i="3"/>
  <c r="E2" i="2" s="1"/>
  <c r="I7" i="2"/>
  <c r="J11" i="7" s="1"/>
  <c r="J12" i="7" s="1"/>
  <c r="F7" i="3"/>
  <c r="C14" i="1"/>
  <c r="C2" i="1"/>
  <c r="V2" i="3"/>
  <c r="O2" i="1" s="1"/>
  <c r="AG2" i="2" s="1"/>
  <c r="I15" i="2"/>
  <c r="V8" i="3"/>
  <c r="O8" i="1" s="1"/>
  <c r="AG8" i="2" s="1"/>
  <c r="AA17" i="7" s="1"/>
  <c r="AE10" i="2"/>
  <c r="C4" i="1"/>
  <c r="N5" i="1"/>
  <c r="I11" i="1"/>
  <c r="S11" i="2"/>
  <c r="V17" i="2"/>
  <c r="J17" i="1"/>
  <c r="F11" i="2"/>
  <c r="G11" i="1"/>
  <c r="J12" i="1"/>
  <c r="V12" i="2"/>
  <c r="W9" i="3"/>
  <c r="P9" i="2" s="1"/>
  <c r="N23" i="7" s="1"/>
  <c r="H22" i="6"/>
  <c r="G8" i="3"/>
  <c r="G8" i="1" s="1"/>
  <c r="N2" i="1"/>
  <c r="X12" i="3"/>
  <c r="Q12" i="2" s="1"/>
  <c r="H12" i="6"/>
  <c r="E9" i="3" s="1"/>
  <c r="V17" i="3"/>
  <c r="O17" i="1" s="1"/>
  <c r="AG17" i="2" s="1"/>
  <c r="N2" i="3"/>
  <c r="J2" i="1" s="1"/>
  <c r="AD7" i="2"/>
  <c r="X11" i="7" s="1"/>
  <c r="X12" i="7" s="1"/>
  <c r="M5" i="3"/>
  <c r="I5" i="1" s="1"/>
  <c r="N6" i="3"/>
  <c r="J6" i="1" s="1"/>
  <c r="V11" i="3"/>
  <c r="O11" i="1" s="1"/>
  <c r="AG11" i="2" s="1"/>
  <c r="X9" i="3"/>
  <c r="Q9" i="2" s="1"/>
  <c r="O23" i="7" s="1"/>
  <c r="O24" i="7" s="1"/>
  <c r="I13" i="1"/>
  <c r="V16" i="2"/>
  <c r="J3" i="1"/>
  <c r="C7" i="1"/>
  <c r="I3" i="2"/>
  <c r="I12" i="2"/>
  <c r="S15" i="2"/>
  <c r="AD18" i="3"/>
  <c r="V6" i="3"/>
  <c r="O6" i="1" s="1"/>
  <c r="AG6" i="2" s="1"/>
  <c r="AA5" i="7" s="1"/>
  <c r="I39" i="6"/>
  <c r="F6" i="3" s="1"/>
  <c r="C12" i="1"/>
  <c r="M8" i="3"/>
  <c r="I8" i="1" s="1"/>
  <c r="L4" i="3"/>
  <c r="K4" i="2" s="1"/>
  <c r="I7" i="1"/>
  <c r="W6" i="3"/>
  <c r="P6" i="2" s="1"/>
  <c r="N5" i="7" s="1"/>
  <c r="N6" i="7" s="1"/>
  <c r="G9" i="3"/>
  <c r="AA7" i="3"/>
  <c r="W7" i="2" s="1"/>
  <c r="S11" i="7" s="1"/>
  <c r="S12" i="7" s="1"/>
  <c r="B18" i="2"/>
  <c r="G17" i="3"/>
  <c r="F17" i="2" s="1"/>
  <c r="V4" i="3"/>
  <c r="O4" i="1" s="1"/>
  <c r="AG4" i="2" s="1"/>
  <c r="F3" i="2"/>
  <c r="AA6" i="7"/>
  <c r="Y10" i="3"/>
  <c r="R10" i="2" s="1"/>
  <c r="V13" i="3"/>
  <c r="O13" i="1" s="1"/>
  <c r="AG13" i="2" s="1"/>
  <c r="I5" i="2"/>
  <c r="I22" i="6"/>
  <c r="F11" i="3" s="1"/>
  <c r="I44" i="6"/>
  <c r="X8" i="3"/>
  <c r="Q8" i="2" s="1"/>
  <c r="O17" i="7" s="1"/>
  <c r="O18" i="7" s="1"/>
  <c r="N4" i="3"/>
  <c r="J4" i="1" s="1"/>
  <c r="X10" i="3"/>
  <c r="Q10" i="2" s="1"/>
  <c r="N4" i="1"/>
  <c r="H8" i="1"/>
  <c r="V3" i="3"/>
  <c r="O3" i="1" s="1"/>
  <c r="AG3" i="2" s="1"/>
  <c r="V5" i="3"/>
  <c r="O5" i="1" s="1"/>
  <c r="AG5" i="2" s="1"/>
  <c r="W15" i="3"/>
  <c r="P15" i="2" s="1"/>
  <c r="H44" i="6"/>
  <c r="E3" i="3"/>
  <c r="AB3" i="3" s="1"/>
  <c r="C10" i="1"/>
  <c r="V16" i="3"/>
  <c r="O16" i="1" s="1"/>
  <c r="AG16" i="2" s="1"/>
  <c r="H5" i="3"/>
  <c r="G5" i="2" s="1"/>
  <c r="J13" i="1"/>
  <c r="G15" i="1"/>
  <c r="H27" i="6"/>
  <c r="I41" i="6"/>
  <c r="N10" i="3"/>
  <c r="V10" i="2" s="1"/>
  <c r="F4" i="3"/>
  <c r="F4" i="1" s="1"/>
  <c r="V6" i="2"/>
  <c r="R5" i="7" s="1"/>
  <c r="R6" i="7" s="1"/>
  <c r="E7" i="2"/>
  <c r="F11" i="7" s="1"/>
  <c r="F12" i="7" s="1"/>
  <c r="F7" i="1"/>
  <c r="I17" i="1"/>
  <c r="S17" i="2"/>
  <c r="S10" i="2"/>
  <c r="I10" i="1"/>
  <c r="G10" i="1"/>
  <c r="F10" i="2"/>
  <c r="S12" i="2"/>
  <c r="I12" i="1"/>
  <c r="V11" i="2"/>
  <c r="J11" i="1"/>
  <c r="S3" i="2"/>
  <c r="I3" i="1"/>
  <c r="G12" i="1"/>
  <c r="F12" i="2"/>
  <c r="J7" i="1"/>
  <c r="V7" i="2"/>
  <c r="R11" i="7" s="1"/>
  <c r="R12" i="7" s="1"/>
  <c r="F2" i="1"/>
  <c r="H2" i="1"/>
  <c r="J15" i="1"/>
  <c r="I9" i="2"/>
  <c r="J23" i="7" s="1"/>
  <c r="J24" i="7" s="1"/>
  <c r="H10" i="1"/>
  <c r="B16" i="2"/>
  <c r="I12" i="6"/>
  <c r="F9" i="3" s="1"/>
  <c r="H19" i="6"/>
  <c r="H34" i="6"/>
  <c r="G7" i="1"/>
  <c r="I14" i="1"/>
  <c r="V14" i="3"/>
  <c r="O14" i="1" s="1"/>
  <c r="AG14" i="2" s="1"/>
  <c r="H5" i="6"/>
  <c r="N14" i="1"/>
  <c r="S9" i="2"/>
  <c r="Q23" i="7" s="1"/>
  <c r="Q24" i="7" s="1"/>
  <c r="I13" i="2"/>
  <c r="AI18" i="3"/>
  <c r="U18" i="2" s="1"/>
  <c r="H2" i="6"/>
  <c r="V9" i="2"/>
  <c r="R23" i="7" s="1"/>
  <c r="R24" i="7" s="1"/>
  <c r="W12" i="3"/>
  <c r="G14" i="3"/>
  <c r="H36" i="6"/>
  <c r="C17" i="1"/>
  <c r="H4" i="6"/>
  <c r="X11" i="3"/>
  <c r="Z11" i="3" s="1"/>
  <c r="H9" i="6"/>
  <c r="H37" i="6"/>
  <c r="F15" i="1"/>
  <c r="W2" i="3"/>
  <c r="P2" i="2" s="1"/>
  <c r="W10" i="3"/>
  <c r="H12" i="3"/>
  <c r="G12" i="2" s="1"/>
  <c r="AE16" i="2"/>
  <c r="H7" i="6"/>
  <c r="H21" i="6"/>
  <c r="H18" i="6"/>
  <c r="D3" i="3"/>
  <c r="D3" i="1" s="1"/>
  <c r="H10" i="3"/>
  <c r="G10" i="2" s="1"/>
  <c r="I7" i="6"/>
  <c r="F8" i="3" s="1"/>
  <c r="I11" i="6"/>
  <c r="I19" i="6"/>
  <c r="F10" i="3" s="1"/>
  <c r="I26" i="6"/>
  <c r="I34" i="6"/>
  <c r="F12" i="3" s="1"/>
  <c r="I40" i="6"/>
  <c r="F17" i="3" s="1"/>
  <c r="H43" i="6"/>
  <c r="D10" i="3" s="1"/>
  <c r="W3" i="3"/>
  <c r="P3" i="2" s="1"/>
  <c r="G5" i="3"/>
  <c r="G4" i="1"/>
  <c r="I18" i="3"/>
  <c r="H18" i="2" s="1"/>
  <c r="W4" i="3"/>
  <c r="W7" i="3"/>
  <c r="Z7" i="3" s="1"/>
  <c r="Y9" i="3"/>
  <c r="R9" i="2" s="1"/>
  <c r="P23" i="7" s="1"/>
  <c r="P24" i="7" s="1"/>
  <c r="H6" i="6"/>
  <c r="H25" i="6"/>
  <c r="H38" i="6"/>
  <c r="H45" i="6"/>
  <c r="H10" i="6"/>
  <c r="I23" i="6"/>
  <c r="H39" i="6"/>
  <c r="I45" i="6"/>
  <c r="F16" i="3" s="1"/>
  <c r="F16" i="1" s="1"/>
  <c r="B9" i="2"/>
  <c r="C23" i="7" s="1"/>
  <c r="C24" i="7" s="1"/>
  <c r="B13" i="2"/>
  <c r="J18" i="3"/>
  <c r="V12" i="3"/>
  <c r="O12" i="1" s="1"/>
  <c r="AG12" i="2" s="1"/>
  <c r="AB13" i="3"/>
  <c r="N3" i="1"/>
  <c r="H6" i="1"/>
  <c r="N13" i="1"/>
  <c r="AA12" i="7"/>
  <c r="K18" i="3"/>
  <c r="J18" i="2" s="1"/>
  <c r="I6" i="1"/>
  <c r="J8" i="1"/>
  <c r="J2" i="2"/>
  <c r="AF4" i="2"/>
  <c r="V5" i="2"/>
  <c r="AA24" i="7"/>
  <c r="K2" i="2"/>
  <c r="I4" i="2"/>
  <c r="F16" i="2"/>
  <c r="H2" i="2"/>
  <c r="B3" i="2"/>
  <c r="B8" i="2"/>
  <c r="C17" i="7" s="1"/>
  <c r="C18" i="7" s="1"/>
  <c r="C3" i="2"/>
  <c r="AF5" i="2"/>
  <c r="AE11" i="2"/>
  <c r="AE18" i="3"/>
  <c r="U2" i="2"/>
  <c r="S18" i="3"/>
  <c r="AF18" i="3"/>
  <c r="AA18" i="7"/>
  <c r="AG18" i="3"/>
  <c r="I4" i="1"/>
  <c r="U18" i="3"/>
  <c r="AF18" i="2" s="1"/>
  <c r="AH18" i="3"/>
  <c r="V7" i="3"/>
  <c r="O7" i="1" s="1"/>
  <c r="AG7" i="2" s="1"/>
  <c r="AA11" i="7" s="1"/>
  <c r="Z17" i="3"/>
  <c r="T17" i="2" s="1"/>
  <c r="V15" i="3"/>
  <c r="O15" i="1" s="1"/>
  <c r="AG15" i="2" s="1"/>
  <c r="F3" i="1"/>
  <c r="C13" i="2"/>
  <c r="D13" i="1"/>
  <c r="O13" i="3"/>
  <c r="E13" i="2"/>
  <c r="F13" i="1"/>
  <c r="Z13" i="3"/>
  <c r="P13" i="2"/>
  <c r="Z14" i="3"/>
  <c r="T14" i="2" s="1"/>
  <c r="R14" i="2"/>
  <c r="S16" i="2"/>
  <c r="I16" i="1"/>
  <c r="Z16" i="3"/>
  <c r="T16" i="2" s="1"/>
  <c r="P16" i="2"/>
  <c r="P13" i="3"/>
  <c r="M13" i="2" s="1"/>
  <c r="E10" i="3"/>
  <c r="I35" i="6"/>
  <c r="F14" i="3" s="1"/>
  <c r="G2" i="1"/>
  <c r="G13" i="1"/>
  <c r="Q11" i="2"/>
  <c r="F13" i="2"/>
  <c r="A7" i="4"/>
  <c r="B17" i="4"/>
  <c r="B5" i="4"/>
  <c r="B16" i="4"/>
  <c r="B4" i="4"/>
  <c r="B15" i="4"/>
  <c r="B3" i="4"/>
  <c r="B14" i="4"/>
  <c r="B13" i="4"/>
  <c r="B2" i="4"/>
  <c r="B12" i="4"/>
  <c r="B11" i="4"/>
  <c r="B10" i="4"/>
  <c r="B9" i="4"/>
  <c r="B8" i="4"/>
  <c r="B7" i="4"/>
  <c r="B6" i="4"/>
  <c r="G6" i="7"/>
  <c r="G12" i="7"/>
  <c r="N18" i="7"/>
  <c r="G2" i="2"/>
  <c r="T18" i="3"/>
  <c r="AE2" i="2"/>
  <c r="P5" i="2"/>
  <c r="I17" i="2"/>
  <c r="H17" i="1"/>
  <c r="E5" i="3"/>
  <c r="D5" i="3"/>
  <c r="D9" i="3"/>
  <c r="E14" i="3"/>
  <c r="D14" i="3"/>
  <c r="E17" i="3"/>
  <c r="D17" i="3"/>
  <c r="E16" i="3"/>
  <c r="D16" i="3"/>
  <c r="A11" i="4"/>
  <c r="A12" i="4"/>
  <c r="A2" i="4"/>
  <c r="A13" i="4"/>
  <c r="A14" i="4"/>
  <c r="A3" i="4"/>
  <c r="A15" i="4"/>
  <c r="A4" i="4"/>
  <c r="A16" i="4"/>
  <c r="A5" i="4"/>
  <c r="A17" i="4"/>
  <c r="A6" i="4"/>
  <c r="A8" i="4"/>
  <c r="A9" i="4"/>
  <c r="Z3" i="3" l="1"/>
  <c r="Z10" i="3"/>
  <c r="T10" i="2" s="1"/>
  <c r="V2" i="2"/>
  <c r="Z2" i="3"/>
  <c r="T2" i="2" s="1"/>
  <c r="G18" i="3"/>
  <c r="F18" i="2" s="1"/>
  <c r="P9" i="3"/>
  <c r="X18" i="3"/>
  <c r="Q18" i="2" s="1"/>
  <c r="V4" i="2"/>
  <c r="N18" i="3"/>
  <c r="J18" i="1" s="1"/>
  <c r="Z6" i="3"/>
  <c r="AA18" i="3"/>
  <c r="W18" i="2" s="1"/>
  <c r="G17" i="1"/>
  <c r="F11" i="1"/>
  <c r="E11" i="2"/>
  <c r="F6" i="1"/>
  <c r="E6" i="2"/>
  <c r="F5" i="7" s="1"/>
  <c r="F6" i="7" s="1"/>
  <c r="AR6" i="7" s="1"/>
  <c r="Z9" i="3"/>
  <c r="Q9" i="3" s="1"/>
  <c r="N9" i="2" s="1"/>
  <c r="V23" i="7" s="1"/>
  <c r="E3" i="1"/>
  <c r="P3" i="3"/>
  <c r="M3" i="2" s="1"/>
  <c r="Z5" i="3"/>
  <c r="T5" i="2" s="1"/>
  <c r="S5" i="2"/>
  <c r="Z15" i="3"/>
  <c r="T15" i="2" s="1"/>
  <c r="D3" i="2"/>
  <c r="O3" i="3"/>
  <c r="L3" i="2" s="1"/>
  <c r="M18" i="3"/>
  <c r="S18" i="2" s="1"/>
  <c r="S8" i="2"/>
  <c r="Q17" i="7" s="1"/>
  <c r="Q18" i="7" s="1"/>
  <c r="F8" i="2"/>
  <c r="G17" i="7" s="1"/>
  <c r="G18" i="7" s="1"/>
  <c r="AF18" i="7" s="1"/>
  <c r="L18" i="3"/>
  <c r="K18" i="2" s="1"/>
  <c r="AF5" i="7"/>
  <c r="AF6" i="7"/>
  <c r="Q10" i="3"/>
  <c r="N10" i="2" s="1"/>
  <c r="J10" i="1"/>
  <c r="E12" i="3"/>
  <c r="F9" i="2"/>
  <c r="G23" i="7" s="1"/>
  <c r="G24" i="7" s="1"/>
  <c r="AF24" i="7" s="1"/>
  <c r="G9" i="1"/>
  <c r="Z8" i="3"/>
  <c r="T8" i="2" s="1"/>
  <c r="Z12" i="3"/>
  <c r="T12" i="2" s="1"/>
  <c r="E12" i="2"/>
  <c r="F12" i="1"/>
  <c r="F10" i="1"/>
  <c r="E10" i="2"/>
  <c r="E15" i="3"/>
  <c r="D15" i="3"/>
  <c r="D10" i="1"/>
  <c r="C10" i="2"/>
  <c r="E7" i="3"/>
  <c r="D7" i="3"/>
  <c r="Z4" i="3"/>
  <c r="P4" i="2"/>
  <c r="E8" i="2"/>
  <c r="F17" i="7" s="1"/>
  <c r="F18" i="7" s="1"/>
  <c r="F8" i="1"/>
  <c r="G14" i="1"/>
  <c r="F14" i="2"/>
  <c r="AF11" i="7"/>
  <c r="P12" i="2"/>
  <c r="D12" i="3"/>
  <c r="C12" i="2" s="1"/>
  <c r="E2" i="3"/>
  <c r="D2" i="3"/>
  <c r="E16" i="2"/>
  <c r="F5" i="2"/>
  <c r="G5" i="1"/>
  <c r="E6" i="3"/>
  <c r="D6" i="3"/>
  <c r="P10" i="2"/>
  <c r="E11" i="3"/>
  <c r="Q11" i="3" s="1"/>
  <c r="D11" i="3"/>
  <c r="E9" i="2"/>
  <c r="F23" i="7" s="1"/>
  <c r="F24" i="7" s="1"/>
  <c r="F9" i="1"/>
  <c r="F5" i="3"/>
  <c r="P16" i="3"/>
  <c r="M16" i="2" s="1"/>
  <c r="H18" i="3"/>
  <c r="G18" i="2" s="1"/>
  <c r="Y18" i="3"/>
  <c r="R18" i="2" s="1"/>
  <c r="P7" i="2"/>
  <c r="N11" i="7" s="1"/>
  <c r="E4" i="3"/>
  <c r="P4" i="3" s="1"/>
  <c r="D4" i="3"/>
  <c r="E8" i="3"/>
  <c r="D8" i="3"/>
  <c r="E17" i="2"/>
  <c r="F17" i="1"/>
  <c r="AF12" i="7"/>
  <c r="T7" i="2"/>
  <c r="W18" i="3"/>
  <c r="P18" i="2" s="1"/>
  <c r="L13" i="1"/>
  <c r="E4" i="2"/>
  <c r="H18" i="1"/>
  <c r="I18" i="2"/>
  <c r="AR12" i="7"/>
  <c r="Q6" i="3"/>
  <c r="N6" i="2" s="1"/>
  <c r="V5" i="7" s="1"/>
  <c r="T6" i="2"/>
  <c r="N18" i="1"/>
  <c r="AD18" i="2"/>
  <c r="AC13" i="3"/>
  <c r="Y13" i="2" s="1"/>
  <c r="X13" i="2"/>
  <c r="T11" i="2"/>
  <c r="Q14" i="3"/>
  <c r="N14" i="2" s="1"/>
  <c r="F14" i="1"/>
  <c r="E14" i="2"/>
  <c r="AF17" i="7"/>
  <c r="K13" i="1"/>
  <c r="L13" i="2"/>
  <c r="T3" i="2"/>
  <c r="Q3" i="3"/>
  <c r="E10" i="1"/>
  <c r="AB10" i="3"/>
  <c r="D10" i="2"/>
  <c r="P10" i="3"/>
  <c r="O10" i="3"/>
  <c r="AC3" i="3"/>
  <c r="Y3" i="2" s="1"/>
  <c r="X3" i="2"/>
  <c r="Q13" i="3"/>
  <c r="T13" i="2"/>
  <c r="M9" i="2"/>
  <c r="U23" i="7" s="1"/>
  <c r="L9" i="1"/>
  <c r="O16" i="3"/>
  <c r="E12" i="1"/>
  <c r="D16" i="1"/>
  <c r="C16" i="2"/>
  <c r="D9" i="1"/>
  <c r="C9" i="2"/>
  <c r="D23" i="7" s="1"/>
  <c r="D24" i="7" s="1"/>
  <c r="AB16" i="3"/>
  <c r="E16" i="1"/>
  <c r="D16" i="2"/>
  <c r="C17" i="2"/>
  <c r="D17" i="1"/>
  <c r="AB17" i="3"/>
  <c r="O17" i="3"/>
  <c r="D17" i="2"/>
  <c r="E17" i="1"/>
  <c r="C14" i="2"/>
  <c r="D14" i="1"/>
  <c r="Q17" i="3"/>
  <c r="N17" i="2" s="1"/>
  <c r="AB14" i="3"/>
  <c r="E14" i="1"/>
  <c r="O14" i="3"/>
  <c r="D14" i="2"/>
  <c r="V18" i="3"/>
  <c r="O18" i="1" s="1"/>
  <c r="AG18" i="2" s="1"/>
  <c r="AE18" i="2"/>
  <c r="P17" i="3"/>
  <c r="E9" i="1"/>
  <c r="O9" i="3"/>
  <c r="Q16" i="3"/>
  <c r="N16" i="2" s="1"/>
  <c r="D5" i="1"/>
  <c r="C5" i="2"/>
  <c r="E5" i="1"/>
  <c r="P14" i="3"/>
  <c r="AB9" i="3"/>
  <c r="D9" i="2"/>
  <c r="E23" i="7" s="1"/>
  <c r="AB5" i="3"/>
  <c r="D5" i="2"/>
  <c r="N24" i="7"/>
  <c r="Q5" i="3" l="1"/>
  <c r="N5" i="2" s="1"/>
  <c r="Q12" i="3"/>
  <c r="N12" i="2" s="1"/>
  <c r="V18" i="2"/>
  <c r="I18" i="1"/>
  <c r="G18" i="1"/>
  <c r="Q15" i="3"/>
  <c r="N15" i="2" s="1"/>
  <c r="D12" i="2"/>
  <c r="P12" i="3"/>
  <c r="O12" i="3"/>
  <c r="L12" i="2" s="1"/>
  <c r="Q8" i="3"/>
  <c r="N8" i="2" s="1"/>
  <c r="V17" i="7" s="1"/>
  <c r="K3" i="1"/>
  <c r="AB12" i="3"/>
  <c r="AC12" i="3" s="1"/>
  <c r="Y12" i="2" s="1"/>
  <c r="AR24" i="7"/>
  <c r="T9" i="2"/>
  <c r="L3" i="1"/>
  <c r="AF23" i="7"/>
  <c r="L16" i="1"/>
  <c r="AD23" i="7"/>
  <c r="D2" i="2"/>
  <c r="E2" i="1"/>
  <c r="AB2" i="3"/>
  <c r="P2" i="3"/>
  <c r="O2" i="3"/>
  <c r="Q4" i="3"/>
  <c r="T4" i="2"/>
  <c r="C7" i="2"/>
  <c r="D11" i="7" s="1"/>
  <c r="D12" i="7" s="1"/>
  <c r="D7" i="1"/>
  <c r="D12" i="1"/>
  <c r="D7" i="2"/>
  <c r="E11" i="7" s="1"/>
  <c r="E12" i="7" s="1"/>
  <c r="O7" i="3"/>
  <c r="E7" i="1"/>
  <c r="P7" i="3"/>
  <c r="AB7" i="3"/>
  <c r="D18" i="3"/>
  <c r="D18" i="1" s="1"/>
  <c r="E4" i="1"/>
  <c r="D4" i="2"/>
  <c r="O4" i="3"/>
  <c r="AB4" i="3"/>
  <c r="D6" i="1"/>
  <c r="C6" i="2"/>
  <c r="D5" i="7" s="1"/>
  <c r="D6" i="7" s="1"/>
  <c r="Q7" i="3"/>
  <c r="N7" i="2" s="1"/>
  <c r="V11" i="7" s="1"/>
  <c r="D6" i="2"/>
  <c r="E5" i="7" s="1"/>
  <c r="E6" i="1"/>
  <c r="AB6" i="3"/>
  <c r="P6" i="3"/>
  <c r="O6" i="3"/>
  <c r="E15" i="1"/>
  <c r="D15" i="2"/>
  <c r="O15" i="3"/>
  <c r="AB15" i="3"/>
  <c r="P15" i="3"/>
  <c r="E5" i="2"/>
  <c r="F5" i="1"/>
  <c r="F18" i="3"/>
  <c r="E18" i="3"/>
  <c r="Q2" i="3"/>
  <c r="N2" i="2" s="1"/>
  <c r="D8" i="1"/>
  <c r="C8" i="2"/>
  <c r="D17" i="7" s="1"/>
  <c r="D18" i="7" s="1"/>
  <c r="P5" i="3"/>
  <c r="R5" i="3" s="1"/>
  <c r="D8" i="2"/>
  <c r="E17" i="7" s="1"/>
  <c r="E8" i="1"/>
  <c r="P8" i="3"/>
  <c r="AB8" i="3"/>
  <c r="O5" i="3"/>
  <c r="L5" i="2" s="1"/>
  <c r="L4" i="1"/>
  <c r="M4" i="2"/>
  <c r="C15" i="2"/>
  <c r="D15" i="1"/>
  <c r="Z18" i="3"/>
  <c r="T18" i="2" s="1"/>
  <c r="N12" i="7"/>
  <c r="C11" i="2"/>
  <c r="D11" i="1"/>
  <c r="E11" i="1"/>
  <c r="O11" i="3"/>
  <c r="AB11" i="3"/>
  <c r="D11" i="2"/>
  <c r="P11" i="3"/>
  <c r="R11" i="3" s="1"/>
  <c r="D4" i="1"/>
  <c r="C4" i="2"/>
  <c r="C2" i="2"/>
  <c r="D2" i="1"/>
  <c r="O8" i="3"/>
  <c r="AA13" i="2"/>
  <c r="Z13" i="2"/>
  <c r="AC13" i="2"/>
  <c r="AB13" i="2"/>
  <c r="R10" i="3"/>
  <c r="L10" i="1"/>
  <c r="M10" i="2"/>
  <c r="N3" i="2"/>
  <c r="R3" i="3"/>
  <c r="N13" i="2"/>
  <c r="R13" i="3"/>
  <c r="AC10" i="3"/>
  <c r="Y10" i="2" s="1"/>
  <c r="X10" i="2"/>
  <c r="Z3" i="2"/>
  <c r="AA3" i="2"/>
  <c r="AC3" i="2"/>
  <c r="AB3" i="2"/>
  <c r="AR18" i="7"/>
  <c r="R9" i="3"/>
  <c r="O9" i="2" s="1"/>
  <c r="W23" i="7" s="1"/>
  <c r="L10" i="2"/>
  <c r="K10" i="1"/>
  <c r="N11" i="2"/>
  <c r="R17" i="3"/>
  <c r="L17" i="1"/>
  <c r="M17" i="2"/>
  <c r="L16" i="2"/>
  <c r="K16" i="1"/>
  <c r="E24" i="7"/>
  <c r="V24" i="7" s="1"/>
  <c r="AG23" i="7"/>
  <c r="AC9" i="3"/>
  <c r="Y9" i="2" s="1"/>
  <c r="AC23" i="7" s="1"/>
  <c r="X9" i="2"/>
  <c r="AC17" i="3"/>
  <c r="Y17" i="2" s="1"/>
  <c r="X17" i="2"/>
  <c r="L12" i="1"/>
  <c r="M12" i="2"/>
  <c r="R12" i="3"/>
  <c r="AC14" i="3"/>
  <c r="Y14" i="2" s="1"/>
  <c r="X14" i="2"/>
  <c r="AC5" i="3"/>
  <c r="Y5" i="2" s="1"/>
  <c r="X5" i="2"/>
  <c r="AC16" i="3"/>
  <c r="Y16" i="2" s="1"/>
  <c r="X16" i="2"/>
  <c r="R16" i="3"/>
  <c r="K17" i="1"/>
  <c r="L17" i="2"/>
  <c r="D18" i="2"/>
  <c r="E18" i="1"/>
  <c r="P18" i="3"/>
  <c r="K14" i="1"/>
  <c r="L14" i="2"/>
  <c r="M9" i="1"/>
  <c r="M14" i="2"/>
  <c r="R14" i="3"/>
  <c r="L14" i="1"/>
  <c r="L9" i="2"/>
  <c r="T23" i="7" s="1"/>
  <c r="AE23" i="7" s="1"/>
  <c r="K9" i="1"/>
  <c r="O18" i="3" l="1"/>
  <c r="Q18" i="3"/>
  <c r="N18" i="2" s="1"/>
  <c r="K12" i="1"/>
  <c r="X12" i="2"/>
  <c r="C18" i="2"/>
  <c r="L8" i="1"/>
  <c r="M8" i="2"/>
  <c r="U17" i="7" s="1"/>
  <c r="R8" i="3"/>
  <c r="K15" i="1"/>
  <c r="L15" i="2"/>
  <c r="T12" i="7"/>
  <c r="AG12" i="7"/>
  <c r="U12" i="7"/>
  <c r="X15" i="2"/>
  <c r="AC15" i="3"/>
  <c r="Y15" i="2" s="1"/>
  <c r="E18" i="7"/>
  <c r="AG17" i="7"/>
  <c r="AD17" i="7"/>
  <c r="X4" i="2"/>
  <c r="AC4" i="3"/>
  <c r="Y4" i="2" s="1"/>
  <c r="K11" i="1"/>
  <c r="L11" i="2"/>
  <c r="M15" i="2"/>
  <c r="L15" i="1"/>
  <c r="L8" i="2"/>
  <c r="T17" i="7" s="1"/>
  <c r="AE17" i="7" s="1"/>
  <c r="K8" i="1"/>
  <c r="L5" i="1"/>
  <c r="M5" i="2"/>
  <c r="N4" i="2"/>
  <c r="R4" i="3"/>
  <c r="M6" i="2"/>
  <c r="U5" i="7" s="1"/>
  <c r="L6" i="1"/>
  <c r="K2" i="1"/>
  <c r="L2" i="2"/>
  <c r="AC6" i="3"/>
  <c r="Y6" i="2" s="1"/>
  <c r="AC5" i="7" s="1"/>
  <c r="X6" i="2"/>
  <c r="M2" i="2"/>
  <c r="L2" i="1"/>
  <c r="R2" i="3"/>
  <c r="K5" i="1"/>
  <c r="AB18" i="3"/>
  <c r="AC18" i="3" s="1"/>
  <c r="Y18" i="2" s="1"/>
  <c r="X7" i="2"/>
  <c r="AC7" i="3"/>
  <c r="Y7" i="2" s="1"/>
  <c r="AC11" i="7" s="1"/>
  <c r="X2" i="2"/>
  <c r="AC2" i="3"/>
  <c r="Y2" i="2" s="1"/>
  <c r="R15" i="3"/>
  <c r="O15" i="2" s="1"/>
  <c r="L11" i="1"/>
  <c r="M11" i="2"/>
  <c r="E18" i="2"/>
  <c r="F18" i="1"/>
  <c r="E6" i="7"/>
  <c r="AG5" i="7"/>
  <c r="AD5" i="7"/>
  <c r="M7" i="2"/>
  <c r="U11" i="7" s="1"/>
  <c r="R7" i="3"/>
  <c r="L7" i="1"/>
  <c r="X8" i="2"/>
  <c r="AC8" i="3"/>
  <c r="Y8" i="2" s="1"/>
  <c r="AC17" i="7" s="1"/>
  <c r="K4" i="1"/>
  <c r="L4" i="2"/>
  <c r="V12" i="7"/>
  <c r="AD12" i="7"/>
  <c r="R6" i="3"/>
  <c r="O6" i="2" s="1"/>
  <c r="W5" i="7" s="1"/>
  <c r="AD11" i="7"/>
  <c r="K6" i="1"/>
  <c r="L6" i="2"/>
  <c r="T5" i="7" s="1"/>
  <c r="AE5" i="7" s="1"/>
  <c r="X11" i="2"/>
  <c r="AC11" i="3"/>
  <c r="Y11" i="2" s="1"/>
  <c r="AG11" i="7"/>
  <c r="L7" i="2"/>
  <c r="T11" i="7" s="1"/>
  <c r="AE11" i="7" s="1"/>
  <c r="K7" i="1"/>
  <c r="AD24" i="7"/>
  <c r="O13" i="2"/>
  <c r="M13" i="1"/>
  <c r="M3" i="1"/>
  <c r="O3" i="2"/>
  <c r="O10" i="2"/>
  <c r="M10" i="1"/>
  <c r="M11" i="1"/>
  <c r="O11" i="2"/>
  <c r="Z10" i="2"/>
  <c r="AB10" i="2"/>
  <c r="AA10" i="2"/>
  <c r="AC10" i="2"/>
  <c r="Z16" i="2"/>
  <c r="AB16" i="2"/>
  <c r="AA16" i="2"/>
  <c r="AC16" i="2"/>
  <c r="Z9" i="2"/>
  <c r="AK23" i="7" s="1"/>
  <c r="AC9" i="2"/>
  <c r="AO23" i="7" s="1"/>
  <c r="AA9" i="2"/>
  <c r="AM23" i="7" s="1"/>
  <c r="AB9" i="2"/>
  <c r="AI23" i="7" s="1"/>
  <c r="AB23" i="7"/>
  <c r="AB24" i="7" s="1"/>
  <c r="AC24" i="7" s="1"/>
  <c r="L18" i="2"/>
  <c r="K18" i="1"/>
  <c r="AA5" i="2"/>
  <c r="AC5" i="2"/>
  <c r="Z5" i="2"/>
  <c r="AB5" i="2"/>
  <c r="AG24" i="7"/>
  <c r="T24" i="7"/>
  <c r="AE24" i="7" s="1"/>
  <c r="U24" i="7"/>
  <c r="W24" i="7" s="1"/>
  <c r="M16" i="1"/>
  <c r="O16" i="2"/>
  <c r="Z14" i="2"/>
  <c r="AB14" i="2"/>
  <c r="AA14" i="2"/>
  <c r="AC14" i="2"/>
  <c r="M14" i="1"/>
  <c r="O14" i="2"/>
  <c r="M12" i="1"/>
  <c r="O12" i="2"/>
  <c r="M18" i="2"/>
  <c r="L18" i="1"/>
  <c r="R18" i="3"/>
  <c r="M5" i="1"/>
  <c r="O5" i="2"/>
  <c r="AA12" i="2"/>
  <c r="Z12" i="2"/>
  <c r="AC12" i="2"/>
  <c r="AB12" i="2"/>
  <c r="AB17" i="2"/>
  <c r="AC17" i="2"/>
  <c r="AA17" i="2"/>
  <c r="Z17" i="2"/>
  <c r="M17" i="1"/>
  <c r="O17" i="2"/>
  <c r="AE12" i="7" l="1"/>
  <c r="M15" i="1"/>
  <c r="T6" i="7"/>
  <c r="AD6" i="7"/>
  <c r="U6" i="7"/>
  <c r="V6" i="7"/>
  <c r="AE6" i="7" s="1"/>
  <c r="AG6" i="7"/>
  <c r="W12" i="7"/>
  <c r="M6" i="1"/>
  <c r="Z8" i="2"/>
  <c r="AK17" i="7" s="1"/>
  <c r="AB8" i="2"/>
  <c r="AI17" i="7" s="1"/>
  <c r="AB17" i="7"/>
  <c r="AB18" i="7" s="1"/>
  <c r="AC18" i="7" s="1"/>
  <c r="AA8" i="2"/>
  <c r="AM17" i="7" s="1"/>
  <c r="AC8" i="2"/>
  <c r="AO17" i="7" s="1"/>
  <c r="AA2" i="2"/>
  <c r="AC2" i="2"/>
  <c r="Z2" i="2"/>
  <c r="AB2" i="2"/>
  <c r="M8" i="1"/>
  <c r="O8" i="2"/>
  <c r="W17" i="7" s="1"/>
  <c r="AD18" i="7"/>
  <c r="V18" i="7"/>
  <c r="T18" i="7"/>
  <c r="AG18" i="7"/>
  <c r="U18" i="7"/>
  <c r="AB15" i="2"/>
  <c r="AA15" i="2"/>
  <c r="Z15" i="2"/>
  <c r="AC15" i="2"/>
  <c r="AC11" i="2"/>
  <c r="AB11" i="2"/>
  <c r="Z11" i="2"/>
  <c r="AA11" i="2"/>
  <c r="O7" i="2"/>
  <c r="W11" i="7" s="1"/>
  <c r="M7" i="1"/>
  <c r="AC4" i="2"/>
  <c r="AA4" i="2"/>
  <c r="Z4" i="2"/>
  <c r="AB4" i="2"/>
  <c r="X18" i="2"/>
  <c r="M2" i="1"/>
  <c r="O2" i="2"/>
  <c r="AA6" i="2"/>
  <c r="AM5" i="7" s="1"/>
  <c r="Z6" i="2"/>
  <c r="AK5" i="7" s="1"/>
  <c r="AB5" i="7"/>
  <c r="AB6" i="7" s="1"/>
  <c r="AC6" i="7" s="1"/>
  <c r="AC6" i="2"/>
  <c r="AO5" i="7" s="1"/>
  <c r="AB6" i="2"/>
  <c r="AI5" i="7" s="1"/>
  <c r="AB7" i="2"/>
  <c r="AI11" i="7" s="1"/>
  <c r="AA7" i="2"/>
  <c r="AM11" i="7" s="1"/>
  <c r="Z7" i="2"/>
  <c r="AK11" i="7" s="1"/>
  <c r="AC7" i="2"/>
  <c r="AO11" i="7" s="1"/>
  <c r="AB11" i="7"/>
  <c r="AB12" i="7" s="1"/>
  <c r="AC12" i="7" s="1"/>
  <c r="M4" i="1"/>
  <c r="O4" i="2"/>
  <c r="Z18" i="2"/>
  <c r="AC18" i="2"/>
  <c r="AB18" i="2"/>
  <c r="AA18" i="2"/>
  <c r="M18" i="1"/>
  <c r="O18" i="2"/>
  <c r="W18" i="7" l="1"/>
  <c r="AE18" i="7"/>
  <c r="W6" i="7"/>
</calcChain>
</file>

<file path=xl/sharedStrings.xml><?xml version="1.0" encoding="utf-8"?>
<sst xmlns="http://schemas.openxmlformats.org/spreadsheetml/2006/main" count="596" uniqueCount="194">
  <si>
    <t>ID</t>
  </si>
  <si>
    <t>NAKAHATA</t>
  </si>
  <si>
    <t>HENRY</t>
  </si>
  <si>
    <t>加本</t>
  </si>
  <si>
    <t>佐伯</t>
  </si>
  <si>
    <t>新畑</t>
  </si>
  <si>
    <t>全体</t>
  </si>
  <si>
    <t>IN</t>
  </si>
  <si>
    <t>打者</t>
  </si>
  <si>
    <t>出場</t>
  </si>
  <si>
    <t>打席</t>
  </si>
  <si>
    <t>打数</t>
  </si>
  <si>
    <t>安打</t>
  </si>
  <si>
    <t>四球</t>
  </si>
  <si>
    <t>死球</t>
  </si>
  <si>
    <t>盗塁</t>
  </si>
  <si>
    <t>打点</t>
  </si>
  <si>
    <t>得点</t>
  </si>
  <si>
    <t>犠打</t>
  </si>
  <si>
    <t>本塁打</t>
  </si>
  <si>
    <t>三振</t>
  </si>
  <si>
    <t>打率</t>
  </si>
  <si>
    <t>出塁率</t>
  </si>
  <si>
    <t>長打率</t>
  </si>
  <si>
    <t>OPS</t>
  </si>
  <si>
    <t>失策</t>
  </si>
  <si>
    <t>刺殺</t>
  </si>
  <si>
    <t>補殺</t>
  </si>
  <si>
    <t>守備率</t>
  </si>
  <si>
    <t>単打</t>
  </si>
  <si>
    <t>二塁打</t>
  </si>
  <si>
    <t>三塁打</t>
  </si>
  <si>
    <t>塁打数</t>
  </si>
  <si>
    <t>併殺</t>
  </si>
  <si>
    <t>球数</t>
  </si>
  <si>
    <t>P/B</t>
  </si>
  <si>
    <t>見逃し</t>
  </si>
  <si>
    <t>空振り</t>
  </si>
  <si>
    <t>ファール</t>
  </si>
  <si>
    <t>ボール</t>
  </si>
  <si>
    <t>残塁</t>
  </si>
  <si>
    <t>AH</t>
  </si>
  <si>
    <t>安部滉</t>
  </si>
  <si>
    <t>NK</t>
  </si>
  <si>
    <t>中井</t>
  </si>
  <si>
    <t>NS</t>
  </si>
  <si>
    <t>野場</t>
  </si>
  <si>
    <t>IK</t>
  </si>
  <si>
    <t>池澤</t>
  </si>
  <si>
    <t>AT</t>
  </si>
  <si>
    <t>安部剛</t>
  </si>
  <si>
    <t>OK</t>
  </si>
  <si>
    <t>大鐘</t>
  </si>
  <si>
    <t>KC</t>
  </si>
  <si>
    <t>北久保</t>
  </si>
  <si>
    <t>HI</t>
  </si>
  <si>
    <t>萩原</t>
  </si>
  <si>
    <t>IY</t>
  </si>
  <si>
    <t>岩本</t>
  </si>
  <si>
    <t>KS</t>
  </si>
  <si>
    <t>上小城</t>
  </si>
  <si>
    <t>SH</t>
  </si>
  <si>
    <t>反町</t>
  </si>
  <si>
    <t>GN</t>
  </si>
  <si>
    <t>WH</t>
  </si>
  <si>
    <t>KY</t>
  </si>
  <si>
    <t>SK</t>
  </si>
  <si>
    <t>SY</t>
  </si>
  <si>
    <t>対戦相手</t>
  </si>
  <si>
    <t>選手名</t>
  </si>
  <si>
    <t>第１打席</t>
  </si>
  <si>
    <t>第２打席</t>
  </si>
  <si>
    <t>第３打席</t>
  </si>
  <si>
    <t>第４打席</t>
  </si>
  <si>
    <t>第５打席</t>
  </si>
  <si>
    <t>先発守備位置</t>
  </si>
  <si>
    <t>第二守備位置</t>
  </si>
  <si>
    <t>投球回</t>
  </si>
  <si>
    <t>被安打</t>
  </si>
  <si>
    <t>HR</t>
  </si>
  <si>
    <t>奪三振</t>
  </si>
  <si>
    <t>B</t>
  </si>
  <si>
    <t>D</t>
  </si>
  <si>
    <t>WP</t>
  </si>
  <si>
    <t>失点</t>
  </si>
  <si>
    <t>●</t>
  </si>
  <si>
    <t>投球数</t>
  </si>
  <si>
    <t>埼玉</t>
  </si>
  <si>
    <t>先</t>
  </si>
  <si>
    <t>負</t>
  </si>
  <si>
    <t>.</t>
  </si>
  <si>
    <t>完</t>
  </si>
  <si>
    <t>打順</t>
  </si>
  <si>
    <t>H</t>
  </si>
  <si>
    <t>単</t>
  </si>
  <si>
    <t>二</t>
  </si>
  <si>
    <t>三</t>
  </si>
  <si>
    <t>本</t>
  </si>
  <si>
    <t>DB</t>
  </si>
  <si>
    <t>S</t>
  </si>
  <si>
    <t>L</t>
  </si>
  <si>
    <t>逃</t>
  </si>
  <si>
    <t>振</t>
  </si>
  <si>
    <t>F</t>
  </si>
  <si>
    <t>敵失</t>
  </si>
  <si>
    <t>K</t>
  </si>
  <si>
    <t>E</t>
  </si>
  <si>
    <r>
      <rPr>
        <sz val="10"/>
        <color theme="1"/>
        <rFont val="Arial"/>
      </rPr>
      <t>1</t>
    </r>
    <r>
      <rPr>
        <sz val="10"/>
        <color theme="1"/>
        <rFont val="游ゴシック"/>
        <family val="3"/>
        <charset val="128"/>
      </rPr>
      <t>打席</t>
    </r>
  </si>
  <si>
    <t>2打席</t>
  </si>
  <si>
    <t>3打席</t>
  </si>
  <si>
    <t>4打席</t>
  </si>
  <si>
    <t>5打席</t>
  </si>
  <si>
    <t>(練)埼玉</t>
  </si>
  <si>
    <t>空振</t>
  </si>
  <si>
    <t>三直</t>
  </si>
  <si>
    <t>一飛</t>
  </si>
  <si>
    <t>投</t>
  </si>
  <si>
    <t>左安</t>
  </si>
  <si>
    <t>逃振</t>
  </si>
  <si>
    <t>中安</t>
  </si>
  <si>
    <t>中二</t>
  </si>
  <si>
    <t>中飛</t>
  </si>
  <si>
    <t>右飛</t>
  </si>
  <si>
    <t>一ゴロ</t>
  </si>
  <si>
    <t>二失</t>
  </si>
  <si>
    <t>遊ゴロ</t>
  </si>
  <si>
    <t>三邪飛</t>
  </si>
  <si>
    <t>右安</t>
  </si>
  <si>
    <t>遊失</t>
  </si>
  <si>
    <t>左飛</t>
  </si>
  <si>
    <t>投ゴロ</t>
  </si>
  <si>
    <t>二ゴロ</t>
  </si>
  <si>
    <t>(リ)生物資源</t>
  </si>
  <si>
    <t>遊飛</t>
  </si>
  <si>
    <t>右本</t>
  </si>
  <si>
    <t>ニ失</t>
  </si>
  <si>
    <t>打</t>
  </si>
  <si>
    <t>(リ)東京国際</t>
  </si>
  <si>
    <t>(リ)生産工</t>
  </si>
  <si>
    <t>年</t>
  </si>
  <si>
    <t>P/aB</t>
  </si>
  <si>
    <t>XR</t>
  </si>
  <si>
    <t>IsoP</t>
  </si>
  <si>
    <t>BB/K</t>
  </si>
  <si>
    <t>RC</t>
  </si>
  <si>
    <t>ファウル</t>
  </si>
  <si>
    <t>走死</t>
  </si>
  <si>
    <t>得点率</t>
  </si>
  <si>
    <t>守備位置</t>
  </si>
  <si>
    <t>一</t>
  </si>
  <si>
    <t>中</t>
  </si>
  <si>
    <t>捕</t>
  </si>
  <si>
    <t>計</t>
  </si>
  <si>
    <t>左</t>
  </si>
  <si>
    <t>右</t>
  </si>
  <si>
    <t>登板数</t>
  </si>
  <si>
    <t>被HR</t>
  </si>
  <si>
    <t>与四球</t>
  </si>
  <si>
    <t>与死球</t>
  </si>
  <si>
    <t>自責点</t>
  </si>
  <si>
    <t>ボール率</t>
  </si>
  <si>
    <t>防御率</t>
  </si>
  <si>
    <t>BD率</t>
  </si>
  <si>
    <t>WHIP</t>
  </si>
  <si>
    <t>被打率</t>
  </si>
  <si>
    <t>FIP</t>
  </si>
  <si>
    <t>LOB%</t>
  </si>
  <si>
    <t>失策出塁</t>
  </si>
  <si>
    <t>先発</t>
  </si>
  <si>
    <t>交代完了</t>
  </si>
  <si>
    <t>=IFS(C5=1,"投",C5=2,"捕",C5=3,"一",C5=4,"二",C5=5,"三",C5=6,"遊",C5=7,"左",C5=8,"中",C5=9,"右",C5="","",C5="D","D",C5="F","F")</t>
    <phoneticPr fontId="19"/>
  </si>
  <si>
    <t>四球</t>
    <phoneticPr fontId="19"/>
  </si>
  <si>
    <t>空振</t>
    <phoneticPr fontId="19"/>
  </si>
  <si>
    <t>遊失</t>
    <phoneticPr fontId="19"/>
  </si>
  <si>
    <t>二飛</t>
    <rPh sb="0" eb="2">
      <t>ニヒ</t>
    </rPh>
    <phoneticPr fontId="19"/>
  </si>
  <si>
    <t>一邪飛</t>
    <rPh sb="0" eb="3">
      <t>イチジャヒ</t>
    </rPh>
    <phoneticPr fontId="19"/>
  </si>
  <si>
    <t>投ゴロ</t>
    <phoneticPr fontId="19"/>
  </si>
  <si>
    <r>
      <rPr>
        <sz val="11"/>
        <color theme="1"/>
        <rFont val="ＭＳ ゴシック"/>
        <family val="3"/>
        <charset val="128"/>
      </rPr>
      <t>投ゴ</t>
    </r>
    <r>
      <rPr>
        <sz val="11"/>
        <color theme="1"/>
        <rFont val="游ゴシック"/>
        <family val="3"/>
        <charset val="128"/>
      </rPr>
      <t>ロ</t>
    </r>
    <phoneticPr fontId="19"/>
  </si>
  <si>
    <t>遊飛</t>
    <rPh sb="0" eb="2">
      <t>ユウヒ</t>
    </rPh>
    <phoneticPr fontId="19"/>
  </si>
  <si>
    <t>F</t>
    <phoneticPr fontId="19"/>
  </si>
  <si>
    <t>安部滉</t>
    <rPh sb="0" eb="3">
      <t>アベヒロ</t>
    </rPh>
    <phoneticPr fontId="19"/>
  </si>
  <si>
    <t>NAKAHATA</t>
    <phoneticPr fontId="19"/>
  </si>
  <si>
    <t>逃振</t>
    <phoneticPr fontId="19"/>
  </si>
  <si>
    <t>死球</t>
    <rPh sb="0" eb="2">
      <t>シキュウ</t>
    </rPh>
    <phoneticPr fontId="19"/>
  </si>
  <si>
    <t>遊ゴロ</t>
    <phoneticPr fontId="19"/>
  </si>
  <si>
    <t>左二</t>
    <rPh sb="0" eb="2">
      <t>サニ</t>
    </rPh>
    <phoneticPr fontId="19"/>
  </si>
  <si>
    <t>二ゴロ</t>
    <rPh sb="0" eb="1">
      <t>ニ</t>
    </rPh>
    <phoneticPr fontId="19"/>
  </si>
  <si>
    <t>三邪飛</t>
    <rPh sb="1" eb="3">
      <t>ジャヒ</t>
    </rPh>
    <phoneticPr fontId="19"/>
  </si>
  <si>
    <t>遊ゴロ</t>
    <rPh sb="0" eb="1">
      <t>ユウ</t>
    </rPh>
    <phoneticPr fontId="19"/>
  </si>
  <si>
    <t>中三</t>
    <rPh sb="0" eb="2">
      <t>チュウサン</t>
    </rPh>
    <phoneticPr fontId="19"/>
  </si>
  <si>
    <t>四球</t>
    <rPh sb="0" eb="2">
      <t>シキュウ</t>
    </rPh>
    <phoneticPr fontId="19"/>
  </si>
  <si>
    <t>左安</t>
    <rPh sb="0" eb="2">
      <t>サアン</t>
    </rPh>
    <phoneticPr fontId="19"/>
  </si>
  <si>
    <t>=IFS(E2="1,"投",E2=2,"捕",E2=3,"一",E2=4,R8,E2=5,"三",E2=6,"遊",E2=7,"左",E2=8,"中",E2=9,"右",E2="","",E2="D","D",E2="F","F")</t>
    <phoneticPr fontId="19"/>
  </si>
  <si>
    <t>=IFS(C4=1,"投",C4=2,"捕",C4 =3,"一",C4=4,"二",C4=5,"三",C4=6,"遊",C4=7,"左",C4=8,"中",C4=9,"右",C4="","",C4="D","D",C4="F","F",C4="打","打")</t>
    <rPh sb="122" eb="123">
      <t>ダ</t>
    </rPh>
    <rPh sb="126" eb="127">
      <t>ダ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</si>
</sst>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_);[Red]\(0.00\)"/>
    <numFmt numFmtId="178" formatCode="0.0"/>
  </numFmts>
  <fonts count="23">
    <font>
      <sz val="11"/>
      <color theme="1"/>
      <name val="Aptos Narrow"/>
      <scheme val="minor"/>
    </font>
    <font>
      <sz val="9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Aptos Narrow"/>
      <scheme val="minor"/>
    </font>
    <font>
      <sz val="9"/>
      <color rgb="FFFF0000"/>
      <name val="游ゴシック"/>
      <family val="3"/>
      <charset val="128"/>
    </font>
    <font>
      <sz val="10"/>
      <color theme="1"/>
      <name val="Arial"/>
    </font>
    <font>
      <sz val="9"/>
      <color theme="1"/>
      <name val="Arial"/>
    </font>
    <font>
      <sz val="11"/>
      <name val="Aptos Narrow"/>
    </font>
    <font>
      <sz val="9"/>
      <color rgb="FFFF0000"/>
      <name val="Arial"/>
    </font>
    <font>
      <sz val="10"/>
      <color theme="1"/>
      <name val="MS PGothic"/>
      <family val="3"/>
      <charset val="128"/>
    </font>
    <font>
      <sz val="11"/>
      <color theme="1"/>
      <name val="Calibri"/>
    </font>
    <font>
      <b/>
      <sz val="10"/>
      <color theme="1"/>
      <name val="Arial"/>
    </font>
    <font>
      <sz val="11"/>
      <color theme="1"/>
      <name val="MS PGothic"/>
      <family val="3"/>
      <charset val="128"/>
    </font>
    <font>
      <sz val="9"/>
      <color rgb="FFFF0000"/>
      <name val="Calibri"/>
    </font>
    <font>
      <sz val="7"/>
      <color theme="1"/>
      <name val="Calibri"/>
    </font>
    <font>
      <sz val="9"/>
      <color theme="1"/>
      <name val="Calibri"/>
    </font>
    <font>
      <sz val="9"/>
      <color theme="1"/>
      <name val="MS PGothic"/>
      <family val="3"/>
      <charset val="128"/>
    </font>
    <font>
      <sz val="10"/>
      <color theme="1"/>
      <name val="游ゴシック"/>
      <family val="3"/>
      <charset val="128"/>
    </font>
    <font>
      <sz val="11"/>
      <color theme="1"/>
      <name val="Aptos Narrow"/>
      <family val="2"/>
      <scheme val="minor"/>
    </font>
    <font>
      <sz val="6"/>
      <name val="Aptos Narrow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theme="1"/>
      <name val="Aptos Narrow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9" fillId="0" borderId="5" xfId="0" applyFont="1" applyBorder="1" applyAlignment="1">
      <alignment vertical="center" wrapText="1"/>
    </xf>
    <xf numFmtId="0" fontId="10" fillId="2" borderId="6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1" fillId="0" borderId="0" xfId="0" applyFont="1" applyAlignment="1">
      <alignment wrapText="1"/>
    </xf>
    <xf numFmtId="0" fontId="9" fillId="0" borderId="7" xfId="0" applyFont="1" applyBorder="1" applyAlignment="1">
      <alignment vertical="center" wrapText="1"/>
    </xf>
    <xf numFmtId="0" fontId="12" fillId="2" borderId="6" xfId="0" applyFont="1" applyFill="1" applyBorder="1" applyAlignment="1">
      <alignment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2" borderId="8" xfId="0" applyFont="1" applyFill="1" applyBorder="1" applyAlignment="1">
      <alignment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wrapText="1"/>
    </xf>
    <xf numFmtId="0" fontId="11" fillId="2" borderId="8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13" fillId="2" borderId="8" xfId="0" applyFont="1" applyFill="1" applyBorder="1" applyAlignment="1">
      <alignment wrapText="1"/>
    </xf>
    <xf numFmtId="0" fontId="13" fillId="2" borderId="9" xfId="0" applyFont="1" applyFill="1" applyBorder="1" applyAlignment="1">
      <alignment wrapText="1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6" fillId="0" borderId="8" xfId="0" applyFont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15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49" fontId="9" fillId="2" borderId="8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vertical="center"/>
    </xf>
    <xf numFmtId="49" fontId="2" fillId="0" borderId="11" xfId="0" applyNumberFormat="1" applyFont="1" applyBorder="1" applyAlignment="1">
      <alignment horizontal="right" vertical="center"/>
    </xf>
    <xf numFmtId="0" fontId="3" fillId="0" borderId="11" xfId="0" applyFont="1" applyBorder="1" applyAlignment="1">
      <alignment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49" fontId="2" fillId="0" borderId="12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178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9" fontId="2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177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7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NUL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14" sqref="I14"/>
    </sheetView>
  </sheetViews>
  <sheetFormatPr defaultColWidth="12.59765625" defaultRowHeight="15" customHeight="1"/>
  <cols>
    <col min="1" max="1" width="3" customWidth="1"/>
    <col min="2" max="2" width="8.1328125" customWidth="1"/>
    <col min="3" max="8" width="3.86328125" customWidth="1"/>
    <col min="9" max="9" width="5.265625" customWidth="1"/>
    <col min="10" max="10" width="3.86328125" customWidth="1"/>
    <col min="11" max="11" width="4.73046875" customWidth="1"/>
    <col min="12" max="12" width="5.265625" customWidth="1"/>
    <col min="13" max="13" width="4.73046875" customWidth="1"/>
    <col min="14" max="14" width="3.86328125" customWidth="1"/>
    <col min="15" max="15" width="6.73046875" customWidth="1"/>
    <col min="16" max="26" width="7.59765625" customWidth="1"/>
  </cols>
  <sheetData>
    <row r="1" spans="1:26" ht="17.25" customHeight="1">
      <c r="A1" s="1" t="s">
        <v>0</v>
      </c>
      <c r="B1" s="1" t="str">
        <f>打撃集計!B1</f>
        <v>打者</v>
      </c>
      <c r="C1" s="1" t="str">
        <f>打撃集計!C1</f>
        <v>出場</v>
      </c>
      <c r="D1" s="1" t="str">
        <f>打撃集計!D1</f>
        <v>打席</v>
      </c>
      <c r="E1" s="1" t="str">
        <f>打撃集計!E1</f>
        <v>打数</v>
      </c>
      <c r="F1" s="1" t="str">
        <f>打撃集計!F1</f>
        <v>安打</v>
      </c>
      <c r="G1" s="1" t="str">
        <f>打撃集計!G1</f>
        <v>四球</v>
      </c>
      <c r="H1" s="1" t="str">
        <f>打撃集計!J1</f>
        <v>打点</v>
      </c>
      <c r="I1" s="1" t="str">
        <f>打撃集計!M1</f>
        <v>本塁打</v>
      </c>
      <c r="J1" s="1" t="str">
        <f>打撃集計!N1</f>
        <v>三振</v>
      </c>
      <c r="K1" s="1" t="str">
        <f>打撃集計!O1</f>
        <v>打率</v>
      </c>
      <c r="L1" s="1" t="str">
        <f>打撃集計!P1</f>
        <v>出塁率</v>
      </c>
      <c r="M1" s="1" t="str">
        <f>打撃集計!R1</f>
        <v>OPS</v>
      </c>
      <c r="N1" s="1" t="str">
        <f>打撃集計!S1</f>
        <v>失策</v>
      </c>
      <c r="O1" s="2" t="str">
        <f>打撃集計!V1</f>
        <v>守備率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25" customHeight="1">
      <c r="A2" s="3">
        <v>1</v>
      </c>
      <c r="B2" s="1" t="str">
        <f>打撃集計!B2</f>
        <v>安部滉</v>
      </c>
      <c r="C2" s="1">
        <f>打撃集計!C2</f>
        <v>3</v>
      </c>
      <c r="D2" s="1">
        <f>打撃集計!D2</f>
        <v>5</v>
      </c>
      <c r="E2" s="1">
        <f>打撃集計!E2</f>
        <v>5</v>
      </c>
      <c r="F2" s="1">
        <f>打撃集計!F2</f>
        <v>0</v>
      </c>
      <c r="G2" s="1">
        <f>打撃集計!G2</f>
        <v>0</v>
      </c>
      <c r="H2" s="1">
        <f>打撃集計!J2</f>
        <v>0</v>
      </c>
      <c r="I2" s="1">
        <f>打撃集計!M2</f>
        <v>0</v>
      </c>
      <c r="J2" s="1">
        <f>打撃集計!N2</f>
        <v>2</v>
      </c>
      <c r="K2" s="4" t="str">
        <f>TEXT(打撃集計!O2,"0.000")</f>
        <v>0.000</v>
      </c>
      <c r="L2" s="4" t="str">
        <f>TEXT(打撃集計!P2,"0.000")</f>
        <v>0.000</v>
      </c>
      <c r="M2" s="4" t="str">
        <f>TEXT(打撃集計!R2,"0.000")</f>
        <v>0.000</v>
      </c>
      <c r="N2" s="1">
        <f>打撃集計!S2</f>
        <v>0</v>
      </c>
      <c r="O2" s="2" t="str">
        <f>TEXT(打撃集計!V2,"0.00")</f>
        <v>1.00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7.25" customHeight="1">
      <c r="A3" s="3">
        <v>2</v>
      </c>
      <c r="B3" s="1" t="str">
        <f>打撃集計!B3</f>
        <v>中井</v>
      </c>
      <c r="C3" s="1">
        <f>打撃集計!C3</f>
        <v>3</v>
      </c>
      <c r="D3" s="1">
        <f>打撃集計!D3</f>
        <v>6</v>
      </c>
      <c r="E3" s="1">
        <f>打撃集計!E3</f>
        <v>6</v>
      </c>
      <c r="F3" s="1">
        <f>打撃集計!F3</f>
        <v>0</v>
      </c>
      <c r="G3" s="1">
        <f>打撃集計!G3</f>
        <v>1</v>
      </c>
      <c r="H3" s="1">
        <f>打撃集計!J3</f>
        <v>0</v>
      </c>
      <c r="I3" s="1">
        <f>打撃集計!M3</f>
        <v>0</v>
      </c>
      <c r="J3" s="1">
        <f>打撃集計!N3</f>
        <v>3</v>
      </c>
      <c r="K3" s="4" t="str">
        <f>TEXT(打撃集計!O3,"0.000")</f>
        <v>0.000</v>
      </c>
      <c r="L3" s="4" t="str">
        <f>TEXT(打撃集計!P3,"0.000")</f>
        <v>0.143</v>
      </c>
      <c r="M3" s="4" t="str">
        <f>TEXT(打撃集計!R3,"0.000")</f>
        <v>0.143</v>
      </c>
      <c r="N3" s="1">
        <f>打撃集計!S3</f>
        <v>0</v>
      </c>
      <c r="O3" s="2" t="str">
        <f>TEXT(打撃集計!V3,"0.00")</f>
        <v>1.00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7.25" customHeight="1">
      <c r="A4" s="3">
        <v>3</v>
      </c>
      <c r="B4" s="1" t="str">
        <f>打撃集計!B4</f>
        <v>野場</v>
      </c>
      <c r="C4" s="1">
        <f>打撃集計!C4</f>
        <v>4</v>
      </c>
      <c r="D4" s="1">
        <f>打撃集計!D4</f>
        <v>5</v>
      </c>
      <c r="E4" s="1">
        <f>打撃集計!E4</f>
        <v>5</v>
      </c>
      <c r="F4" s="1">
        <f>打撃集計!F4</f>
        <v>0</v>
      </c>
      <c r="G4" s="1">
        <f>打撃集計!G4</f>
        <v>0</v>
      </c>
      <c r="H4" s="1">
        <f>打撃集計!J4</f>
        <v>0</v>
      </c>
      <c r="I4" s="1">
        <f>打撃集計!M4</f>
        <v>0</v>
      </c>
      <c r="J4" s="1">
        <f>打撃集計!N4</f>
        <v>3</v>
      </c>
      <c r="K4" s="4" t="str">
        <f>TEXT(打撃集計!O4,"0.000")</f>
        <v>0.000</v>
      </c>
      <c r="L4" s="4" t="str">
        <f>TEXT(打撃集計!P4,"0.000")</f>
        <v>0.000</v>
      </c>
      <c r="M4" s="4" t="str">
        <f>TEXT(打撃集計!R4,"0.000")</f>
        <v>0.000</v>
      </c>
      <c r="N4" s="1">
        <f>打撃集計!S4</f>
        <v>0</v>
      </c>
      <c r="O4" s="2" t="str">
        <f>TEXT(打撃集計!V4,"0.00")</f>
        <v>1.00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7.25" customHeight="1">
      <c r="A5" s="3">
        <v>4</v>
      </c>
      <c r="B5" s="1" t="str">
        <f>打撃集計!B5</f>
        <v>池澤</v>
      </c>
      <c r="C5" s="1">
        <f>打撃集計!C5</f>
        <v>2</v>
      </c>
      <c r="D5" s="1">
        <f>打撃集計!D5</f>
        <v>2</v>
      </c>
      <c r="E5" s="1">
        <f>打撃集計!E5</f>
        <v>2</v>
      </c>
      <c r="F5" s="1">
        <f>打撃集計!F5</f>
        <v>1</v>
      </c>
      <c r="G5" s="1">
        <f>打撃集計!G5</f>
        <v>1</v>
      </c>
      <c r="H5" s="1">
        <f>打撃集計!J5</f>
        <v>0</v>
      </c>
      <c r="I5" s="1">
        <f>打撃集計!M5</f>
        <v>0</v>
      </c>
      <c r="J5" s="1">
        <f>打撃集計!N5</f>
        <v>0</v>
      </c>
      <c r="K5" s="4" t="str">
        <f>TEXT(打撃集計!O5,"0.000")</f>
        <v>0.500</v>
      </c>
      <c r="L5" s="4" t="str">
        <f>TEXT(打撃集計!P5,"0.000")</f>
        <v>0.667</v>
      </c>
      <c r="M5" s="4" t="str">
        <f>TEXT(打撃集計!R5,"0.000")</f>
        <v>1.167</v>
      </c>
      <c r="N5" s="1">
        <f>打撃集計!S5</f>
        <v>0</v>
      </c>
      <c r="O5" s="2" t="str">
        <f>TEXT(打撃集計!V5,"0.00")</f>
        <v>1.00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7.25" customHeight="1">
      <c r="A6" s="3">
        <v>5</v>
      </c>
      <c r="B6" s="1" t="str">
        <f>打撃集計!B6</f>
        <v>安部剛</v>
      </c>
      <c r="C6" s="1">
        <f>打撃集計!C6</f>
        <v>4</v>
      </c>
      <c r="D6" s="1">
        <f>打撃集計!D6</f>
        <v>10</v>
      </c>
      <c r="E6" s="1">
        <f>打撃集計!E6</f>
        <v>10</v>
      </c>
      <c r="F6" s="1">
        <f>打撃集計!F6</f>
        <v>3</v>
      </c>
      <c r="G6" s="1">
        <f>打撃集計!G6</f>
        <v>0</v>
      </c>
      <c r="H6" s="1">
        <f>打撃集計!J6</f>
        <v>3</v>
      </c>
      <c r="I6" s="1">
        <f>打撃集計!M6</f>
        <v>0</v>
      </c>
      <c r="J6" s="1">
        <f>打撃集計!N6</f>
        <v>0</v>
      </c>
      <c r="K6" s="4" t="str">
        <f>TEXT(打撃集計!O6,"0.000")</f>
        <v>0.300</v>
      </c>
      <c r="L6" s="4" t="str">
        <f>TEXT(打撃集計!P6,"0.000")</f>
        <v>0.300</v>
      </c>
      <c r="M6" s="4" t="str">
        <f>TEXT(打撃集計!R6,"0.000")</f>
        <v>0.700</v>
      </c>
      <c r="N6" s="1">
        <f>打撃集計!S6</f>
        <v>0</v>
      </c>
      <c r="O6" s="2" t="str">
        <f>TEXT(打撃集計!V6,"0.00")</f>
        <v>1.00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7.25" customHeight="1">
      <c r="A7" s="3">
        <v>6</v>
      </c>
      <c r="B7" s="1" t="str">
        <f>打撃集計!B7</f>
        <v>大鐘</v>
      </c>
      <c r="C7" s="1">
        <f>打撃集計!C7</f>
        <v>4</v>
      </c>
      <c r="D7" s="1">
        <f>打撃集計!D7</f>
        <v>11</v>
      </c>
      <c r="E7" s="1">
        <f>打撃集計!E7</f>
        <v>11</v>
      </c>
      <c r="F7" s="1">
        <f>打撃集計!F7</f>
        <v>4</v>
      </c>
      <c r="G7" s="1">
        <f>打撃集計!G7</f>
        <v>0</v>
      </c>
      <c r="H7" s="1">
        <f>打撃集計!J7</f>
        <v>0</v>
      </c>
      <c r="I7" s="1">
        <f>打撃集計!M7</f>
        <v>1</v>
      </c>
      <c r="J7" s="1">
        <f>打撃集計!N7</f>
        <v>3</v>
      </c>
      <c r="K7" s="4" t="str">
        <f>TEXT(打撃集計!O7,"0.000")</f>
        <v>0.364</v>
      </c>
      <c r="L7" s="4" t="str">
        <f>TEXT(打撃集計!P7,"0.000")</f>
        <v>0.364</v>
      </c>
      <c r="M7" s="4" t="str">
        <f>TEXT(打撃集計!R7,"0.000")</f>
        <v>1.364</v>
      </c>
      <c r="N7" s="1">
        <f>打撃集計!S7</f>
        <v>0</v>
      </c>
      <c r="O7" s="2" t="str">
        <f>TEXT(打撃集計!V7,"0.00")</f>
        <v>1.00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7.25" customHeight="1">
      <c r="A8" s="3">
        <v>7</v>
      </c>
      <c r="B8" s="1" t="str">
        <f>打撃集計!B8</f>
        <v>北久保</v>
      </c>
      <c r="C8" s="1">
        <f>打撃集計!C8</f>
        <v>4</v>
      </c>
      <c r="D8" s="1">
        <f>打撃集計!D8</f>
        <v>9</v>
      </c>
      <c r="E8" s="1">
        <f>打撃集計!E8</f>
        <v>9</v>
      </c>
      <c r="F8" s="1">
        <f>打撃集計!F8</f>
        <v>0</v>
      </c>
      <c r="G8" s="1">
        <f>打撃集計!G8</f>
        <v>1</v>
      </c>
      <c r="H8" s="1">
        <f>打撃集計!J8</f>
        <v>0</v>
      </c>
      <c r="I8" s="1">
        <f>打撃集計!M8</f>
        <v>0</v>
      </c>
      <c r="J8" s="1">
        <f>打撃集計!N8</f>
        <v>6</v>
      </c>
      <c r="K8" s="4" t="str">
        <f>TEXT(打撃集計!O8,"0.000")</f>
        <v>0.000</v>
      </c>
      <c r="L8" s="4" t="str">
        <f>TEXT(打撃集計!P8,"0.000")</f>
        <v>0.100</v>
      </c>
      <c r="M8" s="4" t="str">
        <f>TEXT(打撃集計!R8,"0.000")</f>
        <v>0.100</v>
      </c>
      <c r="N8" s="1">
        <f>打撃集計!S8</f>
        <v>1</v>
      </c>
      <c r="O8" s="2" t="str">
        <f>TEXT(打撃集計!V8,"0.00")</f>
        <v>0.75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customHeight="1">
      <c r="A9" s="3">
        <v>8</v>
      </c>
      <c r="B9" s="1" t="str">
        <f>打撃集計!B9</f>
        <v>萩原</v>
      </c>
      <c r="C9" s="1">
        <f>打撃集計!C9</f>
        <v>3</v>
      </c>
      <c r="D9" s="1">
        <f>打撃集計!D9</f>
        <v>6</v>
      </c>
      <c r="E9" s="1">
        <f>打撃集計!E9</f>
        <v>6</v>
      </c>
      <c r="F9" s="1">
        <f>打撃集計!F9</f>
        <v>0</v>
      </c>
      <c r="G9" s="1">
        <f>打撃集計!G9</f>
        <v>0</v>
      </c>
      <c r="H9" s="1">
        <f>打撃集計!J9</f>
        <v>0</v>
      </c>
      <c r="I9" s="1">
        <f>打撃集計!M9</f>
        <v>0</v>
      </c>
      <c r="J9" s="1">
        <f>打撃集計!N9</f>
        <v>3</v>
      </c>
      <c r="K9" s="4" t="str">
        <f>TEXT(打撃集計!O9,"0.000")</f>
        <v>0.000</v>
      </c>
      <c r="L9" s="4" t="str">
        <f>TEXT(打撃集計!P9,"0.000")</f>
        <v>0.000</v>
      </c>
      <c r="M9" s="4" t="str">
        <f>TEXT(打撃集計!R9,"0.000")</f>
        <v>0.000</v>
      </c>
      <c r="N9" s="1">
        <f>打撃集計!S9</f>
        <v>0</v>
      </c>
      <c r="O9" s="2" t="str">
        <f>TEXT(打撃集計!V9,"0.00")</f>
        <v>1.00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7.25" customHeight="1">
      <c r="A10" s="3">
        <v>9</v>
      </c>
      <c r="B10" s="1" t="str">
        <f>打撃集計!B10</f>
        <v>岩本</v>
      </c>
      <c r="C10" s="1">
        <f>打撃集計!C10</f>
        <v>4</v>
      </c>
      <c r="D10" s="1">
        <f>打撃集計!D10</f>
        <v>10</v>
      </c>
      <c r="E10" s="1">
        <f>打撃集計!E10</f>
        <v>10</v>
      </c>
      <c r="F10" s="1">
        <f>打撃集計!F10</f>
        <v>2</v>
      </c>
      <c r="G10" s="1">
        <f>打撃集計!G10</f>
        <v>1</v>
      </c>
      <c r="H10" s="1">
        <f>打撃集計!J10</f>
        <v>0</v>
      </c>
      <c r="I10" s="1">
        <f>打撃集計!M10</f>
        <v>0</v>
      </c>
      <c r="J10" s="1">
        <f>打撃集計!N10</f>
        <v>2</v>
      </c>
      <c r="K10" s="4" t="str">
        <f>TEXT(打撃集計!O10,"0.000")</f>
        <v>0.200</v>
      </c>
      <c r="L10" s="4" t="str">
        <f>TEXT(打撃集計!P10,"0.000")</f>
        <v>0.273</v>
      </c>
      <c r="M10" s="4" t="str">
        <f>TEXT(打撃集計!R10,"0.000")</f>
        <v>0.473</v>
      </c>
      <c r="N10" s="1">
        <f>打撃集計!S10</f>
        <v>0</v>
      </c>
      <c r="O10" s="2" t="str">
        <f>TEXT(打撃集計!V10,"0.00")</f>
        <v>1.00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7.25" customHeight="1">
      <c r="A11" s="3">
        <v>10</v>
      </c>
      <c r="B11" s="1" t="str">
        <f>打撃集計!B11</f>
        <v>上小城</v>
      </c>
      <c r="C11" s="1">
        <f>打撃集計!C11</f>
        <v>3</v>
      </c>
      <c r="D11" s="1">
        <f>打撃集計!D11</f>
        <v>7</v>
      </c>
      <c r="E11" s="1">
        <f>打撃集計!E11</f>
        <v>7</v>
      </c>
      <c r="F11" s="1">
        <f>打撃集計!F11</f>
        <v>0</v>
      </c>
      <c r="G11" s="1">
        <f>打撃集計!G11</f>
        <v>0</v>
      </c>
      <c r="H11" s="1">
        <f>打撃集計!J11</f>
        <v>0</v>
      </c>
      <c r="I11" s="1">
        <f>打撃集計!M11</f>
        <v>0</v>
      </c>
      <c r="J11" s="1">
        <f>打撃集計!N11</f>
        <v>4</v>
      </c>
      <c r="K11" s="4" t="str">
        <f>TEXT(打撃集計!O11,"0.000")</f>
        <v>0.000</v>
      </c>
      <c r="L11" s="4" t="str">
        <f>TEXT(打撃集計!P11,"0.000")</f>
        <v>0.000</v>
      </c>
      <c r="M11" s="4" t="str">
        <f>TEXT(打撃集計!R11,"0.000")</f>
        <v>0.000</v>
      </c>
      <c r="N11" s="1">
        <f>打撃集計!S11</f>
        <v>0</v>
      </c>
      <c r="O11" s="2" t="str">
        <f>TEXT(打撃集計!V11,"0.00")</f>
        <v>1.00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7.25" customHeight="1">
      <c r="A12" s="3">
        <v>11</v>
      </c>
      <c r="B12" s="1" t="str">
        <f>打撃集計!B12</f>
        <v>反町</v>
      </c>
      <c r="C12" s="1">
        <f>打撃集計!C12</f>
        <v>4</v>
      </c>
      <c r="D12" s="1">
        <f>打撃集計!D12</f>
        <v>8</v>
      </c>
      <c r="E12" s="1">
        <f>打撃集計!E12</f>
        <v>8</v>
      </c>
      <c r="F12" s="1">
        <f>打撃集計!F12</f>
        <v>2</v>
      </c>
      <c r="G12" s="1">
        <f>打撃集計!G12</f>
        <v>3</v>
      </c>
      <c r="H12" s="1">
        <f>打撃集計!J12</f>
        <v>0</v>
      </c>
      <c r="I12" s="1">
        <f>打撃集計!M12</f>
        <v>0</v>
      </c>
      <c r="J12" s="1">
        <f>打撃集計!N12</f>
        <v>4</v>
      </c>
      <c r="K12" s="4" t="str">
        <f>TEXT(打撃集計!O12,"0.000")</f>
        <v>0.250</v>
      </c>
      <c r="L12" s="4" t="str">
        <f>TEXT(打撃集計!P12,"0.000")</f>
        <v>0.455</v>
      </c>
      <c r="M12" s="4" t="str">
        <f>TEXT(打撃集計!R12,"0.000")</f>
        <v>0.705</v>
      </c>
      <c r="N12" s="1">
        <f>打撃集計!S12</f>
        <v>0</v>
      </c>
      <c r="O12" s="2" t="str">
        <f>TEXT(打撃集計!V12,"0.00")</f>
        <v>1.00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7.25" customHeight="1">
      <c r="A13" s="3">
        <v>12</v>
      </c>
      <c r="B13" s="1" t="s">
        <v>1</v>
      </c>
      <c r="C13" s="1">
        <f>打撃集計!C13</f>
        <v>0</v>
      </c>
      <c r="D13" s="1">
        <f>打撃集計!D13</f>
        <v>0</v>
      </c>
      <c r="E13" s="1">
        <f>打撃集計!E13</f>
        <v>0</v>
      </c>
      <c r="F13" s="1">
        <f>打撃集計!F13</f>
        <v>0</v>
      </c>
      <c r="G13" s="1">
        <f>打撃集計!G13</f>
        <v>0</v>
      </c>
      <c r="H13" s="1">
        <f>打撃集計!J13</f>
        <v>0</v>
      </c>
      <c r="I13" s="1">
        <f>打撃集計!M13</f>
        <v>0</v>
      </c>
      <c r="J13" s="1">
        <f>打撃集計!N13</f>
        <v>0</v>
      </c>
      <c r="K13" s="4" t="str">
        <f>TEXT(打撃集計!O13,"0.000")</f>
        <v>0.000</v>
      </c>
      <c r="L13" s="4" t="str">
        <f>TEXT(打撃集計!P13,"0.000")</f>
        <v>0.000</v>
      </c>
      <c r="M13" s="4" t="str">
        <f>TEXT(打撃集計!R13,"0.000")</f>
        <v>0.000</v>
      </c>
      <c r="N13" s="1">
        <f>打撃集計!S13</f>
        <v>0</v>
      </c>
      <c r="O13" s="2" t="str">
        <f>TEXT(打撃集計!V13,"0.00")</f>
        <v>0.00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7.25" customHeight="1">
      <c r="A14" s="3">
        <v>13</v>
      </c>
      <c r="B14" s="1" t="s">
        <v>2</v>
      </c>
      <c r="C14" s="1">
        <f>打撃集計!C14</f>
        <v>2</v>
      </c>
      <c r="D14" s="1">
        <f>打撃集計!D14</f>
        <v>5</v>
      </c>
      <c r="E14" s="1">
        <f>打撃集計!E14</f>
        <v>5</v>
      </c>
      <c r="F14" s="1">
        <f>打撃集計!F14</f>
        <v>0</v>
      </c>
      <c r="G14" s="1">
        <f>打撃集計!G14</f>
        <v>0</v>
      </c>
      <c r="H14" s="1">
        <f>打撃集計!J14</f>
        <v>0</v>
      </c>
      <c r="I14" s="1">
        <f>打撃集計!M14</f>
        <v>0</v>
      </c>
      <c r="J14" s="1">
        <f>打撃集計!N14</f>
        <v>2</v>
      </c>
      <c r="K14" s="4" t="str">
        <f>TEXT(打撃集計!O14,"0.000")</f>
        <v>0.000</v>
      </c>
      <c r="L14" s="4" t="str">
        <f>TEXT(打撃集計!P14,"0.000")</f>
        <v>0.167</v>
      </c>
      <c r="M14" s="4" t="str">
        <f>TEXT(打撃集計!R14,"0.000")</f>
        <v>0.167</v>
      </c>
      <c r="N14" s="1">
        <f>打撃集計!S14</f>
        <v>0</v>
      </c>
      <c r="O14" s="2" t="str">
        <f>TEXT(打撃集計!V14,"0.00")</f>
        <v>0.00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25" customHeight="1">
      <c r="A15" s="3">
        <v>14</v>
      </c>
      <c r="B15" s="1" t="s">
        <v>3</v>
      </c>
      <c r="C15" s="1">
        <f>打撃集計!C15</f>
        <v>2</v>
      </c>
      <c r="D15" s="1">
        <f>打撃集計!D15</f>
        <v>1</v>
      </c>
      <c r="E15" s="1">
        <f>打撃集計!E15</f>
        <v>1</v>
      </c>
      <c r="F15" s="1">
        <f>打撃集計!F15</f>
        <v>0</v>
      </c>
      <c r="G15" s="1">
        <f>打撃集計!G15</f>
        <v>0</v>
      </c>
      <c r="H15" s="1">
        <f>打撃集計!J15</f>
        <v>0</v>
      </c>
      <c r="I15" s="1">
        <f>打撃集計!M15</f>
        <v>0</v>
      </c>
      <c r="J15" s="1">
        <f>打撃集計!N15</f>
        <v>1</v>
      </c>
      <c r="K15" s="4" t="str">
        <f>TEXT(打撃集計!O15,"0.000")</f>
        <v>0.000</v>
      </c>
      <c r="L15" s="4" t="str">
        <f>TEXT(打撃集計!P15,"0.000")</f>
        <v>0.000</v>
      </c>
      <c r="M15" s="4" t="str">
        <f>TEXT(打撃集計!R15,"0.000")</f>
        <v>0.000</v>
      </c>
      <c r="N15" s="1">
        <f>打撃集計!S15</f>
        <v>0</v>
      </c>
      <c r="O15" s="2" t="str">
        <f>TEXT(打撃集計!V15,"0.00")</f>
        <v>0.00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7.25" customHeight="1">
      <c r="A16" s="3">
        <v>15</v>
      </c>
      <c r="B16" s="1" t="s">
        <v>4</v>
      </c>
      <c r="C16" s="1">
        <f>打撃集計!C16</f>
        <v>1</v>
      </c>
      <c r="D16" s="1">
        <f>打撃集計!D16</f>
        <v>0</v>
      </c>
      <c r="E16" s="1">
        <f>打撃集計!E16</f>
        <v>0</v>
      </c>
      <c r="F16" s="1">
        <f>打撃集計!F16</f>
        <v>0</v>
      </c>
      <c r="G16" s="1">
        <f>打撃集計!G16</f>
        <v>0</v>
      </c>
      <c r="H16" s="1">
        <f>打撃集計!J16</f>
        <v>0</v>
      </c>
      <c r="I16" s="1">
        <f>打撃集計!M16</f>
        <v>0</v>
      </c>
      <c r="J16" s="1">
        <f>打撃集計!N16</f>
        <v>0</v>
      </c>
      <c r="K16" s="4" t="str">
        <f>TEXT(打撃集計!O16,"0.000")</f>
        <v>0.000</v>
      </c>
      <c r="L16" s="4" t="str">
        <f>TEXT(打撃集計!P16,"0.000")</f>
        <v>0.000</v>
      </c>
      <c r="M16" s="4" t="str">
        <f>TEXT(打撃集計!R16,"0.000")</f>
        <v>0.000</v>
      </c>
      <c r="N16" s="1">
        <f>打撃集計!S16</f>
        <v>0</v>
      </c>
      <c r="O16" s="2" t="str">
        <f>TEXT(打撃集計!V16,"0.00")</f>
        <v>0.00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7.25" customHeight="1">
      <c r="A17" s="3">
        <v>16</v>
      </c>
      <c r="B17" s="1" t="s">
        <v>5</v>
      </c>
      <c r="C17" s="1">
        <f>打撃集計!C17</f>
        <v>1</v>
      </c>
      <c r="D17" s="1">
        <f>打撃集計!D17</f>
        <v>1</v>
      </c>
      <c r="E17" s="1">
        <f>打撃集計!E17</f>
        <v>1</v>
      </c>
      <c r="F17" s="1">
        <f>打撃集計!F17</f>
        <v>0</v>
      </c>
      <c r="G17" s="1">
        <f>打撃集計!G17</f>
        <v>0</v>
      </c>
      <c r="H17" s="1">
        <f>打撃集計!J17</f>
        <v>0</v>
      </c>
      <c r="I17" s="1">
        <f>打撃集計!M17</f>
        <v>0</v>
      </c>
      <c r="J17" s="1">
        <f>打撃集計!N17</f>
        <v>1</v>
      </c>
      <c r="K17" s="4" t="str">
        <f>TEXT(打撃集計!O17,"0.000")</f>
        <v>0.000</v>
      </c>
      <c r="L17" s="4" t="str">
        <f>TEXT(打撃集計!P17,"0.000")</f>
        <v>0.000</v>
      </c>
      <c r="M17" s="4" t="str">
        <f>TEXT(打撃集計!R17,"0.000")</f>
        <v>0.000</v>
      </c>
      <c r="N17" s="1">
        <f>打撃集計!S17</f>
        <v>0</v>
      </c>
      <c r="O17" s="2" t="str">
        <f>TEXT(打撃集計!V17,"0.00")</f>
        <v>0.00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7.25" customHeight="1">
      <c r="A18" s="3">
        <v>17</v>
      </c>
      <c r="B18" s="3" t="s">
        <v>6</v>
      </c>
      <c r="C18" s="1">
        <f>打撃集計!C18</f>
        <v>5</v>
      </c>
      <c r="D18" s="1">
        <f>打撃集計!D18</f>
        <v>79</v>
      </c>
      <c r="E18" s="1">
        <f>打撃集計!E18</f>
        <v>79</v>
      </c>
      <c r="F18" s="1">
        <f>打撃集計!F18</f>
        <v>12</v>
      </c>
      <c r="G18" s="1">
        <f>打撃集計!G18</f>
        <v>7</v>
      </c>
      <c r="H18" s="1">
        <f>打撃集計!J18</f>
        <v>3</v>
      </c>
      <c r="I18" s="1">
        <f>打撃集計!M18</f>
        <v>1</v>
      </c>
      <c r="J18" s="1">
        <f>打撃集計!N18</f>
        <v>30</v>
      </c>
      <c r="K18" s="4" t="str">
        <f>TEXT(打撃集計!O18,"0.000")</f>
        <v>0.152</v>
      </c>
      <c r="L18" s="4" t="str">
        <f>TEXT(打撃集計!P18,"0.000")</f>
        <v>0.221</v>
      </c>
      <c r="M18" s="4" t="str">
        <f>TEXT(打撃集計!R18,"0.000")</f>
        <v>0.474</v>
      </c>
      <c r="N18" s="1">
        <f>打撃集計!S18</f>
        <v>1</v>
      </c>
      <c r="O18" s="2" t="str">
        <f>TEXT(打撃集計!V18,"0.00")</f>
        <v>0.98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7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7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7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7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7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7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7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7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7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7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7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7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7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7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7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7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7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7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7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7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7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7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7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7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7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7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7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7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7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7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7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7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7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7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7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7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7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7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7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7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7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7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7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7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7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7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7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7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7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7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7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7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7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7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7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7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7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7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7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7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7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7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7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7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7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7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7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7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7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7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7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7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7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7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7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7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7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7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7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7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7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7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7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7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7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7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7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7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7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7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7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7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7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7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7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7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7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7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7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7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7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7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7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7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7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7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7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7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7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7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7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7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7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7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7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7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7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7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7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7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7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7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7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7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7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7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7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7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7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7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7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7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7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7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7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7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7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7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7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7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7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7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7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7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7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7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7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7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7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7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7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7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7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7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7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7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7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7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7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7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7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7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7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7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7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7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7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7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7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7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7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7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7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7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7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7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7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7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7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7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7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7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7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7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7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7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7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7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7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7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7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7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7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7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7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7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7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7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7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7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7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7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7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7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7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7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7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7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7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7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7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7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7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7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7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7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7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7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7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7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7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7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7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7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7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7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7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7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7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7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7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7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7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7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7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7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7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7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7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7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7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7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7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7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7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7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7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7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7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7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7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7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7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7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7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7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7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7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7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7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7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7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7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7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7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7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7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7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7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7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7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7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7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7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7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7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7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7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7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7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7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7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7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7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7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7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7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7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7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7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7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7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7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7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7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7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7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7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7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7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7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7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7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7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7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7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7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7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7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7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7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7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7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7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7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7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7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7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7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7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7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7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7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7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7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7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7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7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7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7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7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7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7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7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7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7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7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7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7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7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7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7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7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7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7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7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7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7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7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7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7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7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7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7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7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7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7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7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7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7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7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7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7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7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7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7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7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7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7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7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7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7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7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7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7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7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7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7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7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7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7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7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7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7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7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7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7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7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7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7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7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7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7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7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7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7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7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7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7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7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7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7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7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7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7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7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7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7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7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7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7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7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7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7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7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7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7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7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7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7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7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7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7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7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7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7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7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7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7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7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7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7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7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7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7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7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7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7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7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7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7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7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7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7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7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7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7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7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7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7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7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7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7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7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7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7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7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7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7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7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7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7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7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7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7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7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7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7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7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7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7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7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7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7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7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7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7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7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7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7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7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7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7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7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7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7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7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7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7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7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7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7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7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7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7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7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7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7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7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7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7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7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7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7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7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7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7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7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7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7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7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7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7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7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7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7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7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7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7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7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7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7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7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7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7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7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7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7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7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7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7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7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7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7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7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7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7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7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7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7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7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7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7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7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7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7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7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7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7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7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7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7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7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7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7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7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7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7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7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7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7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7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7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7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7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7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7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7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7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7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7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7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7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7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7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7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7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7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7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7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7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7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7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7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7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7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7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7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7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7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7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7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7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7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7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7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7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7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7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7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7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7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7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7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7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7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7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7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7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7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7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7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7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7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7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7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7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7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7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7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7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7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7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7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7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7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7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7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7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7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7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7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7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7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7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7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7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7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7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7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7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7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7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7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7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7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7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7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7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7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7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7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7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7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7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7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7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7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7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7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7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7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7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7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7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7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7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7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7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7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7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7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7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7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7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7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7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7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7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7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7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7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7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7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7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7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7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7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7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7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7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7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7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7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7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7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7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7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7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7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7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7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7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7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7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7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7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7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7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7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7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7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7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7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7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7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7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7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7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7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7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7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7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7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7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7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7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7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7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7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7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7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7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7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7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7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7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7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7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7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7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7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7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7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7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7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7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7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7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7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7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7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7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7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7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7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7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7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7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7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7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7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7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7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7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7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7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7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7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7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7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7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7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7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7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7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7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7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7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7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7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7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7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7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7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7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7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7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7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7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7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7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7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7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7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7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7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7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7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7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7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7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7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7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7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7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7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7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7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7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7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7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7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7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7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7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7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7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7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7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7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7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7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7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7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7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7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7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7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7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7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7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7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7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7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7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7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7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7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7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7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7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7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7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7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7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7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7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7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7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7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7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7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7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7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7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7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7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7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7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7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7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7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7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7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7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7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7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7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7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7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7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7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7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7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7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7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7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7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7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7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7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7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7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7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7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7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7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7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7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7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7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7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7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7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7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7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7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7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7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7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7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7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7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7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7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7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7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7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7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7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7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7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7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7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7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7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7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7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7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7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7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7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7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7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7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7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7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7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7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7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7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7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7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7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7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7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7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7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7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7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7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7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7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7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7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7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7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7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7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7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7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7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7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7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7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7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7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7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7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7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7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7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7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7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7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7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7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7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7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7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7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7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7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7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7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7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7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7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9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workbookViewId="0"/>
  </sheetViews>
  <sheetFormatPr defaultColWidth="12.59765625" defaultRowHeight="15" customHeight="1"/>
  <cols>
    <col min="1" max="1" width="6.265625" customWidth="1"/>
    <col min="2" max="11" width="4.59765625" customWidth="1"/>
    <col min="12" max="12" width="5.265625" customWidth="1"/>
    <col min="13" max="14" width="6.265625" customWidth="1"/>
    <col min="15" max="15" width="5.265625" customWidth="1"/>
    <col min="16" max="16" width="4.59765625" customWidth="1"/>
    <col min="17" max="20" width="6.265625" customWidth="1"/>
    <col min="21" max="24" width="4.59765625" customWidth="1"/>
    <col min="25" max="25" width="4.265625" customWidth="1"/>
    <col min="26" max="27" width="6.265625" customWidth="1"/>
    <col min="28" max="28" width="7.59765625" customWidth="1"/>
    <col min="29" max="29" width="6.265625" customWidth="1"/>
    <col min="30" max="32" width="4.59765625" customWidth="1"/>
    <col min="33" max="33" width="6.265625" customWidth="1"/>
  </cols>
  <sheetData>
    <row r="1" spans="1:33" ht="17.25" customHeight="1">
      <c r="A1" s="6" t="str">
        <f>打撃集計!B1</f>
        <v>打者</v>
      </c>
      <c r="B1" s="6" t="str">
        <f>打撃集計!C1</f>
        <v>出場</v>
      </c>
      <c r="C1" s="6" t="str">
        <f>打撃集計!D1</f>
        <v>打席</v>
      </c>
      <c r="D1" s="6" t="str">
        <f>打撃集計!E1</f>
        <v>打数</v>
      </c>
      <c r="E1" s="6" t="str">
        <f>打撃集計!F1</f>
        <v>安打</v>
      </c>
      <c r="F1" s="6" t="str">
        <f>打撃集計!G1</f>
        <v>四球</v>
      </c>
      <c r="G1" s="6" t="str">
        <f>打撃集計!H1</f>
        <v>死球</v>
      </c>
      <c r="H1" s="6" t="str">
        <f>打撃集計!I1</f>
        <v>盗塁</v>
      </c>
      <c r="I1" s="6" t="str">
        <f>打撃集計!J1</f>
        <v>打点</v>
      </c>
      <c r="J1" s="6" t="str">
        <f>打撃集計!K1</f>
        <v>得点</v>
      </c>
      <c r="K1" s="6" t="str">
        <f>打撃集計!L1</f>
        <v>犠打</v>
      </c>
      <c r="L1" s="6" t="str">
        <f>打撃集計!O1</f>
        <v>打率</v>
      </c>
      <c r="M1" s="6" t="str">
        <f>打撃集計!P1</f>
        <v>出塁率</v>
      </c>
      <c r="N1" s="6" t="str">
        <f>打撃集計!Q1</f>
        <v>長打率</v>
      </c>
      <c r="O1" s="6" t="str">
        <f>打撃集計!R1</f>
        <v>OPS</v>
      </c>
      <c r="P1" s="6" t="str">
        <f>打撃集計!W1</f>
        <v>単打</v>
      </c>
      <c r="Q1" s="6" t="str">
        <f>打撃集計!X1</f>
        <v>二塁打</v>
      </c>
      <c r="R1" s="6" t="str">
        <f>打撃集計!Y1</f>
        <v>三塁打</v>
      </c>
      <c r="S1" s="6" t="str">
        <f>打撃集計!M1</f>
        <v>本塁打</v>
      </c>
      <c r="T1" s="6" t="str">
        <f>打撃集計!Z1</f>
        <v>塁打数</v>
      </c>
      <c r="U1" s="6" t="str">
        <f>打撃集計!AI1</f>
        <v>残塁</v>
      </c>
      <c r="V1" s="6" t="str">
        <f>打撃集計!N1</f>
        <v>三振</v>
      </c>
      <c r="W1" s="6" t="str">
        <f>打撃集計!AA1</f>
        <v>併殺</v>
      </c>
      <c r="X1" s="6" t="str">
        <f>打撃集計!AB1</f>
        <v>球数</v>
      </c>
      <c r="Y1" s="6" t="str">
        <f>打撃集計!AC1</f>
        <v>P/B</v>
      </c>
      <c r="Z1" s="6" t="str">
        <f>打撃集計!AD1</f>
        <v>見逃し</v>
      </c>
      <c r="AA1" s="6" t="str">
        <f>打撃集計!AE1</f>
        <v>空振り</v>
      </c>
      <c r="AB1" s="6" t="str">
        <f>打撃集計!AF1</f>
        <v>ファール</v>
      </c>
      <c r="AC1" s="6" t="str">
        <f>打撃集計!AG1</f>
        <v>ボール</v>
      </c>
      <c r="AD1" s="6" t="str">
        <f>打撃集計!S1</f>
        <v>失策</v>
      </c>
      <c r="AE1" s="6" t="str">
        <f>打撃集計!T1</f>
        <v>刺殺</v>
      </c>
      <c r="AF1" s="6" t="str">
        <f>打撃集計!U1</f>
        <v>補殺</v>
      </c>
      <c r="AG1" s="6" t="str">
        <f>打撃集計!V1</f>
        <v>守備率</v>
      </c>
    </row>
    <row r="2" spans="1:33" ht="17.25" customHeight="1">
      <c r="A2" s="6" t="str">
        <f>打撃集計!B2</f>
        <v>安部滉</v>
      </c>
      <c r="B2" s="7" t="str">
        <f>TEXT(打撃集計!C2,0)</f>
        <v>3</v>
      </c>
      <c r="C2" s="7">
        <f>打撃集計!D2</f>
        <v>5</v>
      </c>
      <c r="D2" s="7">
        <f>打撃集計!E2</f>
        <v>5</v>
      </c>
      <c r="E2" s="7">
        <f>打撃集計!F2</f>
        <v>0</v>
      </c>
      <c r="F2" s="7">
        <f>打撃集計!G2</f>
        <v>0</v>
      </c>
      <c r="G2" s="7">
        <f>打撃集計!H2</f>
        <v>0</v>
      </c>
      <c r="H2" s="7">
        <f>打撃集計!I2</f>
        <v>0</v>
      </c>
      <c r="I2" s="7">
        <f>打撃集計!J2</f>
        <v>0</v>
      </c>
      <c r="J2" s="7">
        <f>打撃集計!K2</f>
        <v>0</v>
      </c>
      <c r="K2" s="7">
        <f>打撃集計!L2</f>
        <v>0</v>
      </c>
      <c r="L2" s="7" t="str">
        <f>TEXT(打撃集計!O2,"0.000")</f>
        <v>0.000</v>
      </c>
      <c r="M2" s="7" t="str">
        <f>TEXT(打撃集計!P2,"0.000")</f>
        <v>0.000</v>
      </c>
      <c r="N2" s="7" t="str">
        <f>TEXT(打撃集計!Q2,"0.000")</f>
        <v>0.000</v>
      </c>
      <c r="O2" s="7" t="str">
        <f>TEXT(打撃集計!R2,"0.000")</f>
        <v>0.000</v>
      </c>
      <c r="P2" s="7">
        <f>打撃集計!W2</f>
        <v>0</v>
      </c>
      <c r="Q2" s="7">
        <f>打撃集計!X2</f>
        <v>0</v>
      </c>
      <c r="R2" s="7">
        <f>打撃集計!Y2</f>
        <v>0</v>
      </c>
      <c r="S2" s="7">
        <f>打撃集計!M2</f>
        <v>0</v>
      </c>
      <c r="T2" s="7">
        <f>打撃集計!Z2</f>
        <v>0</v>
      </c>
      <c r="U2" s="7">
        <f>打撃集計!AI2</f>
        <v>0</v>
      </c>
      <c r="V2" s="7">
        <f>打撃集計!N2</f>
        <v>2</v>
      </c>
      <c r="W2" s="7">
        <f>打撃集計!AA2</f>
        <v>0</v>
      </c>
      <c r="X2" s="7">
        <f>打撃集計!AB2</f>
        <v>17</v>
      </c>
      <c r="Y2" s="7" t="str">
        <f>TEXT(打撃集計!AC2,"0.0")</f>
        <v>3.4</v>
      </c>
      <c r="Z2" s="6" t="str">
        <f>ROUND(打撃集計!AD2/$X2,2)*100 &amp; "%"</f>
        <v>18%</v>
      </c>
      <c r="AA2" s="6" t="str">
        <f>ROUND(打撃集計!AE2/$X2,2)*100 &amp; "%"</f>
        <v>18%</v>
      </c>
      <c r="AB2" s="6" t="str">
        <f>ROUND(打撃集計!AF2/$X2,2)*100 &amp; "%"</f>
        <v>12%</v>
      </c>
      <c r="AC2" s="6" t="str">
        <f>ROUND(打撃集計!AG2/$X2,2)*100 &amp; "%"</f>
        <v>24%</v>
      </c>
      <c r="AD2" s="7">
        <f>打撃集計!S2</f>
        <v>0</v>
      </c>
      <c r="AE2" s="7">
        <f>打撃集計!T2</f>
        <v>8</v>
      </c>
      <c r="AF2" s="7">
        <f>打撃集計!U2</f>
        <v>0</v>
      </c>
      <c r="AG2" s="8" t="str">
        <f>打撃!O2</f>
        <v>1.00</v>
      </c>
    </row>
    <row r="3" spans="1:33" ht="17.25" customHeight="1">
      <c r="A3" s="6" t="str">
        <f>打撃集計!B3</f>
        <v>中井</v>
      </c>
      <c r="B3" s="7">
        <f>打撃集計!C3</f>
        <v>3</v>
      </c>
      <c r="C3" s="7">
        <f>打撃集計!D3</f>
        <v>6</v>
      </c>
      <c r="D3" s="7">
        <f>打撃集計!E3</f>
        <v>6</v>
      </c>
      <c r="E3" s="7">
        <f>打撃集計!F3</f>
        <v>0</v>
      </c>
      <c r="F3" s="7">
        <f>打撃集計!G3</f>
        <v>1</v>
      </c>
      <c r="G3" s="7">
        <f>打撃集計!H3</f>
        <v>0</v>
      </c>
      <c r="H3" s="7">
        <f>打撃集計!I3</f>
        <v>0</v>
      </c>
      <c r="I3" s="7">
        <f>打撃集計!J3</f>
        <v>0</v>
      </c>
      <c r="J3" s="7">
        <f>打撃集計!K3</f>
        <v>0</v>
      </c>
      <c r="K3" s="7">
        <f>打撃集計!L3</f>
        <v>0</v>
      </c>
      <c r="L3" s="7" t="str">
        <f>TEXT(打撃集計!O3,"0.000")</f>
        <v>0.000</v>
      </c>
      <c r="M3" s="7" t="str">
        <f>TEXT(打撃集計!P3,"0.000")</f>
        <v>0.143</v>
      </c>
      <c r="N3" s="7" t="str">
        <f>TEXT(打撃集計!Q3,"0.000")</f>
        <v>0.000</v>
      </c>
      <c r="O3" s="7" t="str">
        <f>TEXT(打撃集計!R3,"0.000")</f>
        <v>0.143</v>
      </c>
      <c r="P3" s="7">
        <f>打撃集計!W3</f>
        <v>0</v>
      </c>
      <c r="Q3" s="7">
        <f>打撃集計!X3</f>
        <v>0</v>
      </c>
      <c r="R3" s="7">
        <f>打撃集計!Y3</f>
        <v>0</v>
      </c>
      <c r="S3" s="7">
        <f>打撃集計!M3</f>
        <v>0</v>
      </c>
      <c r="T3" s="7">
        <f>打撃集計!Z3</f>
        <v>0</v>
      </c>
      <c r="U3" s="7">
        <f>打撃集計!AI3</f>
        <v>1</v>
      </c>
      <c r="V3" s="7">
        <f>打撃集計!N3</f>
        <v>3</v>
      </c>
      <c r="W3" s="7">
        <f>打撃集計!AA3</f>
        <v>0</v>
      </c>
      <c r="X3" s="7">
        <f>打撃集計!AB3</f>
        <v>26</v>
      </c>
      <c r="Y3" s="7" t="str">
        <f>TEXT(打撃集計!AC3,"0.0")</f>
        <v>4.3</v>
      </c>
      <c r="Z3" s="6" t="str">
        <f>ROUND(打撃集計!AD3/$X3,2)*100 &amp; "%"</f>
        <v>4%</v>
      </c>
      <c r="AA3" s="6" t="str">
        <f>ROUND(打撃集計!AE3/$X3,2)*100 &amp; "%"</f>
        <v>19%</v>
      </c>
      <c r="AB3" s="6" t="str">
        <f>ROUND(打撃集計!AF3/$X3,2)*100 &amp; "%"</f>
        <v>31%</v>
      </c>
      <c r="AC3" s="6" t="str">
        <f>ROUND(打撃集計!AG3/$X3,2)*100 &amp; "%"</f>
        <v>23%</v>
      </c>
      <c r="AD3" s="7">
        <f>打撃集計!S3</f>
        <v>0</v>
      </c>
      <c r="AE3" s="7">
        <f>打撃集計!T3</f>
        <v>1</v>
      </c>
      <c r="AF3" s="7">
        <f>打撃集計!U3</f>
        <v>0</v>
      </c>
      <c r="AG3" s="8" t="str">
        <f>打撃!O3</f>
        <v>1.00</v>
      </c>
    </row>
    <row r="4" spans="1:33" ht="17.25" customHeight="1">
      <c r="A4" s="6" t="str">
        <f>打撃集計!B4</f>
        <v>野場</v>
      </c>
      <c r="B4" s="7">
        <f>打撃集計!C4</f>
        <v>4</v>
      </c>
      <c r="C4" s="7">
        <f>打撃集計!D4</f>
        <v>5</v>
      </c>
      <c r="D4" s="7">
        <f>打撃集計!E4</f>
        <v>5</v>
      </c>
      <c r="E4" s="7">
        <f>打撃集計!F4</f>
        <v>0</v>
      </c>
      <c r="F4" s="7">
        <f>打撃集計!G4</f>
        <v>0</v>
      </c>
      <c r="G4" s="7">
        <f>打撃集計!H4</f>
        <v>0</v>
      </c>
      <c r="H4" s="7">
        <f>打撃集計!I4</f>
        <v>0</v>
      </c>
      <c r="I4" s="7">
        <f>打撃集計!J4</f>
        <v>0</v>
      </c>
      <c r="J4" s="7">
        <f>打撃集計!K4</f>
        <v>0</v>
      </c>
      <c r="K4" s="7">
        <f>打撃集計!L4</f>
        <v>0</v>
      </c>
      <c r="L4" s="7" t="str">
        <f>TEXT(打撃集計!O4,"0.000")</f>
        <v>0.000</v>
      </c>
      <c r="M4" s="7" t="str">
        <f>TEXT(打撃集計!P4,"0.000")</f>
        <v>0.000</v>
      </c>
      <c r="N4" s="7" t="str">
        <f>TEXT(打撃集計!Q4,"0.000")</f>
        <v>0.000</v>
      </c>
      <c r="O4" s="7" t="str">
        <f>TEXT(打撃集計!R4,"0.000")</f>
        <v>0.000</v>
      </c>
      <c r="P4" s="7">
        <f>打撃集計!W4</f>
        <v>0</v>
      </c>
      <c r="Q4" s="7">
        <f>打撃集計!X4</f>
        <v>0</v>
      </c>
      <c r="R4" s="7">
        <f>打撃集計!Y4</f>
        <v>0</v>
      </c>
      <c r="S4" s="7">
        <f>打撃集計!M4</f>
        <v>0</v>
      </c>
      <c r="T4" s="7">
        <f>打撃集計!Z4</f>
        <v>0</v>
      </c>
      <c r="U4" s="7">
        <f>打撃集計!AI4</f>
        <v>0</v>
      </c>
      <c r="V4" s="7">
        <f>打撃集計!N4</f>
        <v>3</v>
      </c>
      <c r="W4" s="7">
        <f>打撃集計!AA4</f>
        <v>0</v>
      </c>
      <c r="X4" s="7">
        <f>打撃集計!AB4</f>
        <v>10</v>
      </c>
      <c r="Y4" s="7" t="str">
        <f>TEXT(打撃集計!AC4,"0.0")</f>
        <v>2.0</v>
      </c>
      <c r="Z4" s="6" t="str">
        <f>ROUND(打撃集計!AD4/$X4,2)*100 &amp; "%"</f>
        <v>10%</v>
      </c>
      <c r="AA4" s="6" t="str">
        <f>ROUND(打撃集計!AE4/$X4,2)*100 &amp; "%"</f>
        <v>10%</v>
      </c>
      <c r="AB4" s="6" t="str">
        <f>ROUND(打撃集計!AF4/$X4,2)*100 &amp; "%"</f>
        <v>0%</v>
      </c>
      <c r="AC4" s="6" t="str">
        <f>ROUND(打撃集計!AG4/$X4,2)*100 &amp; "%"</f>
        <v>30%</v>
      </c>
      <c r="AD4" s="7">
        <f>打撃集計!S4</f>
        <v>0</v>
      </c>
      <c r="AE4" s="7">
        <f>打撃集計!T4</f>
        <v>0</v>
      </c>
      <c r="AF4" s="7">
        <f>打撃集計!U4</f>
        <v>2</v>
      </c>
      <c r="AG4" s="8" t="str">
        <f>打撃!O4</f>
        <v>1.00</v>
      </c>
    </row>
    <row r="5" spans="1:33" ht="17.25" customHeight="1">
      <c r="A5" s="6" t="str">
        <f>打撃集計!B5</f>
        <v>池澤</v>
      </c>
      <c r="B5" s="7">
        <f>打撃集計!C5</f>
        <v>2</v>
      </c>
      <c r="C5" s="7">
        <f>打撃集計!D5</f>
        <v>2</v>
      </c>
      <c r="D5" s="7">
        <f>打撃集計!E5</f>
        <v>2</v>
      </c>
      <c r="E5" s="7">
        <f>打撃集計!F5</f>
        <v>1</v>
      </c>
      <c r="F5" s="7">
        <f>打撃集計!G5</f>
        <v>1</v>
      </c>
      <c r="G5" s="7">
        <f>打撃集計!H5</f>
        <v>0</v>
      </c>
      <c r="H5" s="7">
        <f>打撃集計!I5</f>
        <v>0</v>
      </c>
      <c r="I5" s="7">
        <f>打撃集計!J5</f>
        <v>0</v>
      </c>
      <c r="J5" s="7">
        <f>打撃集計!K5</f>
        <v>0</v>
      </c>
      <c r="K5" s="7">
        <f>打撃集計!L5</f>
        <v>0</v>
      </c>
      <c r="L5" s="7" t="str">
        <f>TEXT(打撃集計!O5,"0.000")</f>
        <v>0.500</v>
      </c>
      <c r="M5" s="7" t="str">
        <f>TEXT(打撃集計!P5,"0.000")</f>
        <v>0.667</v>
      </c>
      <c r="N5" s="7" t="str">
        <f>TEXT(打撃集計!Q5,"0.000")</f>
        <v>0.500</v>
      </c>
      <c r="O5" s="7" t="str">
        <f>TEXT(打撃集計!R5,"0.000")</f>
        <v>1.167</v>
      </c>
      <c r="P5" s="7">
        <f>打撃集計!W5</f>
        <v>1</v>
      </c>
      <c r="Q5" s="7">
        <f>打撃集計!X5</f>
        <v>0</v>
      </c>
      <c r="R5" s="7">
        <f>打撃集計!Y5</f>
        <v>0</v>
      </c>
      <c r="S5" s="7">
        <f>打撃集計!M5</f>
        <v>0</v>
      </c>
      <c r="T5" s="7">
        <f>打撃集計!Z5</f>
        <v>1</v>
      </c>
      <c r="U5" s="7">
        <f>打撃集計!AI5</f>
        <v>2</v>
      </c>
      <c r="V5" s="7">
        <f>打撃集計!N5</f>
        <v>0</v>
      </c>
      <c r="W5" s="7">
        <f>打撃集計!AA5</f>
        <v>0</v>
      </c>
      <c r="X5" s="7">
        <f>打撃集計!AB5</f>
        <v>11</v>
      </c>
      <c r="Y5" s="7" t="str">
        <f>TEXT(打撃集計!AC5,"0.0")</f>
        <v>5.5</v>
      </c>
      <c r="Z5" s="6" t="str">
        <f>ROUND(打撃集計!AD5/$X5,2)*100 &amp; "%"</f>
        <v>9%</v>
      </c>
      <c r="AA5" s="6" t="str">
        <f>ROUND(打撃集計!AE5/$X5,2)*100 &amp; "%"</f>
        <v>9%</v>
      </c>
      <c r="AB5" s="6" t="str">
        <f>ROUND(打撃集計!AF5/$X5,2)*100 &amp; "%"</f>
        <v>9%</v>
      </c>
      <c r="AC5" s="6" t="str">
        <f>ROUND(打撃集計!AG5/$X5,2)*100 &amp; "%"</f>
        <v>55%</v>
      </c>
      <c r="AD5" s="7">
        <f>打撃集計!S5</f>
        <v>0</v>
      </c>
      <c r="AE5" s="7">
        <f>打撃集計!T5</f>
        <v>2</v>
      </c>
      <c r="AF5" s="7">
        <f>打撃集計!U5</f>
        <v>0</v>
      </c>
      <c r="AG5" s="8" t="str">
        <f>打撃!O5</f>
        <v>1.00</v>
      </c>
    </row>
    <row r="6" spans="1:33" ht="17.25" customHeight="1">
      <c r="A6" s="6" t="str">
        <f>打撃集計!B6</f>
        <v>安部剛</v>
      </c>
      <c r="B6" s="7">
        <f>打撃集計!C6</f>
        <v>4</v>
      </c>
      <c r="C6" s="7">
        <f>打撃集計!D6</f>
        <v>10</v>
      </c>
      <c r="D6" s="7">
        <f>打撃集計!E6</f>
        <v>10</v>
      </c>
      <c r="E6" s="7">
        <f>打撃集計!F6</f>
        <v>3</v>
      </c>
      <c r="F6" s="7">
        <f>打撃集計!G6</f>
        <v>0</v>
      </c>
      <c r="G6" s="7">
        <f>打撃集計!H6</f>
        <v>0</v>
      </c>
      <c r="H6" s="7">
        <f>打撃集計!I6</f>
        <v>0</v>
      </c>
      <c r="I6" s="7">
        <f>打撃集計!J6</f>
        <v>3</v>
      </c>
      <c r="J6" s="7">
        <f>打撃集計!K6</f>
        <v>0</v>
      </c>
      <c r="K6" s="7">
        <f>打撃集計!L6</f>
        <v>0</v>
      </c>
      <c r="L6" s="7" t="str">
        <f>TEXT(打撃集計!O6,"0.000")</f>
        <v>0.300</v>
      </c>
      <c r="M6" s="7" t="str">
        <f>TEXT(打撃集計!P6,"0.000")</f>
        <v>0.300</v>
      </c>
      <c r="N6" s="7" t="str">
        <f>TEXT(打撃集計!Q6,"0.000")</f>
        <v>0.400</v>
      </c>
      <c r="O6" s="7" t="str">
        <f>TEXT(打撃集計!R6,"0.000")</f>
        <v>0.700</v>
      </c>
      <c r="P6" s="7">
        <f>打撃集計!W6</f>
        <v>2</v>
      </c>
      <c r="Q6" s="7">
        <f>打撃集計!X6</f>
        <v>1</v>
      </c>
      <c r="R6" s="7">
        <f>打撃集計!Y6</f>
        <v>0</v>
      </c>
      <c r="S6" s="7">
        <f>打撃集計!M6</f>
        <v>0</v>
      </c>
      <c r="T6" s="7">
        <f>打撃集計!Z6</f>
        <v>4</v>
      </c>
      <c r="U6" s="7">
        <f>打撃集計!AI6</f>
        <v>3</v>
      </c>
      <c r="V6" s="7">
        <f>打撃集計!N6</f>
        <v>0</v>
      </c>
      <c r="W6" s="7">
        <f>打撃集計!AA6</f>
        <v>0</v>
      </c>
      <c r="X6" s="7">
        <f>打撃集計!AB6</f>
        <v>24</v>
      </c>
      <c r="Y6" s="7" t="str">
        <f>TEXT(打撃集計!AC6,"0.0")</f>
        <v>2.4</v>
      </c>
      <c r="Z6" s="6" t="str">
        <f>ROUND(打撃集計!AD6/$X6,2)*100 &amp; "%"</f>
        <v>17%</v>
      </c>
      <c r="AA6" s="6" t="str">
        <f>ROUND(打撃集計!AE6/$X6,2)*100 &amp; "%"</f>
        <v>0%</v>
      </c>
      <c r="AB6" s="6" t="str">
        <f>ROUND(打撃集計!AF6/$X6,2)*100 &amp; "%"</f>
        <v>13%</v>
      </c>
      <c r="AC6" s="6" t="str">
        <f>ROUND(打撃集計!AG6/$X6,2)*100 &amp; "%"</f>
        <v>29%</v>
      </c>
      <c r="AD6" s="7">
        <f>打撃集計!S6</f>
        <v>0</v>
      </c>
      <c r="AE6" s="7">
        <f>打撃集計!T6</f>
        <v>2</v>
      </c>
      <c r="AF6" s="7">
        <f>打撃集計!U6</f>
        <v>1</v>
      </c>
      <c r="AG6" s="8" t="str">
        <f>打撃!O6</f>
        <v>1.00</v>
      </c>
    </row>
    <row r="7" spans="1:33" ht="17.25" customHeight="1">
      <c r="A7" s="6" t="str">
        <f>打撃集計!B7</f>
        <v>大鐘</v>
      </c>
      <c r="B7" s="7">
        <f>打撃集計!C7</f>
        <v>4</v>
      </c>
      <c r="C7" s="7">
        <f>打撃集計!D7</f>
        <v>11</v>
      </c>
      <c r="D7" s="7">
        <f>打撃集計!E7</f>
        <v>11</v>
      </c>
      <c r="E7" s="7">
        <f>打撃集計!F7</f>
        <v>4</v>
      </c>
      <c r="F7" s="7">
        <f>打撃集計!G7</f>
        <v>0</v>
      </c>
      <c r="G7" s="7">
        <f>打撃集計!H7</f>
        <v>0</v>
      </c>
      <c r="H7" s="7">
        <f>打撃集計!I7</f>
        <v>0</v>
      </c>
      <c r="I7" s="7">
        <f>打撃集計!J7</f>
        <v>0</v>
      </c>
      <c r="J7" s="7">
        <f>打撃集計!K7</f>
        <v>1</v>
      </c>
      <c r="K7" s="7">
        <f>打撃集計!L7</f>
        <v>0</v>
      </c>
      <c r="L7" s="7" t="str">
        <f>TEXT(打撃集計!O7,"0.000")</f>
        <v>0.364</v>
      </c>
      <c r="M7" s="7" t="str">
        <f>TEXT(打撃集計!P7,"0.000")</f>
        <v>0.364</v>
      </c>
      <c r="N7" s="7" t="str">
        <f>TEXT(打撃集計!Q7,"0.000")</f>
        <v>1.000</v>
      </c>
      <c r="O7" s="7" t="str">
        <f>TEXT(打撃集計!R7,"0.000")</f>
        <v>1.364</v>
      </c>
      <c r="P7" s="7">
        <f>打撃集計!W7</f>
        <v>0</v>
      </c>
      <c r="Q7" s="7">
        <f>打撃集計!X7</f>
        <v>2</v>
      </c>
      <c r="R7" s="7">
        <f>打撃集計!Y7</f>
        <v>1</v>
      </c>
      <c r="S7" s="7">
        <f>打撃集計!M7</f>
        <v>1</v>
      </c>
      <c r="T7" s="7">
        <f>打撃集計!Z7</f>
        <v>11</v>
      </c>
      <c r="U7" s="7">
        <f>打撃集計!AI7</f>
        <v>1</v>
      </c>
      <c r="V7" s="7">
        <f>打撃集計!N7</f>
        <v>3</v>
      </c>
      <c r="W7" s="7">
        <f>打撃集計!AA7</f>
        <v>0</v>
      </c>
      <c r="X7" s="7">
        <f>打撃集計!AB7</f>
        <v>36</v>
      </c>
      <c r="Y7" s="7" t="str">
        <f>TEXT(打撃集計!AC7,"0.0")</f>
        <v>3.3</v>
      </c>
      <c r="Z7" s="6" t="str">
        <f>ROUND(打撃集計!AD7/$X7,2)*100 &amp; "%"</f>
        <v>0%</v>
      </c>
      <c r="AA7" s="6" t="str">
        <f>ROUND(打撃集計!AE7/$X7,2)*100 &amp; "%"</f>
        <v>28%</v>
      </c>
      <c r="AB7" s="6" t="str">
        <f>ROUND(打撃集計!AF7/$X7,2)*100 &amp; "%"</f>
        <v>14%</v>
      </c>
      <c r="AC7" s="6" t="str">
        <f>ROUND(打撃集計!AG7/$X7,2)*100 &amp; "%"</f>
        <v>28%</v>
      </c>
      <c r="AD7" s="7">
        <f>打撃集計!S7</f>
        <v>0</v>
      </c>
      <c r="AE7" s="7">
        <f>打撃集計!T7</f>
        <v>2</v>
      </c>
      <c r="AF7" s="7">
        <f>打撃集計!U7</f>
        <v>4</v>
      </c>
      <c r="AG7" s="8" t="str">
        <f>打撃!O7</f>
        <v>1.00</v>
      </c>
    </row>
    <row r="8" spans="1:33" ht="17.25" customHeight="1">
      <c r="A8" s="6" t="str">
        <f>打撃集計!B8</f>
        <v>北久保</v>
      </c>
      <c r="B8" s="7">
        <f>打撃集計!C8</f>
        <v>4</v>
      </c>
      <c r="C8" s="7">
        <f>打撃集計!D8</f>
        <v>9</v>
      </c>
      <c r="D8" s="7">
        <f>打撃集計!E8</f>
        <v>9</v>
      </c>
      <c r="E8" s="7">
        <f>打撃集計!F8</f>
        <v>0</v>
      </c>
      <c r="F8" s="7">
        <f>打撃集計!G8</f>
        <v>1</v>
      </c>
      <c r="G8" s="7">
        <f>打撃集計!H8</f>
        <v>0</v>
      </c>
      <c r="H8" s="7">
        <f>打撃集計!I8</f>
        <v>0</v>
      </c>
      <c r="I8" s="7">
        <f>打撃集計!J8</f>
        <v>0</v>
      </c>
      <c r="J8" s="7">
        <f>打撃集計!K8</f>
        <v>0</v>
      </c>
      <c r="K8" s="7">
        <f>打撃集計!L8</f>
        <v>0</v>
      </c>
      <c r="L8" s="7" t="str">
        <f>TEXT(打撃集計!O8,"0.000")</f>
        <v>0.000</v>
      </c>
      <c r="M8" s="7" t="str">
        <f>TEXT(打撃集計!P8,"0.000")</f>
        <v>0.100</v>
      </c>
      <c r="N8" s="7" t="str">
        <f>TEXT(打撃集計!Q8,"0.000")</f>
        <v>0.000</v>
      </c>
      <c r="O8" s="7" t="str">
        <f>TEXT(打撃集計!R8,"0.000")</f>
        <v>0.100</v>
      </c>
      <c r="P8" s="7">
        <f>打撃集計!W8</f>
        <v>0</v>
      </c>
      <c r="Q8" s="7">
        <f>打撃集計!X8</f>
        <v>0</v>
      </c>
      <c r="R8" s="7">
        <f>打撃集計!Y8</f>
        <v>0</v>
      </c>
      <c r="S8" s="7">
        <f>打撃集計!M8</f>
        <v>0</v>
      </c>
      <c r="T8" s="7">
        <f>打撃集計!Z8</f>
        <v>0</v>
      </c>
      <c r="U8" s="7">
        <f>打撃集計!AI8</f>
        <v>1</v>
      </c>
      <c r="V8" s="7">
        <f>打撃集計!N8</f>
        <v>6</v>
      </c>
      <c r="W8" s="7">
        <f>打撃集計!AA8</f>
        <v>0</v>
      </c>
      <c r="X8" s="7">
        <f>打撃集計!AB8</f>
        <v>21</v>
      </c>
      <c r="Y8" s="7" t="str">
        <f>TEXT(打撃集計!AC8,"0.0")</f>
        <v>2.3</v>
      </c>
      <c r="Z8" s="6" t="str">
        <f>ROUND(打撃集計!AD8/$X8,2)*100 &amp; "%"</f>
        <v>5%</v>
      </c>
      <c r="AA8" s="6" t="str">
        <f>ROUND(打撃集計!AE8/$X8,2)*100 &amp; "%"</f>
        <v>10%</v>
      </c>
      <c r="AB8" s="6" t="str">
        <f>ROUND(打撃集計!AF8/$X8,2)*100 &amp; "%"</f>
        <v>10%</v>
      </c>
      <c r="AC8" s="6" t="str">
        <f>ROUND(打撃集計!AG8/$X8,2)*100 &amp; "%"</f>
        <v>33%</v>
      </c>
      <c r="AD8" s="7">
        <f>打撃集計!S8</f>
        <v>1</v>
      </c>
      <c r="AE8" s="7">
        <f>打撃集計!T8</f>
        <v>2</v>
      </c>
      <c r="AF8" s="7">
        <f>打撃集計!U8</f>
        <v>1</v>
      </c>
      <c r="AG8" s="8" t="str">
        <f>打撃!O8</f>
        <v>0.75</v>
      </c>
    </row>
    <row r="9" spans="1:33" ht="17.25" customHeight="1">
      <c r="A9" s="6" t="str">
        <f>打撃集計!B9</f>
        <v>萩原</v>
      </c>
      <c r="B9" s="7">
        <f>打撃集計!C9</f>
        <v>3</v>
      </c>
      <c r="C9" s="7">
        <f>打撃集計!D9</f>
        <v>6</v>
      </c>
      <c r="D9" s="7">
        <f>打撃集計!E9</f>
        <v>6</v>
      </c>
      <c r="E9" s="7">
        <f>打撃集計!F9</f>
        <v>0</v>
      </c>
      <c r="F9" s="7">
        <f>打撃集計!G9</f>
        <v>0</v>
      </c>
      <c r="G9" s="7">
        <f>打撃集計!H9</f>
        <v>0</v>
      </c>
      <c r="H9" s="7">
        <f>打撃集計!I9</f>
        <v>0</v>
      </c>
      <c r="I9" s="7">
        <f>打撃集計!J9</f>
        <v>0</v>
      </c>
      <c r="J9" s="7">
        <f>打撃集計!K9</f>
        <v>0</v>
      </c>
      <c r="K9" s="7">
        <f>打撃集計!L9</f>
        <v>0</v>
      </c>
      <c r="L9" s="7" t="str">
        <f>TEXT(打撃集計!O9,"0.000")</f>
        <v>0.000</v>
      </c>
      <c r="M9" s="7" t="str">
        <f>TEXT(打撃集計!P9,"0.000")</f>
        <v>0.000</v>
      </c>
      <c r="N9" s="7" t="str">
        <f>TEXT(打撃集計!Q9,"0.000")</f>
        <v>0.000</v>
      </c>
      <c r="O9" s="7" t="str">
        <f>TEXT(打撃集計!R9,"0.000")</f>
        <v>0.000</v>
      </c>
      <c r="P9" s="7">
        <f>打撃集計!W9</f>
        <v>0</v>
      </c>
      <c r="Q9" s="7">
        <f>打撃集計!X9</f>
        <v>0</v>
      </c>
      <c r="R9" s="7">
        <f>打撃集計!Y9</f>
        <v>0</v>
      </c>
      <c r="S9" s="7">
        <f>打撃集計!M9</f>
        <v>0</v>
      </c>
      <c r="T9" s="7">
        <f>打撃集計!Z9</f>
        <v>0</v>
      </c>
      <c r="U9" s="7">
        <f>打撃集計!AI9</f>
        <v>0</v>
      </c>
      <c r="V9" s="7">
        <f>打撃集計!N9</f>
        <v>3</v>
      </c>
      <c r="W9" s="7">
        <f>打撃集計!AA9</f>
        <v>0</v>
      </c>
      <c r="X9" s="7">
        <f>打撃集計!AB9</f>
        <v>6</v>
      </c>
      <c r="Y9" s="7" t="str">
        <f>TEXT(打撃集計!AC9,"0.0")</f>
        <v>1.0</v>
      </c>
      <c r="Z9" s="6" t="str">
        <f>IFERROR(ROUND(打撃集計!AD9/$X9,2)*100 &amp; "%","0%")</f>
        <v>0%</v>
      </c>
      <c r="AA9" s="6" t="str">
        <f>IFERROR(ROUND(打撃集計!AE9/$X9,2)*100 &amp; "%","0%")</f>
        <v>0%</v>
      </c>
      <c r="AB9" s="6" t="str">
        <f>IFERROR(ROUND(打撃集計!AF9/$X9,2)*100 &amp; "%","0%")</f>
        <v>0%</v>
      </c>
      <c r="AC9" s="6" t="str">
        <f>IFERROR(ROUND(打撃集計!AG9/$X9,2)*100 &amp; "%","0%")</f>
        <v>0%</v>
      </c>
      <c r="AD9" s="7">
        <f>打撃集計!S9</f>
        <v>0</v>
      </c>
      <c r="AE9" s="7">
        <f>打撃集計!T9</f>
        <v>5</v>
      </c>
      <c r="AF9" s="7">
        <f>打撃集計!U9</f>
        <v>1</v>
      </c>
      <c r="AG9" s="8" t="str">
        <f>打撃!O9</f>
        <v>1.00</v>
      </c>
    </row>
    <row r="10" spans="1:33" ht="17.25" customHeight="1">
      <c r="A10" s="6" t="str">
        <f>打撃集計!B10</f>
        <v>岩本</v>
      </c>
      <c r="B10" s="7">
        <f>打撃集計!C10</f>
        <v>4</v>
      </c>
      <c r="C10" s="7">
        <f>打撃集計!D10</f>
        <v>10</v>
      </c>
      <c r="D10" s="7">
        <f>打撃集計!E10</f>
        <v>10</v>
      </c>
      <c r="E10" s="7">
        <f>打撃集計!F10</f>
        <v>2</v>
      </c>
      <c r="F10" s="7">
        <f>打撃集計!G10</f>
        <v>1</v>
      </c>
      <c r="G10" s="7">
        <f>打撃集計!H10</f>
        <v>0</v>
      </c>
      <c r="H10" s="7">
        <f>打撃集計!I10</f>
        <v>1</v>
      </c>
      <c r="I10" s="7">
        <f>打撃集計!J10</f>
        <v>0</v>
      </c>
      <c r="J10" s="7">
        <f>打撃集計!K10</f>
        <v>2</v>
      </c>
      <c r="K10" s="7">
        <f>打撃集計!L10</f>
        <v>0</v>
      </c>
      <c r="L10" s="7" t="str">
        <f>TEXT(打撃集計!O10,"0.000")</f>
        <v>0.200</v>
      </c>
      <c r="M10" s="7" t="str">
        <f>TEXT(打撃集計!P10,"0.000")</f>
        <v>0.273</v>
      </c>
      <c r="N10" s="7" t="str">
        <f>TEXT(打撃集計!Q10,"0.000")</f>
        <v>0.200</v>
      </c>
      <c r="O10" s="7" t="str">
        <f>TEXT(打撃集計!R10,"0.000")</f>
        <v>0.473</v>
      </c>
      <c r="P10" s="7">
        <f>打撃集計!W10</f>
        <v>2</v>
      </c>
      <c r="Q10" s="7">
        <f>打撃集計!X10</f>
        <v>0</v>
      </c>
      <c r="R10" s="7">
        <f>打撃集計!Y10</f>
        <v>0</v>
      </c>
      <c r="S10" s="7">
        <f>打撃集計!M10</f>
        <v>0</v>
      </c>
      <c r="T10" s="7">
        <f>打撃集計!Z10</f>
        <v>2</v>
      </c>
      <c r="U10" s="7">
        <f>打撃集計!AI10</f>
        <v>0</v>
      </c>
      <c r="V10" s="7">
        <f>打撃集計!N10</f>
        <v>2</v>
      </c>
      <c r="W10" s="7">
        <f>打撃集計!AA10</f>
        <v>0</v>
      </c>
      <c r="X10" s="7">
        <f>打撃集計!AB10</f>
        <v>33</v>
      </c>
      <c r="Y10" s="7" t="str">
        <f>TEXT(打撃集計!AC10,"0.0")</f>
        <v>3.3</v>
      </c>
      <c r="Z10" s="6" t="str">
        <f>ROUND(打撃集計!AD10/$X10,2)*100 &amp; "%"</f>
        <v>15%</v>
      </c>
      <c r="AA10" s="6" t="str">
        <f>ROUND(打撃集計!AE10/$X10,2)*100 &amp; "%"</f>
        <v>12%</v>
      </c>
      <c r="AB10" s="6" t="str">
        <f>ROUND(打撃集計!AF10/$X10,2)*100 &amp; "%"</f>
        <v>12%</v>
      </c>
      <c r="AC10" s="6" t="str">
        <f>ROUND(打撃集計!AG10/$X10,2)*100 &amp; "%"</f>
        <v>30%</v>
      </c>
      <c r="AD10" s="7">
        <f>打撃集計!S10</f>
        <v>0</v>
      </c>
      <c r="AE10" s="7">
        <f>打撃集計!T10</f>
        <v>1</v>
      </c>
      <c r="AF10" s="7">
        <f>打撃集計!U10</f>
        <v>0</v>
      </c>
      <c r="AG10" s="8" t="str">
        <f>打撃!O10</f>
        <v>1.00</v>
      </c>
    </row>
    <row r="11" spans="1:33" ht="17.25" customHeight="1">
      <c r="A11" s="6" t="str">
        <f>打撃集計!B11</f>
        <v>上小城</v>
      </c>
      <c r="B11" s="7">
        <f>打撃集計!C11</f>
        <v>3</v>
      </c>
      <c r="C11" s="7">
        <f>打撃集計!D11</f>
        <v>7</v>
      </c>
      <c r="D11" s="7">
        <f>打撃集計!E11</f>
        <v>7</v>
      </c>
      <c r="E11" s="7">
        <f>打撃集計!F11</f>
        <v>0</v>
      </c>
      <c r="F11" s="7">
        <f>打撃集計!G11</f>
        <v>0</v>
      </c>
      <c r="G11" s="7">
        <f>打撃集計!H11</f>
        <v>0</v>
      </c>
      <c r="H11" s="7">
        <f>打撃集計!I11</f>
        <v>0</v>
      </c>
      <c r="I11" s="7">
        <f>打撃集計!J11</f>
        <v>0</v>
      </c>
      <c r="J11" s="7">
        <f>打撃集計!K11</f>
        <v>0</v>
      </c>
      <c r="K11" s="7">
        <f>打撃集計!L11</f>
        <v>0</v>
      </c>
      <c r="L11" s="7" t="str">
        <f>TEXT(打撃集計!O11,"0.000")</f>
        <v>0.000</v>
      </c>
      <c r="M11" s="7" t="str">
        <f>TEXT(打撃集計!P11,"0.000")</f>
        <v>0.000</v>
      </c>
      <c r="N11" s="7" t="str">
        <f>TEXT(打撃集計!Q11,"0.000")</f>
        <v>0.000</v>
      </c>
      <c r="O11" s="7" t="str">
        <f>TEXT(打撃集計!R11,"0.000")</f>
        <v>0.000</v>
      </c>
      <c r="P11" s="7">
        <f>打撃集計!W11</f>
        <v>0</v>
      </c>
      <c r="Q11" s="7">
        <f>打撃集計!X11</f>
        <v>0</v>
      </c>
      <c r="R11" s="7">
        <f>打撃集計!Y11</f>
        <v>0</v>
      </c>
      <c r="S11" s="7">
        <f>打撃集計!M11</f>
        <v>0</v>
      </c>
      <c r="T11" s="7">
        <f>打撃集計!Z11</f>
        <v>0</v>
      </c>
      <c r="U11" s="7">
        <f>打撃集計!AI11</f>
        <v>0</v>
      </c>
      <c r="V11" s="7">
        <f>打撃集計!N11</f>
        <v>4</v>
      </c>
      <c r="W11" s="7">
        <f>打撃集計!AA11</f>
        <v>0</v>
      </c>
      <c r="X11" s="7">
        <f>打撃集計!AB11</f>
        <v>26</v>
      </c>
      <c r="Y11" s="7" t="str">
        <f>TEXT(打撃集計!AC11,"0.0")</f>
        <v>3.7</v>
      </c>
      <c r="Z11" s="6" t="str">
        <f>ROUND(打撃集計!AD11/$X11,2)*100 &amp; "%"</f>
        <v>8%</v>
      </c>
      <c r="AA11" s="6" t="str">
        <f>ROUND(打撃集計!AE11/$X11,2)*100 &amp; "%"</f>
        <v>12%</v>
      </c>
      <c r="AB11" s="6" t="str">
        <f>ROUND(打撃集計!AF11/$X11,2)*100 &amp; "%"</f>
        <v>19%</v>
      </c>
      <c r="AC11" s="6" t="str">
        <f>ROUND(打撃集計!AG11/$X11,2)*100 &amp; "%"</f>
        <v>35%</v>
      </c>
      <c r="AD11" s="7">
        <f>打撃集計!S11</f>
        <v>0</v>
      </c>
      <c r="AE11" s="7">
        <f>打撃集計!T11</f>
        <v>2</v>
      </c>
      <c r="AF11" s="7">
        <f>打撃集計!U11</f>
        <v>0</v>
      </c>
      <c r="AG11" s="8" t="str">
        <f>打撃!O11</f>
        <v>1.00</v>
      </c>
    </row>
    <row r="12" spans="1:33" ht="17.25" customHeight="1">
      <c r="A12" s="6" t="str">
        <f>打撃集計!B12</f>
        <v>反町</v>
      </c>
      <c r="B12" s="7">
        <f>打撃集計!C12</f>
        <v>4</v>
      </c>
      <c r="C12" s="7">
        <f>打撃集計!D12</f>
        <v>8</v>
      </c>
      <c r="D12" s="7">
        <f>打撃集計!E12</f>
        <v>8</v>
      </c>
      <c r="E12" s="7">
        <f>打撃集計!F12</f>
        <v>2</v>
      </c>
      <c r="F12" s="7">
        <f>打撃集計!G12</f>
        <v>3</v>
      </c>
      <c r="G12" s="7">
        <f>打撃集計!H12</f>
        <v>0</v>
      </c>
      <c r="H12" s="7">
        <f>打撃集計!I12</f>
        <v>0</v>
      </c>
      <c r="I12" s="7">
        <f>打撃集計!J12</f>
        <v>0</v>
      </c>
      <c r="J12" s="7">
        <f>打撃集計!K12</f>
        <v>1</v>
      </c>
      <c r="K12" s="7">
        <f>打撃集計!L12</f>
        <v>0</v>
      </c>
      <c r="L12" s="7" t="str">
        <f>TEXT(打撃集計!O12,"0.000")</f>
        <v>0.250</v>
      </c>
      <c r="M12" s="7" t="str">
        <f>TEXT(打撃集計!P12,"0.000")</f>
        <v>0.455</v>
      </c>
      <c r="N12" s="7" t="str">
        <f>TEXT(打撃集計!Q12,"0.000")</f>
        <v>0.250</v>
      </c>
      <c r="O12" s="7" t="str">
        <f>TEXT(打撃集計!R12,"0.000")</f>
        <v>0.705</v>
      </c>
      <c r="P12" s="7">
        <f>打撃集計!W12</f>
        <v>2</v>
      </c>
      <c r="Q12" s="7">
        <f>打撃集計!X12</f>
        <v>0</v>
      </c>
      <c r="R12" s="7">
        <f>打撃集計!Y12</f>
        <v>0</v>
      </c>
      <c r="S12" s="7">
        <f>打撃集計!M12</f>
        <v>0</v>
      </c>
      <c r="T12" s="7">
        <f>打撃集計!Z12</f>
        <v>2</v>
      </c>
      <c r="U12" s="7">
        <f>打撃集計!AI12</f>
        <v>1</v>
      </c>
      <c r="V12" s="7">
        <f>打撃集計!N12</f>
        <v>4</v>
      </c>
      <c r="W12" s="7">
        <f>打撃集計!AA12</f>
        <v>0</v>
      </c>
      <c r="X12" s="7">
        <f>打撃集計!AB12</f>
        <v>32</v>
      </c>
      <c r="Y12" s="7" t="str">
        <f>TEXT(打撃集計!AC12,"0.0")</f>
        <v>4.0</v>
      </c>
      <c r="Z12" s="6" t="str">
        <f>ROUND(打撃集計!AD12/$X12,2)*100 &amp; "%"</f>
        <v>13%</v>
      </c>
      <c r="AA12" s="6" t="str">
        <f>ROUND(打撃集計!AE12/$X12,2)*100 &amp; "%"</f>
        <v>9%</v>
      </c>
      <c r="AB12" s="6" t="str">
        <f>ROUND(打撃集計!AF12/$X12,2)*100 &amp; "%"</f>
        <v>16%</v>
      </c>
      <c r="AC12" s="6" t="str">
        <f>ROUND(打撃集計!AG12/$X12,2)*100 &amp; "%"</f>
        <v>38%</v>
      </c>
      <c r="AD12" s="7">
        <f>打撃集計!S12</f>
        <v>0</v>
      </c>
      <c r="AE12" s="7">
        <f>打撃集計!T12</f>
        <v>5</v>
      </c>
      <c r="AF12" s="7">
        <f>打撃集計!U12</f>
        <v>6</v>
      </c>
      <c r="AG12" s="8" t="str">
        <f>打撃!O12</f>
        <v>1.00</v>
      </c>
    </row>
    <row r="13" spans="1:33" ht="17.25" customHeight="1">
      <c r="A13" s="6" t="s">
        <v>1</v>
      </c>
      <c r="B13" s="7">
        <f>打撃集計!C13</f>
        <v>0</v>
      </c>
      <c r="C13" s="7">
        <f>打撃集計!D13</f>
        <v>0</v>
      </c>
      <c r="D13" s="7">
        <f>打撃集計!E13</f>
        <v>0</v>
      </c>
      <c r="E13" s="7">
        <f>打撃集計!F13</f>
        <v>0</v>
      </c>
      <c r="F13" s="7">
        <f>打撃集計!G13</f>
        <v>0</v>
      </c>
      <c r="G13" s="7">
        <f>打撃集計!H13</f>
        <v>0</v>
      </c>
      <c r="H13" s="7">
        <f>打撃集計!I13</f>
        <v>0</v>
      </c>
      <c r="I13" s="7">
        <f>打撃集計!J13</f>
        <v>0</v>
      </c>
      <c r="J13" s="7">
        <f>打撃集計!K13</f>
        <v>0</v>
      </c>
      <c r="K13" s="7">
        <f>打撃集計!L13</f>
        <v>0</v>
      </c>
      <c r="L13" s="7" t="str">
        <f>TEXT(打撃集計!O13,"0.000")</f>
        <v>0.000</v>
      </c>
      <c r="M13" s="7" t="str">
        <f>TEXT(打撃集計!P13,"0.000")</f>
        <v>0.000</v>
      </c>
      <c r="N13" s="7" t="str">
        <f>TEXT(打撃集計!Q13,"0.000")</f>
        <v>0.000</v>
      </c>
      <c r="O13" s="7" t="str">
        <f>TEXT(打撃集計!R13,"0.000")</f>
        <v>0.000</v>
      </c>
      <c r="P13" s="7">
        <f>打撃集計!W13</f>
        <v>0</v>
      </c>
      <c r="Q13" s="7">
        <f>打撃集計!X13</f>
        <v>0</v>
      </c>
      <c r="R13" s="7">
        <f>打撃集計!Y13</f>
        <v>0</v>
      </c>
      <c r="S13" s="7">
        <f>打撃集計!M13</f>
        <v>0</v>
      </c>
      <c r="T13" s="7">
        <f>打撃集計!Z13</f>
        <v>0</v>
      </c>
      <c r="U13" s="7">
        <f>打撃集計!AI13</f>
        <v>0</v>
      </c>
      <c r="V13" s="7">
        <f>打撃集計!N13</f>
        <v>0</v>
      </c>
      <c r="W13" s="7">
        <f>打撃集計!AA13</f>
        <v>0</v>
      </c>
      <c r="X13" s="7">
        <f>打撃集計!AB13</f>
        <v>0</v>
      </c>
      <c r="Y13" s="7" t="str">
        <f>TEXT(打撃集計!AC13,"0.0")</f>
        <v>0.0</v>
      </c>
      <c r="Z13" s="6" t="str">
        <f>IFERROR(ROUND(打撃集計!AD13/$X13,2)*100 &amp; "%","0%")</f>
        <v>0%</v>
      </c>
      <c r="AA13" s="6" t="str">
        <f>IFERROR(ROUND(打撃集計!AE13/$X13,2)*100 &amp; "%","0%")</f>
        <v>0%</v>
      </c>
      <c r="AB13" s="6" t="str">
        <f>IFERROR(ROUND(打撃集計!AF13/$X13,2)*100 &amp; "%","0%")</f>
        <v>0%</v>
      </c>
      <c r="AC13" s="6" t="str">
        <f>IFERROR(ROUND(打撃集計!AG13/$X13,2)*100 &amp; "%","0%")</f>
        <v>0%</v>
      </c>
      <c r="AD13" s="7">
        <f>打撃集計!S13</f>
        <v>0</v>
      </c>
      <c r="AE13" s="7">
        <f>打撃集計!T13</f>
        <v>0</v>
      </c>
      <c r="AF13" s="7">
        <f>打撃集計!U13</f>
        <v>0</v>
      </c>
      <c r="AG13" s="8" t="str">
        <f>打撃!O13</f>
        <v>0.00</v>
      </c>
    </row>
    <row r="14" spans="1:33" ht="17.25" customHeight="1">
      <c r="A14" s="6" t="s">
        <v>2</v>
      </c>
      <c r="B14" s="7">
        <f>打撃集計!C14</f>
        <v>2</v>
      </c>
      <c r="C14" s="7">
        <f>打撃集計!D14</f>
        <v>5</v>
      </c>
      <c r="D14" s="7">
        <f>打撃集計!E14</f>
        <v>5</v>
      </c>
      <c r="E14" s="7">
        <f>打撃集計!F14</f>
        <v>0</v>
      </c>
      <c r="F14" s="7">
        <f>打撃集計!G14</f>
        <v>0</v>
      </c>
      <c r="G14" s="7">
        <f>打撃集計!H14</f>
        <v>1</v>
      </c>
      <c r="H14" s="7">
        <f>打撃集計!I14</f>
        <v>0</v>
      </c>
      <c r="I14" s="7">
        <f>打撃集計!J14</f>
        <v>0</v>
      </c>
      <c r="J14" s="7">
        <f>打撃集計!K14</f>
        <v>0</v>
      </c>
      <c r="K14" s="7">
        <f>打撃集計!L14</f>
        <v>0</v>
      </c>
      <c r="L14" s="7" t="str">
        <f>TEXT(打撃集計!O14,"0.000")</f>
        <v>0.000</v>
      </c>
      <c r="M14" s="7" t="str">
        <f>TEXT(打撃集計!P14,"0.000")</f>
        <v>0.167</v>
      </c>
      <c r="N14" s="7" t="str">
        <f>TEXT(打撃集計!Q14,"0.000")</f>
        <v>0.000</v>
      </c>
      <c r="O14" s="7" t="str">
        <f>TEXT(打撃集計!R14,"0.000")</f>
        <v>0.167</v>
      </c>
      <c r="P14" s="7">
        <f>打撃集計!W14</f>
        <v>0</v>
      </c>
      <c r="Q14" s="7">
        <f>打撃集計!X14</f>
        <v>0</v>
      </c>
      <c r="R14" s="7">
        <f>打撃集計!Y14</f>
        <v>0</v>
      </c>
      <c r="S14" s="7">
        <f>打撃集計!M14</f>
        <v>0</v>
      </c>
      <c r="T14" s="7">
        <f>打撃集計!Z14</f>
        <v>0</v>
      </c>
      <c r="U14" s="7">
        <f>打撃集計!AI14</f>
        <v>0</v>
      </c>
      <c r="V14" s="7">
        <f>打撃集計!N14</f>
        <v>2</v>
      </c>
      <c r="W14" s="7">
        <f>打撃集計!AA14</f>
        <v>0</v>
      </c>
      <c r="X14" s="7">
        <f>打撃集計!AB14</f>
        <v>5</v>
      </c>
      <c r="Y14" s="7" t="str">
        <f>TEXT(打撃集計!AC14,"0.0")</f>
        <v>1.0</v>
      </c>
      <c r="Z14" s="6" t="str">
        <f>IFERROR(ROUND(打撃集計!AD14/$X14,2)*100 &amp; "%","0%")</f>
        <v>0%</v>
      </c>
      <c r="AA14" s="6" t="str">
        <f>IFERROR(ROUND(打撃集計!AE14/$X14,2)*100 &amp; "%","0%")</f>
        <v>0%</v>
      </c>
      <c r="AB14" s="6" t="str">
        <f>IFERROR(ROUND(打撃集計!AF14/$X14,2)*100 &amp; "%","0%")</f>
        <v>0%</v>
      </c>
      <c r="AC14" s="6" t="str">
        <f>IFERROR(ROUND(打撃集計!AG14/$X14,2)*100 &amp; "%","0%")</f>
        <v>0%</v>
      </c>
      <c r="AD14" s="7">
        <f>打撃集計!S14</f>
        <v>0</v>
      </c>
      <c r="AE14" s="7">
        <f>打撃集計!T14</f>
        <v>0</v>
      </c>
      <c r="AF14" s="7">
        <f>打撃集計!U14</f>
        <v>0</v>
      </c>
      <c r="AG14" s="8" t="str">
        <f>打撃!O14</f>
        <v>0.00</v>
      </c>
    </row>
    <row r="15" spans="1:33" ht="17.25" customHeight="1">
      <c r="A15" s="6" t="s">
        <v>3</v>
      </c>
      <c r="B15" s="7">
        <f>打撃集計!C15</f>
        <v>2</v>
      </c>
      <c r="C15" s="7">
        <f>打撃集計!D15</f>
        <v>1</v>
      </c>
      <c r="D15" s="7">
        <f>打撃集計!E15</f>
        <v>1</v>
      </c>
      <c r="E15" s="7">
        <f>打撃集計!F15</f>
        <v>0</v>
      </c>
      <c r="F15" s="7">
        <f>打撃集計!G15</f>
        <v>0</v>
      </c>
      <c r="G15" s="7">
        <f>打撃集計!H15</f>
        <v>0</v>
      </c>
      <c r="H15" s="7">
        <f>打撃集計!I15</f>
        <v>0</v>
      </c>
      <c r="I15" s="7">
        <f>打撃集計!J15</f>
        <v>0</v>
      </c>
      <c r="J15" s="7">
        <f>打撃集計!K15</f>
        <v>0</v>
      </c>
      <c r="K15" s="7">
        <f>打撃集計!L15</f>
        <v>0</v>
      </c>
      <c r="L15" s="7" t="str">
        <f>TEXT(打撃集計!O15,"0.000")</f>
        <v>0.000</v>
      </c>
      <c r="M15" s="7" t="str">
        <f>TEXT(打撃集計!P15,"0.000")</f>
        <v>0.000</v>
      </c>
      <c r="N15" s="7" t="str">
        <f>TEXT(打撃集計!Q15,"0.000")</f>
        <v>0.000</v>
      </c>
      <c r="O15" s="7" t="str">
        <f>TEXT(打撃集計!R15,"0.000")</f>
        <v>0.000</v>
      </c>
      <c r="P15" s="7">
        <f>打撃集計!W15</f>
        <v>0</v>
      </c>
      <c r="Q15" s="7">
        <f>打撃集計!X15</f>
        <v>0</v>
      </c>
      <c r="R15" s="7">
        <f>打撃集計!Y15</f>
        <v>0</v>
      </c>
      <c r="S15" s="7">
        <f>打撃集計!M15</f>
        <v>0</v>
      </c>
      <c r="T15" s="7">
        <f>打撃集計!Z15</f>
        <v>0</v>
      </c>
      <c r="U15" s="7">
        <f>打撃集計!AI15</f>
        <v>0</v>
      </c>
      <c r="V15" s="7">
        <f>打撃集計!N15</f>
        <v>1</v>
      </c>
      <c r="W15" s="7">
        <f>打撃集計!AA15</f>
        <v>0</v>
      </c>
      <c r="X15" s="7">
        <f>打撃集計!AB15</f>
        <v>1</v>
      </c>
      <c r="Y15" s="7" t="str">
        <f>TEXT(打撃集計!AC15,"0.0")</f>
        <v>1.0</v>
      </c>
      <c r="Z15" s="6" t="str">
        <f>IFERROR(ROUND(打撃集計!AD15/$X15,2)*100 &amp; "%","0%")</f>
        <v>0%</v>
      </c>
      <c r="AA15" s="6" t="str">
        <f>IFERROR(ROUND(打撃集計!AE15/$X15,2)*100 &amp; "%","0%")</f>
        <v>0%</v>
      </c>
      <c r="AB15" s="6" t="str">
        <f>IFERROR(ROUND(打撃集計!AF15/$X15,2)*100 &amp; "%","0%")</f>
        <v>0%</v>
      </c>
      <c r="AC15" s="6" t="str">
        <f>IFERROR(ROUND(打撃集計!AG15/$X15,2)*100 &amp; "%","0%")</f>
        <v>0%</v>
      </c>
      <c r="AD15" s="7">
        <f>打撃集計!S15</f>
        <v>0</v>
      </c>
      <c r="AE15" s="7">
        <f>打撃集計!T15</f>
        <v>0</v>
      </c>
      <c r="AF15" s="7">
        <f>打撃集計!U15</f>
        <v>0</v>
      </c>
      <c r="AG15" s="8" t="str">
        <f>打撃!O15</f>
        <v>0.00</v>
      </c>
    </row>
    <row r="16" spans="1:33" ht="17.25" customHeight="1">
      <c r="A16" s="6" t="s">
        <v>4</v>
      </c>
      <c r="B16" s="7">
        <f>打撃集計!C16</f>
        <v>1</v>
      </c>
      <c r="C16" s="7">
        <f>打撃集計!D16</f>
        <v>0</v>
      </c>
      <c r="D16" s="7">
        <f>打撃集計!E16</f>
        <v>0</v>
      </c>
      <c r="E16" s="7">
        <f>打撃集計!F16</f>
        <v>0</v>
      </c>
      <c r="F16" s="7">
        <f>打撃集計!G16</f>
        <v>0</v>
      </c>
      <c r="G16" s="7">
        <f>打撃集計!H16</f>
        <v>0</v>
      </c>
      <c r="H16" s="7">
        <f>打撃集計!I16</f>
        <v>0</v>
      </c>
      <c r="I16" s="7">
        <f>打撃集計!J16</f>
        <v>0</v>
      </c>
      <c r="J16" s="7">
        <f>打撃集計!K16</f>
        <v>0</v>
      </c>
      <c r="K16" s="7">
        <f>打撃集計!L16</f>
        <v>0</v>
      </c>
      <c r="L16" s="7" t="str">
        <f>TEXT(打撃集計!O16,"0.000")</f>
        <v>0.000</v>
      </c>
      <c r="M16" s="7" t="str">
        <f>TEXT(打撃集計!P16,"0.000")</f>
        <v>0.000</v>
      </c>
      <c r="N16" s="7" t="str">
        <f>TEXT(打撃集計!Q16,"0.000")</f>
        <v>0.000</v>
      </c>
      <c r="O16" s="7" t="str">
        <f>TEXT(打撃集計!R16,"0.000")</f>
        <v>0.000</v>
      </c>
      <c r="P16" s="7">
        <f>打撃集計!W16</f>
        <v>0</v>
      </c>
      <c r="Q16" s="7">
        <f>打撃集計!X16</f>
        <v>0</v>
      </c>
      <c r="R16" s="7">
        <f>打撃集計!Y16</f>
        <v>0</v>
      </c>
      <c r="S16" s="7">
        <f>打撃集計!M16</f>
        <v>0</v>
      </c>
      <c r="T16" s="7">
        <f>打撃集計!Z16</f>
        <v>0</v>
      </c>
      <c r="U16" s="7">
        <f>打撃集計!AI16</f>
        <v>0</v>
      </c>
      <c r="V16" s="7">
        <f>打撃集計!N16</f>
        <v>0</v>
      </c>
      <c r="W16" s="7">
        <f>打撃集計!AA16</f>
        <v>0</v>
      </c>
      <c r="X16" s="7">
        <f>打撃集計!AB16</f>
        <v>0</v>
      </c>
      <c r="Y16" s="7" t="str">
        <f>TEXT(打撃集計!AC16,"0.0")</f>
        <v>0.0</v>
      </c>
      <c r="Z16" s="6" t="str">
        <f>IFERROR(ROUND(打撃集計!AD16/$X16,2)*100 &amp; "%","0%")</f>
        <v>0%</v>
      </c>
      <c r="AA16" s="6" t="str">
        <f>IFERROR(ROUND(打撃集計!AE16/$X16,2)*100 &amp; "%","0%")</f>
        <v>0%</v>
      </c>
      <c r="AB16" s="6" t="str">
        <f>IFERROR(ROUND(打撃集計!AF16/$X16,2)*100 &amp; "%","0%")</f>
        <v>0%</v>
      </c>
      <c r="AC16" s="6" t="str">
        <f>IFERROR(ROUND(打撃集計!AG16/$X16,2)*100 &amp; "%","0%")</f>
        <v>0%</v>
      </c>
      <c r="AD16" s="7">
        <f>打撃集計!S16</f>
        <v>0</v>
      </c>
      <c r="AE16" s="7">
        <f>打撃集計!T16</f>
        <v>0</v>
      </c>
      <c r="AF16" s="7">
        <f>打撃集計!U16</f>
        <v>0</v>
      </c>
      <c r="AG16" s="8" t="str">
        <f>打撃!O16</f>
        <v>0.00</v>
      </c>
    </row>
    <row r="17" spans="1:33" ht="17.25" customHeight="1">
      <c r="A17" s="6" t="s">
        <v>5</v>
      </c>
      <c r="B17" s="7">
        <f>打撃集計!C17</f>
        <v>1</v>
      </c>
      <c r="C17" s="7">
        <f>打撃集計!D17</f>
        <v>1</v>
      </c>
      <c r="D17" s="7">
        <f>打撃集計!E17</f>
        <v>1</v>
      </c>
      <c r="E17" s="7">
        <f>打撃集計!F17</f>
        <v>0</v>
      </c>
      <c r="F17" s="7">
        <f>打撃集計!G17</f>
        <v>0</v>
      </c>
      <c r="G17" s="7">
        <f>打撃集計!H17</f>
        <v>0</v>
      </c>
      <c r="H17" s="7">
        <f>打撃集計!I17</f>
        <v>0</v>
      </c>
      <c r="I17" s="7">
        <f>打撃集計!J17</f>
        <v>0</v>
      </c>
      <c r="J17" s="7">
        <f>打撃集計!K17</f>
        <v>0</v>
      </c>
      <c r="K17" s="7">
        <f>打撃集計!L17</f>
        <v>0</v>
      </c>
      <c r="L17" s="7" t="str">
        <f>TEXT(打撃集計!O17,"0.000")</f>
        <v>0.000</v>
      </c>
      <c r="M17" s="7" t="str">
        <f>TEXT(打撃集計!P17,"0.000")</f>
        <v>0.000</v>
      </c>
      <c r="N17" s="7" t="str">
        <f>TEXT(打撃集計!Q17,"0.000")</f>
        <v>0.000</v>
      </c>
      <c r="O17" s="7" t="str">
        <f>TEXT(打撃集計!R17,"0.000")</f>
        <v>0.000</v>
      </c>
      <c r="P17" s="7">
        <f>打撃集計!W17</f>
        <v>0</v>
      </c>
      <c r="Q17" s="7">
        <f>打撃集計!X17</f>
        <v>0</v>
      </c>
      <c r="R17" s="7">
        <f>打撃集計!Y17</f>
        <v>0</v>
      </c>
      <c r="S17" s="7">
        <f>打撃集計!M17</f>
        <v>0</v>
      </c>
      <c r="T17" s="7">
        <f>打撃集計!Z17</f>
        <v>0</v>
      </c>
      <c r="U17" s="7">
        <f>打撃集計!AI17</f>
        <v>0</v>
      </c>
      <c r="V17" s="7">
        <f>打撃集計!N17</f>
        <v>1</v>
      </c>
      <c r="W17" s="7">
        <f>打撃集計!AA17</f>
        <v>0</v>
      </c>
      <c r="X17" s="7">
        <f>打撃集計!AB17</f>
        <v>1</v>
      </c>
      <c r="Y17" s="7" t="str">
        <f>TEXT(打撃集計!AC17,"0.0")</f>
        <v>1.0</v>
      </c>
      <c r="Z17" s="6" t="str">
        <f>IFERROR(ROUND(打撃集計!AD17/$X17,2)*100 &amp; "%","0%")</f>
        <v>0%</v>
      </c>
      <c r="AA17" s="6" t="str">
        <f>IFERROR(ROUND(打撃集計!AE17/$X17,2)*100 &amp; "%","0%")</f>
        <v>0%</v>
      </c>
      <c r="AB17" s="6" t="str">
        <f>IFERROR(ROUND(打撃集計!AF17/$X17,2)*100 &amp; "%","0%")</f>
        <v>0%</v>
      </c>
      <c r="AC17" s="6" t="str">
        <f>IFERROR(ROUND(打撃集計!AG17/$X17,2)*100 &amp; "%","0%")</f>
        <v>0%</v>
      </c>
      <c r="AD17" s="7">
        <f>打撃集計!S17</f>
        <v>0</v>
      </c>
      <c r="AE17" s="7">
        <f>打撃集計!T17</f>
        <v>0</v>
      </c>
      <c r="AF17" s="7">
        <f>打撃集計!U17</f>
        <v>0</v>
      </c>
      <c r="AG17" s="8" t="str">
        <f>打撃!O17</f>
        <v>0.00</v>
      </c>
    </row>
    <row r="18" spans="1:33" ht="17.25" customHeight="1">
      <c r="A18" s="6" t="str">
        <f>打撃集計!B18</f>
        <v>全体</v>
      </c>
      <c r="B18" s="7">
        <f>打撃集計!C18</f>
        <v>5</v>
      </c>
      <c r="C18" s="7">
        <f>打撃集計!D18</f>
        <v>79</v>
      </c>
      <c r="D18" s="7">
        <f>打撃集計!E18</f>
        <v>79</v>
      </c>
      <c r="E18" s="7">
        <f>打撃集計!F18</f>
        <v>12</v>
      </c>
      <c r="F18" s="7">
        <f>打撃集計!G18</f>
        <v>7</v>
      </c>
      <c r="G18" s="7">
        <f>打撃集計!H18</f>
        <v>0</v>
      </c>
      <c r="H18" s="7">
        <f>打撃集計!I18</f>
        <v>1</v>
      </c>
      <c r="I18" s="7">
        <f>打撃集計!J18</f>
        <v>3</v>
      </c>
      <c r="J18" s="7">
        <f>打撃集計!K18</f>
        <v>4</v>
      </c>
      <c r="K18" s="7">
        <f>打撃集計!L18</f>
        <v>0</v>
      </c>
      <c r="L18" s="7" t="str">
        <f>TEXT(打撃集計!O18,"0.000")</f>
        <v>0.152</v>
      </c>
      <c r="M18" s="7" t="str">
        <f>TEXT(打撃集計!P18,"0.000")</f>
        <v>0.221</v>
      </c>
      <c r="N18" s="7" t="str">
        <f>TEXT(打撃集計!Q18,"0.000")</f>
        <v>0.253</v>
      </c>
      <c r="O18" s="7" t="str">
        <f>TEXT(打撃集計!R18,"0.000")</f>
        <v>0.474</v>
      </c>
      <c r="P18" s="7">
        <f>打撃集計!W18</f>
        <v>7</v>
      </c>
      <c r="Q18" s="7">
        <f>打撃集計!X18</f>
        <v>3</v>
      </c>
      <c r="R18" s="7">
        <f>打撃集計!Y18</f>
        <v>1</v>
      </c>
      <c r="S18" s="7">
        <f>打撃集計!M18</f>
        <v>1</v>
      </c>
      <c r="T18" s="7">
        <f>打撃集計!Z18</f>
        <v>20</v>
      </c>
      <c r="U18" s="7">
        <f>打撃集計!AI18</f>
        <v>9</v>
      </c>
      <c r="V18" s="7">
        <f>打撃集計!N18</f>
        <v>30</v>
      </c>
      <c r="W18" s="7">
        <f>打撃集計!AA18</f>
        <v>0</v>
      </c>
      <c r="X18" s="7">
        <f>打撃集計!AB18</f>
        <v>242</v>
      </c>
      <c r="Y18" s="7" t="str">
        <f>TEXT(打撃集計!AC18,"0.0")</f>
        <v>3.1</v>
      </c>
      <c r="Z18" s="6" t="str">
        <f>ROUND(打撃集計!AD18/$X18,2)*100 &amp; "%"</f>
        <v>9%</v>
      </c>
      <c r="AA18" s="6" t="str">
        <f>ROUND(打撃集計!AE18/$X18,2)*100 &amp; "%"</f>
        <v>13%</v>
      </c>
      <c r="AB18" s="6" t="str">
        <f>ROUND(打撃集計!AF18/$X18,2)*100 &amp; "%"</f>
        <v>14%</v>
      </c>
      <c r="AC18" s="6" t="str">
        <f>ROUND(打撃集計!AG18/$X18,2)*100 &amp; "%"</f>
        <v>31%</v>
      </c>
      <c r="AD18" s="7">
        <f>打撃集計!S18</f>
        <v>1</v>
      </c>
      <c r="AE18" s="7">
        <f>打撃集計!T18</f>
        <v>30</v>
      </c>
      <c r="AF18" s="7">
        <f>打撃集計!U18</f>
        <v>15</v>
      </c>
      <c r="AG18" s="8" t="str">
        <f>打撃!O18</f>
        <v>0.98</v>
      </c>
    </row>
    <row r="19" spans="1:33" ht="17.25" customHeight="1"/>
    <row r="20" spans="1:33" ht="17.25" customHeight="1"/>
    <row r="21" spans="1:33" ht="17.25" customHeight="1"/>
    <row r="22" spans="1:33" ht="17.25" customHeight="1"/>
    <row r="23" spans="1:33" ht="17.25" customHeight="1"/>
    <row r="24" spans="1:33" ht="17.25" customHeight="1"/>
    <row r="25" spans="1:33" ht="17.25" customHeight="1"/>
    <row r="26" spans="1:33" ht="17.25" customHeight="1"/>
    <row r="27" spans="1:33" ht="17.25" customHeight="1"/>
    <row r="28" spans="1:33" ht="17.25" customHeight="1"/>
    <row r="29" spans="1:33" ht="17.25" customHeight="1"/>
    <row r="30" spans="1:33" ht="17.25" customHeight="1"/>
    <row r="31" spans="1:33" ht="17.25" customHeight="1"/>
    <row r="32" spans="1:33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9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/>
  </sheetViews>
  <sheetFormatPr defaultColWidth="12.59765625" defaultRowHeight="15" customHeight="1"/>
  <cols>
    <col min="1" max="1" width="3.1328125" customWidth="1"/>
    <col min="2" max="2" width="9.59765625" customWidth="1"/>
    <col min="3" max="12" width="3.86328125" customWidth="1"/>
    <col min="13" max="13" width="5.265625" customWidth="1"/>
    <col min="14" max="14" width="3.86328125" customWidth="1"/>
    <col min="15" max="17" width="5.265625" customWidth="1"/>
    <col min="18" max="18" width="5.73046875" customWidth="1"/>
    <col min="19" max="21" width="3.86328125" customWidth="1"/>
    <col min="22" max="22" width="5.265625" customWidth="1"/>
    <col min="23" max="23" width="3.86328125" customWidth="1"/>
    <col min="24" max="26" width="5.265625" customWidth="1"/>
    <col min="27" max="28" width="3.86328125" customWidth="1"/>
    <col min="29" max="29" width="3.73046875" customWidth="1"/>
    <col min="30" max="31" width="5.265625" customWidth="1"/>
    <col min="32" max="32" width="6.46484375" customWidth="1"/>
    <col min="33" max="33" width="5.265625" customWidth="1"/>
    <col min="34" max="35" width="3.86328125" customWidth="1"/>
  </cols>
  <sheetData>
    <row r="1" spans="1:35" ht="17.25" customHeight="1">
      <c r="A1" s="1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1" t="s">
        <v>14</v>
      </c>
      <c r="I1" s="1" t="s">
        <v>15</v>
      </c>
      <c r="J1" s="9" t="s">
        <v>16</v>
      </c>
      <c r="K1" s="1" t="s">
        <v>17</v>
      </c>
      <c r="L1" s="1" t="s">
        <v>18</v>
      </c>
      <c r="M1" s="9" t="s">
        <v>19</v>
      </c>
      <c r="N1" s="9" t="s">
        <v>20</v>
      </c>
      <c r="O1" s="9" t="s">
        <v>21</v>
      </c>
      <c r="P1" s="9" t="s">
        <v>22</v>
      </c>
      <c r="Q1" s="1" t="s">
        <v>23</v>
      </c>
      <c r="R1" s="9" t="s">
        <v>24</v>
      </c>
      <c r="S1" s="9" t="s">
        <v>25</v>
      </c>
      <c r="T1" s="1" t="s">
        <v>26</v>
      </c>
      <c r="U1" s="1" t="s">
        <v>27</v>
      </c>
      <c r="V1" s="9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17</v>
      </c>
      <c r="AI1" s="1" t="s">
        <v>40</v>
      </c>
    </row>
    <row r="2" spans="1:35" ht="17.25" customHeight="1">
      <c r="A2" s="6" t="s">
        <v>41</v>
      </c>
      <c r="B2" s="6" t="s">
        <v>42</v>
      </c>
      <c r="C2" s="6">
        <f>COUNTIF(元データ!F:F,B2)</f>
        <v>3</v>
      </c>
      <c r="D2" s="6">
        <f>SUMIF(元データ!F:F,B2,元データ!H:H)</f>
        <v>5</v>
      </c>
      <c r="E2" s="6">
        <f>SUMIF(元データ!F:F,B2,元データ!H:H)</f>
        <v>5</v>
      </c>
      <c r="F2" s="6">
        <f>SUMIF(元データ!F:F,B2,元データ!I:I)</f>
        <v>0</v>
      </c>
      <c r="G2" s="6">
        <f>SUMIF(元データ!F:F,B2,元データ!N:N)</f>
        <v>0</v>
      </c>
      <c r="H2" s="6">
        <f>SUMIF(元データ!F:F,B2,元データ!O:O)</f>
        <v>0</v>
      </c>
      <c r="I2" s="6">
        <f>SUMIF(元データ!F:F,B2,元データ!Q:Q)</f>
        <v>0</v>
      </c>
      <c r="J2" s="6">
        <f>SUMIF(元データ!F:F,B2,元データ!P:P)</f>
        <v>0</v>
      </c>
      <c r="K2" s="6">
        <f>SUMIF(元データ!F:F,B2,元データ!R:R)</f>
        <v>0</v>
      </c>
      <c r="L2" s="6">
        <f>SUMIF(元データ!F:F,B2,元データ!Z:Z)</f>
        <v>0</v>
      </c>
      <c r="M2" s="6">
        <f>SUMIF(元データ!F:F,B2,元データ!M:M)</f>
        <v>0</v>
      </c>
      <c r="N2" s="6">
        <f>SUMIF(元データ!F:F,B2,元データ!Y:Y)</f>
        <v>2</v>
      </c>
      <c r="O2" s="10">
        <f t="shared" ref="O2:O8" si="0">IFERROR(ROUND(F2/E2,3),"-")</f>
        <v>0</v>
      </c>
      <c r="P2" s="6">
        <f t="shared" ref="P2:P8" si="1">IFERROR(ROUND((G2+H2+F2)/(G2+H2+E2),3),"-")</f>
        <v>0</v>
      </c>
      <c r="Q2" s="6">
        <f t="shared" ref="Q2:Q8" si="2">IFERROR(ROUND(Z2/E2,3),"-")</f>
        <v>0</v>
      </c>
      <c r="R2" s="6">
        <f t="shared" ref="R2:R18" si="3">IFERROR(P2+Q2,"-")</f>
        <v>0</v>
      </c>
      <c r="S2" s="6">
        <f>SUMIF(元データ!F:F,B2,元データ!AB:AB)</f>
        <v>0</v>
      </c>
      <c r="T2" s="6">
        <f>SUMIF(元データ!F:F,B2,元データ!AC:AC)</f>
        <v>8</v>
      </c>
      <c r="U2" s="6">
        <f>SUMIF(元データ!F:F,B2,元データ!AD:AD)</f>
        <v>0</v>
      </c>
      <c r="V2" s="5">
        <f t="shared" ref="V2:V12" si="4">IFERROR(ROUND((T2+U2)/(S2+T2+U2),3),"-")</f>
        <v>1</v>
      </c>
      <c r="W2" s="6">
        <f>SUMIF(元データ!F:F,B2,元データ!J:J)</f>
        <v>0</v>
      </c>
      <c r="X2" s="6">
        <f>SUMIF(元データ!F:F,B2,元データ!K:K)</f>
        <v>0</v>
      </c>
      <c r="Y2" s="6">
        <f>SUMIF(元データ!F:F,B2,元データ!L:L)</f>
        <v>0</v>
      </c>
      <c r="Z2" s="6">
        <f t="shared" ref="Z2:Z17" si="5">W2+X2*2+Y2*3+M2*4</f>
        <v>0</v>
      </c>
      <c r="AA2" s="6">
        <f>SUMIF(元データ!F:F,B2,元データ!AA:AA)</f>
        <v>0</v>
      </c>
      <c r="AB2" s="6">
        <f t="shared" ref="AB2:AB17" si="6">SUM(AD2:AG2)+E2+L2</f>
        <v>17</v>
      </c>
      <c r="AC2" s="6">
        <f t="shared" ref="AC2:AC8" si="7">IFERROR(ROUND(AB2/D2,2),"-")</f>
        <v>3.4</v>
      </c>
      <c r="AD2" s="6">
        <f>SUMIF(元データ!F:F,B2,元データ!T:T)</f>
        <v>3</v>
      </c>
      <c r="AE2" s="6">
        <f>SUMIF(元データ!F:F,B2,元データ!U:U)</f>
        <v>3</v>
      </c>
      <c r="AF2" s="6">
        <f>SUMIF(元データ!F:F,B2,元データ!V:V)</f>
        <v>2</v>
      </c>
      <c r="AG2" s="6">
        <f>SUMIF(元データ!F:F,B2,元データ!W:W)</f>
        <v>4</v>
      </c>
      <c r="AH2" s="6">
        <f>SUMIF(元データ!F:F,B2,元データ!R:R)</f>
        <v>0</v>
      </c>
      <c r="AI2" s="6">
        <f>SUMIF(元データ!F:F,B2,元データ!S:S)</f>
        <v>0</v>
      </c>
    </row>
    <row r="3" spans="1:35" ht="17.25" customHeight="1">
      <c r="A3" s="6" t="s">
        <v>43</v>
      </c>
      <c r="B3" s="6" t="s">
        <v>44</v>
      </c>
      <c r="C3" s="6">
        <f>COUNTIF(元データ!F:F,B3)</f>
        <v>3</v>
      </c>
      <c r="D3" s="6">
        <f>SUMIF(元データ!F:F,B3,元データ!H:H)</f>
        <v>6</v>
      </c>
      <c r="E3" s="6">
        <f>SUMIF(元データ!F:F,B3,元データ!H:H)</f>
        <v>6</v>
      </c>
      <c r="F3" s="6">
        <f>SUMIF(元データ!F:F,B3,元データ!I:I)</f>
        <v>0</v>
      </c>
      <c r="G3" s="6">
        <f>SUMIF(元データ!F:F,B3,元データ!N:N)</f>
        <v>1</v>
      </c>
      <c r="H3" s="6">
        <f>SUMIF(元データ!F:F,B3,元データ!O:O)</f>
        <v>0</v>
      </c>
      <c r="I3" s="6">
        <f>SUMIF(元データ!F:F,B3,元データ!Q:Q)</f>
        <v>0</v>
      </c>
      <c r="J3" s="6">
        <f>SUMIF(元データ!F:F,B3,元データ!P:P)</f>
        <v>0</v>
      </c>
      <c r="K3" s="6">
        <f>SUMIF(元データ!F:F,B3,元データ!R:R)</f>
        <v>0</v>
      </c>
      <c r="L3" s="6">
        <f>SUMIF(元データ!F:F,B3,元データ!Z:Z)</f>
        <v>0</v>
      </c>
      <c r="M3" s="6">
        <f>SUMIF(元データ!F:F,B3,元データ!M:M)</f>
        <v>0</v>
      </c>
      <c r="N3" s="6">
        <f>SUMIF(元データ!F:F,B3,元データ!Y:Y)</f>
        <v>3</v>
      </c>
      <c r="O3" s="10">
        <f t="shared" si="0"/>
        <v>0</v>
      </c>
      <c r="P3" s="6">
        <f t="shared" si="1"/>
        <v>0.14299999999999999</v>
      </c>
      <c r="Q3" s="6">
        <f t="shared" si="2"/>
        <v>0</v>
      </c>
      <c r="R3" s="6">
        <f t="shared" si="3"/>
        <v>0.14299999999999999</v>
      </c>
      <c r="S3" s="6">
        <f>SUMIF(元データ!F:F,B3,元データ!AB:AB)</f>
        <v>0</v>
      </c>
      <c r="T3" s="6">
        <f>SUMIF(元データ!F:F,B3,元データ!AC:AC)</f>
        <v>1</v>
      </c>
      <c r="U3" s="6">
        <f>SUMIF(元データ!F:F,B3,元データ!AD:AD)</f>
        <v>0</v>
      </c>
      <c r="V3" s="5">
        <f t="shared" si="4"/>
        <v>1</v>
      </c>
      <c r="W3" s="6">
        <f>SUMIF(元データ!F:F,B3,元データ!J:J)</f>
        <v>0</v>
      </c>
      <c r="X3" s="6">
        <f>SUMIF(元データ!F:F,B3,元データ!K:K)</f>
        <v>0</v>
      </c>
      <c r="Y3" s="6">
        <f>SUMIF(元データ!F:F,B3,元データ!L:L)</f>
        <v>0</v>
      </c>
      <c r="Z3" s="6">
        <f t="shared" si="5"/>
        <v>0</v>
      </c>
      <c r="AA3" s="6">
        <f>SUMIF(元データ!F:F,B3,元データ!AA:AA)</f>
        <v>0</v>
      </c>
      <c r="AB3" s="6">
        <f t="shared" si="6"/>
        <v>26</v>
      </c>
      <c r="AC3" s="6">
        <f t="shared" si="7"/>
        <v>4.33</v>
      </c>
      <c r="AD3" s="6">
        <f>SUMIF(元データ!F:F,B3,元データ!T:T)</f>
        <v>1</v>
      </c>
      <c r="AE3" s="6">
        <f>SUMIF(元データ!F:F,B3,元データ!U:U)</f>
        <v>5</v>
      </c>
      <c r="AF3" s="6">
        <f>SUMIF(元データ!F:F,B3,元データ!V:V)</f>
        <v>8</v>
      </c>
      <c r="AG3" s="6">
        <f>SUMIF(元データ!F:F,B3,元データ!W:W)</f>
        <v>6</v>
      </c>
      <c r="AH3" s="6">
        <f>SUMIF(元データ!F:F,B3,元データ!R:R)</f>
        <v>0</v>
      </c>
      <c r="AI3" s="6">
        <f>SUMIF(元データ!F:F,B3,元データ!S:S)</f>
        <v>1</v>
      </c>
    </row>
    <row r="4" spans="1:35" ht="17.25" customHeight="1">
      <c r="A4" s="6" t="s">
        <v>45</v>
      </c>
      <c r="B4" s="6" t="s">
        <v>46</v>
      </c>
      <c r="C4" s="6">
        <f>COUNTIF(元データ!F:F,B4)</f>
        <v>4</v>
      </c>
      <c r="D4" s="6">
        <f>SUMIF(元データ!F:F,B4,元データ!H:H)</f>
        <v>5</v>
      </c>
      <c r="E4" s="6">
        <f>SUMIF(元データ!F:F,B4,元データ!H:H)</f>
        <v>5</v>
      </c>
      <c r="F4" s="6">
        <f>SUMIF(元データ!F:F,B4,元データ!I:I)</f>
        <v>0</v>
      </c>
      <c r="G4" s="6">
        <f>SUMIF(元データ!F:F,B4,元データ!N:N)</f>
        <v>0</v>
      </c>
      <c r="H4" s="6">
        <f>SUMIF(元データ!F:F,B4,元データ!O:O)</f>
        <v>0</v>
      </c>
      <c r="I4" s="6">
        <f>SUMIF(元データ!F:F,B4,元データ!Q:Q)</f>
        <v>0</v>
      </c>
      <c r="J4" s="6">
        <f>SUMIF(元データ!F:F,B4,元データ!P:P)</f>
        <v>0</v>
      </c>
      <c r="K4" s="6">
        <f>SUMIF(元データ!F:F,B4,元データ!R:R)</f>
        <v>0</v>
      </c>
      <c r="L4" s="6">
        <f>SUMIF(元データ!F:F,B4,元データ!Z:Z)</f>
        <v>0</v>
      </c>
      <c r="M4" s="6">
        <f>SUMIF(元データ!F:F,B4,元データ!M:M)</f>
        <v>0</v>
      </c>
      <c r="N4" s="6">
        <f>SUMIF(元データ!F:F,B4,元データ!Y:Y)</f>
        <v>3</v>
      </c>
      <c r="O4" s="10">
        <f t="shared" si="0"/>
        <v>0</v>
      </c>
      <c r="P4" s="6">
        <f t="shared" si="1"/>
        <v>0</v>
      </c>
      <c r="Q4" s="6">
        <f t="shared" si="2"/>
        <v>0</v>
      </c>
      <c r="R4" s="6">
        <f t="shared" si="3"/>
        <v>0</v>
      </c>
      <c r="S4" s="6">
        <f>SUMIF(元データ!F:F,B4,元データ!AB:AB)</f>
        <v>0</v>
      </c>
      <c r="T4" s="6">
        <f>SUMIF(元データ!F:F,B4,元データ!AC:AC)</f>
        <v>0</v>
      </c>
      <c r="U4" s="6">
        <f>SUMIF(元データ!F:F,B4,元データ!AD:AD)</f>
        <v>2</v>
      </c>
      <c r="V4" s="5">
        <f t="shared" si="4"/>
        <v>1</v>
      </c>
      <c r="W4" s="6">
        <f>SUMIF(元データ!F:F,B4,元データ!J:J)</f>
        <v>0</v>
      </c>
      <c r="X4" s="6">
        <f>SUMIF(元データ!F:F,B4,元データ!K:K)</f>
        <v>0</v>
      </c>
      <c r="Y4" s="6">
        <f>SUMIF(元データ!F:F,B4,元データ!L:L)</f>
        <v>0</v>
      </c>
      <c r="Z4" s="6">
        <f t="shared" si="5"/>
        <v>0</v>
      </c>
      <c r="AA4" s="6">
        <f>SUMIF(元データ!F:F,B4,元データ!AA:AA)</f>
        <v>0</v>
      </c>
      <c r="AB4" s="6">
        <f t="shared" si="6"/>
        <v>10</v>
      </c>
      <c r="AC4" s="6">
        <f t="shared" si="7"/>
        <v>2</v>
      </c>
      <c r="AD4" s="6">
        <f>SUMIF(元データ!F:F,B4,元データ!T:T)</f>
        <v>1</v>
      </c>
      <c r="AE4" s="6">
        <f>SUMIF(元データ!F:F,B4,元データ!U:U)</f>
        <v>1</v>
      </c>
      <c r="AF4" s="6">
        <f>SUMIF(元データ!F:F,B4,元データ!V:V)</f>
        <v>0</v>
      </c>
      <c r="AG4" s="6">
        <f>SUMIF(元データ!F:F,B4,元データ!W:W)</f>
        <v>3</v>
      </c>
      <c r="AH4" s="6">
        <f>SUMIF(元データ!F:F,B4,元データ!R:R)</f>
        <v>0</v>
      </c>
      <c r="AI4" s="6">
        <f>SUMIF(元データ!F:F,B4,元データ!S:S)</f>
        <v>0</v>
      </c>
    </row>
    <row r="5" spans="1:35" ht="17.25" customHeight="1">
      <c r="A5" s="6" t="s">
        <v>47</v>
      </c>
      <c r="B5" s="6" t="s">
        <v>48</v>
      </c>
      <c r="C5" s="6">
        <f>COUNTIF(元データ!F:F,B5)</f>
        <v>2</v>
      </c>
      <c r="D5" s="6">
        <f>SUMIF(元データ!F:F,B5,元データ!H:H)</f>
        <v>2</v>
      </c>
      <c r="E5" s="6">
        <f>SUMIF(元データ!F:F,B5,元データ!H:H)</f>
        <v>2</v>
      </c>
      <c r="F5" s="6">
        <f>SUMIF(元データ!F:F,B5,元データ!I:I)</f>
        <v>1</v>
      </c>
      <c r="G5" s="6">
        <f>SUMIF(元データ!F:F,B5,元データ!N:N)</f>
        <v>1</v>
      </c>
      <c r="H5" s="6">
        <f>SUMIF(元データ!F:F,B5,元データ!O:O)</f>
        <v>0</v>
      </c>
      <c r="I5" s="6">
        <f>SUMIF(元データ!F:F,B5,元データ!Q:Q)</f>
        <v>0</v>
      </c>
      <c r="J5" s="6">
        <f>SUMIF(元データ!F:F,B5,元データ!P:P)</f>
        <v>0</v>
      </c>
      <c r="K5" s="6">
        <f>SUMIF(元データ!F:F,B5,元データ!R:R)</f>
        <v>0</v>
      </c>
      <c r="L5" s="6">
        <f>SUMIF(元データ!F:F,B5,元データ!Z:Z)</f>
        <v>0</v>
      </c>
      <c r="M5" s="6">
        <f>SUMIF(元データ!F:F,B5,元データ!M:M)</f>
        <v>0</v>
      </c>
      <c r="N5" s="6">
        <f>SUMIF(元データ!F:F,B5,元データ!Y:Y)</f>
        <v>0</v>
      </c>
      <c r="O5" s="10">
        <f t="shared" si="0"/>
        <v>0.5</v>
      </c>
      <c r="P5" s="6">
        <f t="shared" si="1"/>
        <v>0.66700000000000004</v>
      </c>
      <c r="Q5" s="6">
        <f t="shared" si="2"/>
        <v>0.5</v>
      </c>
      <c r="R5" s="6">
        <f t="shared" si="3"/>
        <v>1.167</v>
      </c>
      <c r="S5" s="6">
        <f>SUMIF(元データ!F:F,B5,元データ!AB:AB)</f>
        <v>0</v>
      </c>
      <c r="T5" s="6">
        <f>SUMIF(元データ!F:F,B5,元データ!AC:AC)</f>
        <v>2</v>
      </c>
      <c r="U5" s="6">
        <f>SUMIF(元データ!F:F,B5,元データ!AD:AD)</f>
        <v>0</v>
      </c>
      <c r="V5" s="5">
        <f t="shared" si="4"/>
        <v>1</v>
      </c>
      <c r="W5" s="6">
        <f>SUMIF(元データ!F:F,B5,元データ!J:J)</f>
        <v>1</v>
      </c>
      <c r="X5" s="6">
        <f>SUMIF(元データ!F:F,B5,元データ!K:K)</f>
        <v>0</v>
      </c>
      <c r="Y5" s="6">
        <f>SUMIF(元データ!F:F,B5,元データ!L:L)</f>
        <v>0</v>
      </c>
      <c r="Z5" s="6">
        <f t="shared" si="5"/>
        <v>1</v>
      </c>
      <c r="AA5" s="6">
        <f>SUMIF(元データ!F:F,B5,元データ!AA:AA)</f>
        <v>0</v>
      </c>
      <c r="AB5" s="6">
        <f t="shared" si="6"/>
        <v>11</v>
      </c>
      <c r="AC5" s="6">
        <f t="shared" si="7"/>
        <v>5.5</v>
      </c>
      <c r="AD5" s="6">
        <f>SUMIF(元データ!F:F,B5,元データ!T:T)</f>
        <v>1</v>
      </c>
      <c r="AE5" s="6">
        <f>SUMIF(元データ!F:F,B5,元データ!U:U)</f>
        <v>1</v>
      </c>
      <c r="AF5" s="6">
        <f>SUMIF(元データ!F:F,B5,元データ!V:V)</f>
        <v>1</v>
      </c>
      <c r="AG5" s="6">
        <f>SUMIF(元データ!F:F,B5,元データ!W:W)</f>
        <v>6</v>
      </c>
      <c r="AH5" s="6">
        <f>SUMIF(元データ!F:F,B5,元データ!R:R)</f>
        <v>0</v>
      </c>
      <c r="AI5" s="6">
        <f>SUMIF(元データ!F:F,B5,元データ!S:S)</f>
        <v>2</v>
      </c>
    </row>
    <row r="6" spans="1:35" ht="17.25" customHeight="1">
      <c r="A6" s="6" t="s">
        <v>49</v>
      </c>
      <c r="B6" s="6" t="s">
        <v>50</v>
      </c>
      <c r="C6" s="6">
        <f>COUNTIF(元データ!F:F,B6)</f>
        <v>4</v>
      </c>
      <c r="D6" s="6">
        <f>SUMIF(元データ!F:F,B6,元データ!H:H)</f>
        <v>10</v>
      </c>
      <c r="E6" s="6">
        <f>SUMIF(元データ!F:F,B6,元データ!H:H)</f>
        <v>10</v>
      </c>
      <c r="F6" s="6">
        <f>SUMIF(元データ!F:F,B6,元データ!I:I)</f>
        <v>3</v>
      </c>
      <c r="G6" s="6">
        <f>SUMIF(元データ!F:F,B6,元データ!N:N)</f>
        <v>0</v>
      </c>
      <c r="H6" s="6">
        <f>SUMIF(元データ!F:F,B6,元データ!O:O)</f>
        <v>0</v>
      </c>
      <c r="I6" s="6">
        <f>SUMIF(元データ!F:F,B6,元データ!Q:Q)</f>
        <v>0</v>
      </c>
      <c r="J6" s="6">
        <f>SUMIF(元データ!F:F,B6,元データ!P:P)</f>
        <v>3</v>
      </c>
      <c r="K6" s="6">
        <f>SUMIF(元データ!F:F,B6,元データ!R:R)</f>
        <v>0</v>
      </c>
      <c r="L6" s="6">
        <f>SUMIF(元データ!F:F,B6,元データ!Z:Z)</f>
        <v>0</v>
      </c>
      <c r="M6" s="6">
        <f>SUMIF(元データ!F:F,B6,元データ!M:M)</f>
        <v>0</v>
      </c>
      <c r="N6" s="6">
        <f>SUMIF(元データ!F:F,B6,元データ!Y:Y)</f>
        <v>0</v>
      </c>
      <c r="O6" s="10">
        <f t="shared" si="0"/>
        <v>0.3</v>
      </c>
      <c r="P6" s="6">
        <f t="shared" si="1"/>
        <v>0.3</v>
      </c>
      <c r="Q6" s="6">
        <f t="shared" si="2"/>
        <v>0.4</v>
      </c>
      <c r="R6" s="6">
        <f t="shared" si="3"/>
        <v>0.7</v>
      </c>
      <c r="S6" s="6">
        <f>SUMIF(元データ!F:F,B6,元データ!AB:AB)</f>
        <v>0</v>
      </c>
      <c r="T6" s="6">
        <f>SUMIF(元データ!F:F,B6,元データ!AC:AC)</f>
        <v>2</v>
      </c>
      <c r="U6" s="6">
        <f>SUMIF(元データ!F:F,B6,元データ!AD:AD)</f>
        <v>1</v>
      </c>
      <c r="V6" s="5">
        <f t="shared" si="4"/>
        <v>1</v>
      </c>
      <c r="W6" s="6">
        <f>SUMIF(元データ!F:F,B6,元データ!J:J)</f>
        <v>2</v>
      </c>
      <c r="X6" s="6">
        <f>SUMIF(元データ!F:F,B6,元データ!K:K)</f>
        <v>1</v>
      </c>
      <c r="Y6" s="6">
        <f>SUMIF(元データ!F:F,B6,元データ!L:L)</f>
        <v>0</v>
      </c>
      <c r="Z6" s="6">
        <f t="shared" si="5"/>
        <v>4</v>
      </c>
      <c r="AA6" s="6">
        <f>SUMIF(元データ!F:F,B6,元データ!AA:AA)</f>
        <v>0</v>
      </c>
      <c r="AB6" s="6">
        <f t="shared" si="6"/>
        <v>24</v>
      </c>
      <c r="AC6" s="6">
        <f t="shared" si="7"/>
        <v>2.4</v>
      </c>
      <c r="AD6" s="6">
        <f>SUMIF(元データ!F:F,B6,元データ!T:T)</f>
        <v>4</v>
      </c>
      <c r="AE6" s="6">
        <f>SUMIF(元データ!F:F,B6,元データ!U:U)</f>
        <v>0</v>
      </c>
      <c r="AF6" s="6">
        <f>SUMIF(元データ!F:F,B6,元データ!V:V)</f>
        <v>3</v>
      </c>
      <c r="AG6" s="6">
        <f>SUMIF(元データ!F:F,B6,元データ!W:W)</f>
        <v>7</v>
      </c>
      <c r="AH6" s="6">
        <f>SUMIF(元データ!F:F,B6,元データ!R:R)</f>
        <v>0</v>
      </c>
      <c r="AI6" s="6">
        <f>SUMIF(元データ!F:F,B6,元データ!S:S)</f>
        <v>3</v>
      </c>
    </row>
    <row r="7" spans="1:35" ht="17.25" customHeight="1">
      <c r="A7" s="6" t="s">
        <v>51</v>
      </c>
      <c r="B7" s="6" t="s">
        <v>52</v>
      </c>
      <c r="C7" s="6">
        <f>COUNTIF(元データ!F:F,B7)</f>
        <v>4</v>
      </c>
      <c r="D7" s="6">
        <f>SUMIF(元データ!F:F,B7,元データ!H:H)</f>
        <v>11</v>
      </c>
      <c r="E7" s="6">
        <f>SUMIF(元データ!F:F,B7,元データ!H:H)</f>
        <v>11</v>
      </c>
      <c r="F7" s="6">
        <f>SUMIF(元データ!F:F,B7,元データ!I:I)</f>
        <v>4</v>
      </c>
      <c r="G7" s="6">
        <f>SUMIF(元データ!F:F,B7,元データ!N:N)</f>
        <v>0</v>
      </c>
      <c r="H7" s="6">
        <f>SUMIF(元データ!F:F,B7,元データ!O:O)</f>
        <v>0</v>
      </c>
      <c r="I7" s="6">
        <f>SUMIF(元データ!F:F,B7,元データ!Q:Q)</f>
        <v>0</v>
      </c>
      <c r="J7" s="6">
        <f>SUMIF(元データ!F:F,B7,元データ!P:P)</f>
        <v>0</v>
      </c>
      <c r="K7" s="6">
        <f>SUMIF(元データ!F:F,B7,元データ!R:R)</f>
        <v>1</v>
      </c>
      <c r="L7" s="6">
        <f>SUMIF(元データ!F:F,B7,元データ!Z:Z)</f>
        <v>0</v>
      </c>
      <c r="M7" s="6">
        <f>SUMIF(元データ!F:F,B7,元データ!M:M)</f>
        <v>1</v>
      </c>
      <c r="N7" s="6">
        <f>SUMIF(元データ!F:F,B7,元データ!Y:Y)</f>
        <v>3</v>
      </c>
      <c r="O7" s="10">
        <f t="shared" si="0"/>
        <v>0.36399999999999999</v>
      </c>
      <c r="P7" s="6">
        <f t="shared" si="1"/>
        <v>0.36399999999999999</v>
      </c>
      <c r="Q7" s="6">
        <f t="shared" si="2"/>
        <v>1</v>
      </c>
      <c r="R7" s="6">
        <f t="shared" si="3"/>
        <v>1.3639999999999999</v>
      </c>
      <c r="S7" s="6">
        <f>SUMIF(元データ!F:F,B7,元データ!AB:AB)</f>
        <v>0</v>
      </c>
      <c r="T7" s="6">
        <f>SUMIF(元データ!F:F,B7,元データ!AC:AC)</f>
        <v>2</v>
      </c>
      <c r="U7" s="6">
        <f>SUMIF(元データ!F:F,B7,元データ!AD:AD)</f>
        <v>4</v>
      </c>
      <c r="V7" s="5">
        <f t="shared" si="4"/>
        <v>1</v>
      </c>
      <c r="W7" s="6">
        <f>SUMIF(元データ!F:F,B7,元データ!J:J)</f>
        <v>0</v>
      </c>
      <c r="X7" s="6">
        <f>SUMIF(元データ!F:F,B7,元データ!K:K)</f>
        <v>2</v>
      </c>
      <c r="Y7" s="6">
        <f>SUMIF(元データ!F:F,B7,元データ!L:L)</f>
        <v>1</v>
      </c>
      <c r="Z7" s="6">
        <f t="shared" si="5"/>
        <v>11</v>
      </c>
      <c r="AA7" s="6">
        <f>SUMIF(元データ!F:F,B7,元データ!AA:AA)</f>
        <v>0</v>
      </c>
      <c r="AB7" s="6">
        <f t="shared" si="6"/>
        <v>36</v>
      </c>
      <c r="AC7" s="6">
        <f t="shared" si="7"/>
        <v>3.27</v>
      </c>
      <c r="AD7" s="6">
        <f>SUMIF(元データ!F:F,B7,元データ!T:T)</f>
        <v>0</v>
      </c>
      <c r="AE7" s="6">
        <f>SUMIF(元データ!F:F,B7,元データ!U:U)</f>
        <v>10</v>
      </c>
      <c r="AF7" s="6">
        <f>SUMIF(元データ!F:F,B7,元データ!V:V)</f>
        <v>5</v>
      </c>
      <c r="AG7" s="6">
        <f>SUMIF(元データ!F:F,B7,元データ!W:W)</f>
        <v>10</v>
      </c>
      <c r="AH7" s="6">
        <f>SUMIF(元データ!F:F,B7,元データ!R:R)</f>
        <v>1</v>
      </c>
      <c r="AI7" s="6">
        <f>SUMIF(元データ!F:F,B7,元データ!S:S)</f>
        <v>1</v>
      </c>
    </row>
    <row r="8" spans="1:35" ht="17.25" customHeight="1">
      <c r="A8" s="6" t="s">
        <v>53</v>
      </c>
      <c r="B8" s="6" t="s">
        <v>54</v>
      </c>
      <c r="C8" s="6">
        <f>COUNTIF(元データ!F:F,B8)</f>
        <v>4</v>
      </c>
      <c r="D8" s="6">
        <f>SUMIF(元データ!F:F,B8,元データ!H:H)</f>
        <v>9</v>
      </c>
      <c r="E8" s="6">
        <f>SUMIF(元データ!F:F,B8,元データ!H:H)</f>
        <v>9</v>
      </c>
      <c r="F8" s="6">
        <f>SUMIF(元データ!F:F,B8,元データ!I:I)</f>
        <v>0</v>
      </c>
      <c r="G8" s="6">
        <f>SUMIF(元データ!F:F,B8,元データ!N:N)</f>
        <v>1</v>
      </c>
      <c r="H8" s="6">
        <f>SUMIF(元データ!F:F,B8,元データ!O:O)</f>
        <v>0</v>
      </c>
      <c r="I8" s="6">
        <f>SUMIF(元データ!F:F,B8,元データ!Q:Q)</f>
        <v>0</v>
      </c>
      <c r="J8" s="6">
        <f>SUMIF(元データ!F:F,B8,元データ!P:P)</f>
        <v>0</v>
      </c>
      <c r="K8" s="6">
        <f>SUMIF(元データ!F:F,B8,元データ!R:R)</f>
        <v>0</v>
      </c>
      <c r="L8" s="6">
        <f>SUMIF(元データ!F:F,B8,元データ!Z:Z)</f>
        <v>0</v>
      </c>
      <c r="M8" s="6">
        <f>SUMIF(元データ!F:F,B8,元データ!M:M)</f>
        <v>0</v>
      </c>
      <c r="N8" s="6">
        <f>SUMIF(元データ!F:F,B8,元データ!Y:Y)</f>
        <v>6</v>
      </c>
      <c r="O8" s="10">
        <f t="shared" si="0"/>
        <v>0</v>
      </c>
      <c r="P8" s="6">
        <f t="shared" si="1"/>
        <v>0.1</v>
      </c>
      <c r="Q8" s="6">
        <f t="shared" si="2"/>
        <v>0</v>
      </c>
      <c r="R8" s="6">
        <f t="shared" si="3"/>
        <v>0.1</v>
      </c>
      <c r="S8" s="6">
        <f>SUMIF(元データ!F:F,B8,元データ!AB:AB)</f>
        <v>1</v>
      </c>
      <c r="T8" s="6">
        <f>SUMIF(元データ!F:F,B8,元データ!AC:AC)</f>
        <v>2</v>
      </c>
      <c r="U8" s="6">
        <f>SUMIF(元データ!F:F,B8,元データ!AD:AD)</f>
        <v>1</v>
      </c>
      <c r="V8" s="5">
        <f t="shared" si="4"/>
        <v>0.75</v>
      </c>
      <c r="W8" s="6">
        <f>SUMIF(元データ!F:F,B8,元データ!J:J)</f>
        <v>0</v>
      </c>
      <c r="X8" s="6">
        <f>SUMIF(元データ!F:F,B8,元データ!K:K)</f>
        <v>0</v>
      </c>
      <c r="Y8" s="6">
        <f>SUMIF(元データ!F:F,B8,元データ!L:L)</f>
        <v>0</v>
      </c>
      <c r="Z8" s="6">
        <f t="shared" si="5"/>
        <v>0</v>
      </c>
      <c r="AA8" s="6">
        <f>SUMIF(元データ!F:F,B8,元データ!AA:AA)</f>
        <v>0</v>
      </c>
      <c r="AB8" s="6">
        <f t="shared" si="6"/>
        <v>21</v>
      </c>
      <c r="AC8" s="6">
        <f t="shared" si="7"/>
        <v>2.33</v>
      </c>
      <c r="AD8" s="6">
        <f>SUMIF(元データ!F:F,B8,元データ!T:T)</f>
        <v>1</v>
      </c>
      <c r="AE8" s="6">
        <f>SUMIF(元データ!F:F,B8,元データ!U:U)</f>
        <v>2</v>
      </c>
      <c r="AF8" s="6">
        <f>SUMIF(元データ!F:F,B8,元データ!V:V)</f>
        <v>2</v>
      </c>
      <c r="AG8" s="6">
        <f>SUMIF(元データ!F:F,B8,元データ!W:W)</f>
        <v>7</v>
      </c>
      <c r="AH8" s="6">
        <f>SUMIF(元データ!F:F,B8,元データ!R:R)</f>
        <v>0</v>
      </c>
      <c r="AI8" s="6">
        <f>SUMIF(元データ!F:F,B8,元データ!S:S)</f>
        <v>1</v>
      </c>
    </row>
    <row r="9" spans="1:35" ht="17.25" customHeight="1">
      <c r="A9" s="6" t="s">
        <v>55</v>
      </c>
      <c r="B9" s="6" t="s">
        <v>56</v>
      </c>
      <c r="C9" s="6">
        <f>COUNTIF(元データ!F:F,B9)</f>
        <v>3</v>
      </c>
      <c r="D9" s="6">
        <f>SUMIF(元データ!F:F,B9,元データ!H:H)</f>
        <v>6</v>
      </c>
      <c r="E9" s="6">
        <f>SUMIF(元データ!F:F,B9,元データ!H:H)</f>
        <v>6</v>
      </c>
      <c r="F9" s="6">
        <f>SUMIF(元データ!F:F,B9,元データ!I:I)</f>
        <v>0</v>
      </c>
      <c r="G9" s="6">
        <f>SUMIF(元データ!F:F,B9,元データ!N:N)</f>
        <v>0</v>
      </c>
      <c r="H9" s="6">
        <f>SUMIF(元データ!F:F,B9,元データ!O:O)</f>
        <v>0</v>
      </c>
      <c r="I9" s="6">
        <f>SUMIF(元データ!F:F,B9,元データ!Q:Q)</f>
        <v>0</v>
      </c>
      <c r="J9" s="6">
        <f>SUMIF(元データ!F:F,B9,元データ!P:P)</f>
        <v>0</v>
      </c>
      <c r="K9" s="6">
        <f>SUMIF(元データ!F:F,B9,元データ!R:R)</f>
        <v>0</v>
      </c>
      <c r="L9" s="6">
        <f>SUMIF(元データ!F:F,B9,元データ!Z:Z)</f>
        <v>0</v>
      </c>
      <c r="M9" s="6">
        <f>SUMIF(元データ!F:F,B9,元データ!M:M)</f>
        <v>0</v>
      </c>
      <c r="N9" s="6">
        <f>SUMIF(元データ!F:F,B9,元データ!Y:Y)</f>
        <v>3</v>
      </c>
      <c r="O9" s="10">
        <f>IFERROR(ROUND(F9/E9,3),0)</f>
        <v>0</v>
      </c>
      <c r="P9" s="6">
        <f>IFERROR(ROUND((G9+H9+F9)/(G9+H9+E9),3),0)</f>
        <v>0</v>
      </c>
      <c r="Q9" s="6">
        <f>IFERROR(ROUND(Z9/E9,3),0)</f>
        <v>0</v>
      </c>
      <c r="R9" s="6">
        <f t="shared" si="3"/>
        <v>0</v>
      </c>
      <c r="S9" s="6">
        <f>SUMIF(元データ!F:F,B9,元データ!AB:AB)</f>
        <v>0</v>
      </c>
      <c r="T9" s="6">
        <f>SUMIF(元データ!F:F,B9,元データ!AC:AC)</f>
        <v>5</v>
      </c>
      <c r="U9" s="6">
        <f>SUMIF(元データ!F:F,B9,元データ!AD:AD)</f>
        <v>1</v>
      </c>
      <c r="V9" s="5">
        <f t="shared" si="4"/>
        <v>1</v>
      </c>
      <c r="W9" s="6">
        <f>SUMIF(元データ!F:F,B9,元データ!J:J)</f>
        <v>0</v>
      </c>
      <c r="X9" s="6">
        <f>SUMIF(元データ!F:F,B9,元データ!K:K)</f>
        <v>0</v>
      </c>
      <c r="Y9" s="6">
        <f>SUMIF(元データ!F:F,B9,元データ!L:L)</f>
        <v>0</v>
      </c>
      <c r="Z9" s="6">
        <f t="shared" si="5"/>
        <v>0</v>
      </c>
      <c r="AA9" s="6">
        <f>SUMIF(元データ!F:F,B9,元データ!AA:AA)</f>
        <v>0</v>
      </c>
      <c r="AB9" s="6">
        <f t="shared" si="6"/>
        <v>6</v>
      </c>
      <c r="AC9" s="6">
        <f>IFERROR(ROUND(AB9/D9,2),0)</f>
        <v>1</v>
      </c>
      <c r="AD9" s="6">
        <f>SUMIF(元データ!F:F,B9,元データ!T:T)</f>
        <v>0</v>
      </c>
      <c r="AE9" s="6">
        <f>SUMIF(元データ!F:F,B9,元データ!U:U)</f>
        <v>0</v>
      </c>
      <c r="AF9" s="6">
        <f>SUMIF(元データ!F:F,B9,元データ!V:V)</f>
        <v>0</v>
      </c>
      <c r="AG9" s="6">
        <f>SUMIF(元データ!F:F,B9,元データ!W:W)</f>
        <v>0</v>
      </c>
      <c r="AH9" s="6">
        <f>SUMIF(元データ!F:F,B9,元データ!R:R)</f>
        <v>0</v>
      </c>
      <c r="AI9" s="6">
        <f>SUMIF(元データ!F:F,B9,元データ!S:S)</f>
        <v>0</v>
      </c>
    </row>
    <row r="10" spans="1:35" ht="17.25" customHeight="1">
      <c r="A10" s="6" t="s">
        <v>57</v>
      </c>
      <c r="B10" s="6" t="s">
        <v>58</v>
      </c>
      <c r="C10" s="6">
        <f>COUNTIF(元データ!F:F,B10)</f>
        <v>4</v>
      </c>
      <c r="D10" s="6">
        <f>SUMIF(元データ!F:F,B10,元データ!H:H)</f>
        <v>10</v>
      </c>
      <c r="E10" s="6">
        <f>SUMIF(元データ!F:F,B10,元データ!H:H)</f>
        <v>10</v>
      </c>
      <c r="F10" s="6">
        <f>SUMIF(元データ!F:F,B10,元データ!I:I)</f>
        <v>2</v>
      </c>
      <c r="G10" s="6">
        <f>SUMIF(元データ!F:F,B10,元データ!N:N)</f>
        <v>1</v>
      </c>
      <c r="H10" s="6">
        <f>SUMIF(元データ!F:F,B10,元データ!O:O)</f>
        <v>0</v>
      </c>
      <c r="I10" s="6">
        <f>SUMIF(元データ!F:F,B10,元データ!Q:Q)</f>
        <v>1</v>
      </c>
      <c r="J10" s="6">
        <f>SUMIF(元データ!F:F,B10,元データ!P:P)</f>
        <v>0</v>
      </c>
      <c r="K10" s="6">
        <f>SUMIF(元データ!F:F,B10,元データ!R:R)</f>
        <v>2</v>
      </c>
      <c r="L10" s="6">
        <f>SUMIF(元データ!F:F,B10,元データ!Z:Z)</f>
        <v>0</v>
      </c>
      <c r="M10" s="6">
        <f>SUMIF(元データ!F:F,B10,元データ!M:M)</f>
        <v>0</v>
      </c>
      <c r="N10" s="6">
        <f>SUMIF(元データ!F:F,B10,元データ!Y:Y)</f>
        <v>2</v>
      </c>
      <c r="O10" s="10">
        <f t="shared" ref="O10:O12" si="8">IFERROR(ROUND(F10/E10,3),"-")</f>
        <v>0.2</v>
      </c>
      <c r="P10" s="6">
        <f t="shared" ref="P10:P12" si="9">IFERROR(ROUND((G10+H10+F10)/(G10+H10+E10),3),"-")</f>
        <v>0.27300000000000002</v>
      </c>
      <c r="Q10" s="6">
        <f t="shared" ref="Q10:Q12" si="10">IFERROR(ROUND(Z10/E10,3),"-")</f>
        <v>0.2</v>
      </c>
      <c r="R10" s="6">
        <f t="shared" si="3"/>
        <v>0.47300000000000003</v>
      </c>
      <c r="S10" s="6">
        <f>SUMIF(元データ!F:F,B10,元データ!AB:AB)</f>
        <v>0</v>
      </c>
      <c r="T10" s="6">
        <f>SUMIF(元データ!F:F,B10,元データ!AC:AC)</f>
        <v>1</v>
      </c>
      <c r="U10" s="6">
        <f>SUMIF(元データ!F:F,B10,元データ!AD:AD)</f>
        <v>0</v>
      </c>
      <c r="V10" s="5">
        <f t="shared" si="4"/>
        <v>1</v>
      </c>
      <c r="W10" s="6">
        <f>SUMIF(元データ!F:F,B10,元データ!J:J)</f>
        <v>2</v>
      </c>
      <c r="X10" s="6">
        <f>SUMIF(元データ!F:F,B10,元データ!K:K)</f>
        <v>0</v>
      </c>
      <c r="Y10" s="6">
        <f>SUMIF(元データ!F:F,B10,元データ!L:L)</f>
        <v>0</v>
      </c>
      <c r="Z10" s="6">
        <f t="shared" si="5"/>
        <v>2</v>
      </c>
      <c r="AA10" s="6">
        <f>SUMIF(元データ!F:F,B10,元データ!AA:AA)</f>
        <v>0</v>
      </c>
      <c r="AB10" s="6">
        <f t="shared" si="6"/>
        <v>33</v>
      </c>
      <c r="AC10" s="6">
        <f t="shared" ref="AC10:AC12" si="11">IFERROR(ROUND(AB10/D10,2),"-")</f>
        <v>3.3</v>
      </c>
      <c r="AD10" s="6">
        <f>SUMIF(元データ!F:F,B10,元データ!T:T)</f>
        <v>5</v>
      </c>
      <c r="AE10" s="6">
        <f>SUMIF(元データ!F:F,B10,元データ!U:U)</f>
        <v>4</v>
      </c>
      <c r="AF10" s="6">
        <f>SUMIF(元データ!F:F,B10,元データ!V:V)</f>
        <v>4</v>
      </c>
      <c r="AG10" s="6">
        <f>SUMIF(元データ!F:F,B10,元データ!W:W)</f>
        <v>10</v>
      </c>
      <c r="AH10" s="6">
        <f>SUMIF(元データ!F:F,B10,元データ!R:R)</f>
        <v>2</v>
      </c>
      <c r="AI10" s="6">
        <f>SUMIF(元データ!F:F,B10,元データ!S:S)</f>
        <v>0</v>
      </c>
    </row>
    <row r="11" spans="1:35" ht="17.25" customHeight="1">
      <c r="A11" s="6" t="s">
        <v>59</v>
      </c>
      <c r="B11" s="6" t="s">
        <v>60</v>
      </c>
      <c r="C11" s="6">
        <f>COUNTIF(元データ!F:F,B11)</f>
        <v>3</v>
      </c>
      <c r="D11" s="6">
        <f>SUMIF(元データ!F:F,B11,元データ!H:H)</f>
        <v>7</v>
      </c>
      <c r="E11" s="6">
        <f>SUMIF(元データ!F:F,B11,元データ!H:H)</f>
        <v>7</v>
      </c>
      <c r="F11" s="6">
        <f>SUMIF(元データ!F:F,B11,元データ!I:I)</f>
        <v>0</v>
      </c>
      <c r="G11" s="6">
        <f>SUMIF(元データ!F:F,B11,元データ!N:N)</f>
        <v>0</v>
      </c>
      <c r="H11" s="6">
        <f>SUMIF(元データ!F:F,B11,元データ!O:O)</f>
        <v>0</v>
      </c>
      <c r="I11" s="6">
        <f>SUMIF(元データ!F:F,B11,元データ!Q:Q)</f>
        <v>0</v>
      </c>
      <c r="J11" s="6">
        <f>SUMIF(元データ!F:F,B11,元データ!P:P)</f>
        <v>0</v>
      </c>
      <c r="K11" s="6">
        <f>SUMIF(元データ!F:F,B11,元データ!R:R)</f>
        <v>0</v>
      </c>
      <c r="L11" s="6">
        <f>SUMIF(元データ!F:F,B11,元データ!Z:Z)</f>
        <v>0</v>
      </c>
      <c r="M11" s="6">
        <f>SUMIF(元データ!F:F,B11,元データ!M:M)</f>
        <v>0</v>
      </c>
      <c r="N11" s="6">
        <f>SUMIF(元データ!F:F,B11,元データ!Y:Y)</f>
        <v>4</v>
      </c>
      <c r="O11" s="10">
        <f t="shared" si="8"/>
        <v>0</v>
      </c>
      <c r="P11" s="6">
        <f t="shared" si="9"/>
        <v>0</v>
      </c>
      <c r="Q11" s="6">
        <f t="shared" si="10"/>
        <v>0</v>
      </c>
      <c r="R11" s="6">
        <f t="shared" si="3"/>
        <v>0</v>
      </c>
      <c r="S11" s="6">
        <f>SUMIF(元データ!F:F,B11,元データ!AB:AB)</f>
        <v>0</v>
      </c>
      <c r="T11" s="6">
        <f>SUMIF(元データ!F:F,B11,元データ!AC:AC)</f>
        <v>2</v>
      </c>
      <c r="U11" s="6">
        <f>SUMIF(元データ!F:F,B11,元データ!AD:AD)</f>
        <v>0</v>
      </c>
      <c r="V11" s="5">
        <f t="shared" si="4"/>
        <v>1</v>
      </c>
      <c r="W11" s="6">
        <f>SUMIF(元データ!F:F,B11,元データ!J:J)</f>
        <v>0</v>
      </c>
      <c r="X11" s="6">
        <f>SUMIF(元データ!F:F,B11,元データ!K:K)</f>
        <v>0</v>
      </c>
      <c r="Y11" s="6">
        <f>SUMIF(元データ!F:F,B11,元データ!L:L)</f>
        <v>0</v>
      </c>
      <c r="Z11" s="6">
        <f t="shared" si="5"/>
        <v>0</v>
      </c>
      <c r="AA11" s="6">
        <f>SUMIF(元データ!F:F,B11,元データ!AA:AA)</f>
        <v>0</v>
      </c>
      <c r="AB11" s="6">
        <f t="shared" si="6"/>
        <v>26</v>
      </c>
      <c r="AC11" s="6">
        <f t="shared" si="11"/>
        <v>3.71</v>
      </c>
      <c r="AD11" s="6">
        <f>SUMIF(元データ!F:F,B11,元データ!T:T)</f>
        <v>2</v>
      </c>
      <c r="AE11" s="6">
        <f>SUMIF(元データ!F:F,B11,元データ!U:U)</f>
        <v>3</v>
      </c>
      <c r="AF11" s="6">
        <f>SUMIF(元データ!F:F,B11,元データ!V:V)</f>
        <v>5</v>
      </c>
      <c r="AG11" s="6">
        <f>SUMIF(元データ!F:F,B11,元データ!W:W)</f>
        <v>9</v>
      </c>
      <c r="AH11" s="6">
        <f>SUMIF(元データ!F:F,B11,元データ!R:R)</f>
        <v>0</v>
      </c>
      <c r="AI11" s="6">
        <f>SUMIF(元データ!F:F,B11,元データ!S:S)</f>
        <v>0</v>
      </c>
    </row>
    <row r="12" spans="1:35" ht="17.25" customHeight="1">
      <c r="A12" s="6" t="s">
        <v>61</v>
      </c>
      <c r="B12" s="6" t="s">
        <v>62</v>
      </c>
      <c r="C12" s="6">
        <f>COUNTIF(元データ!F:F,B12)</f>
        <v>4</v>
      </c>
      <c r="D12" s="6">
        <f>SUMIF(元データ!F:F,B12,元データ!H:H)</f>
        <v>8</v>
      </c>
      <c r="E12" s="6">
        <f>SUMIF(元データ!F:F,B12,元データ!H:H)</f>
        <v>8</v>
      </c>
      <c r="F12" s="6">
        <f>SUMIF(元データ!F:F,B12,元データ!I:I)</f>
        <v>2</v>
      </c>
      <c r="G12" s="6">
        <f>SUMIF(元データ!F:F,B12,元データ!N:N)</f>
        <v>3</v>
      </c>
      <c r="H12" s="6">
        <f>SUMIF(元データ!F:F,B12,元データ!O:O)</f>
        <v>0</v>
      </c>
      <c r="I12" s="6">
        <f>SUMIF(元データ!F:F,B12,元データ!Q:Q)</f>
        <v>0</v>
      </c>
      <c r="J12" s="6">
        <f>SUMIF(元データ!F:F,B12,元データ!P:P)</f>
        <v>0</v>
      </c>
      <c r="K12" s="6">
        <f>SUMIF(元データ!F:F,B12,元データ!R:R)</f>
        <v>1</v>
      </c>
      <c r="L12" s="6">
        <f>SUMIF(元データ!F:F,B12,元データ!Z:Z)</f>
        <v>0</v>
      </c>
      <c r="M12" s="6">
        <f>SUMIF(元データ!F:F,B12,元データ!M:M)</f>
        <v>0</v>
      </c>
      <c r="N12" s="6">
        <f>SUMIF(元データ!F:F,B12,元データ!Y:Y)</f>
        <v>4</v>
      </c>
      <c r="O12" s="10">
        <f t="shared" si="8"/>
        <v>0.25</v>
      </c>
      <c r="P12" s="6">
        <f t="shared" si="9"/>
        <v>0.45500000000000002</v>
      </c>
      <c r="Q12" s="6">
        <f t="shared" si="10"/>
        <v>0.25</v>
      </c>
      <c r="R12" s="6">
        <f t="shared" si="3"/>
        <v>0.70500000000000007</v>
      </c>
      <c r="S12" s="6">
        <f>SUMIF(元データ!F:F,B12,元データ!AB:AB)</f>
        <v>0</v>
      </c>
      <c r="T12" s="6">
        <f>SUMIF(元データ!F:F,B12,元データ!AC:AC)</f>
        <v>5</v>
      </c>
      <c r="U12" s="6">
        <f>SUMIF(元データ!F:F,B12,元データ!AD:AD)</f>
        <v>6</v>
      </c>
      <c r="V12" s="5">
        <f t="shared" si="4"/>
        <v>1</v>
      </c>
      <c r="W12" s="6">
        <f>SUMIF(元データ!F:F,B12,元データ!J:J)</f>
        <v>2</v>
      </c>
      <c r="X12" s="6">
        <f>SUMIF(元データ!F:F,B12,元データ!K:K)</f>
        <v>0</v>
      </c>
      <c r="Y12" s="6">
        <f>SUMIF(元データ!F:F,B12,元データ!L:L)</f>
        <v>0</v>
      </c>
      <c r="Z12" s="6">
        <f t="shared" si="5"/>
        <v>2</v>
      </c>
      <c r="AA12" s="6">
        <f>SUMIF(元データ!F:F,B12,元データ!AA:AA)</f>
        <v>0</v>
      </c>
      <c r="AB12" s="6">
        <f t="shared" si="6"/>
        <v>32</v>
      </c>
      <c r="AC12" s="6">
        <f t="shared" si="11"/>
        <v>4</v>
      </c>
      <c r="AD12" s="6">
        <f>SUMIF(元データ!F:F,B12,元データ!T:T)</f>
        <v>4</v>
      </c>
      <c r="AE12" s="6">
        <f>SUMIF(元データ!F:F,B12,元データ!U:U)</f>
        <v>3</v>
      </c>
      <c r="AF12" s="6">
        <f>SUMIF(元データ!F:F,B12,元データ!V:V)</f>
        <v>5</v>
      </c>
      <c r="AG12" s="6">
        <f>SUMIF(元データ!F:F,B12,元データ!W:W)</f>
        <v>12</v>
      </c>
      <c r="AH12" s="6">
        <f>SUMIF(元データ!F:F,B12,元データ!R:R)</f>
        <v>1</v>
      </c>
      <c r="AI12" s="6">
        <f>SUMIF(元データ!F:F,B12,元データ!S:S)</f>
        <v>1</v>
      </c>
    </row>
    <row r="13" spans="1:35" ht="17.25" customHeight="1">
      <c r="A13" s="6" t="s">
        <v>63</v>
      </c>
      <c r="B13" s="6" t="s">
        <v>1</v>
      </c>
      <c r="C13" s="6">
        <f>COUNTIF(元データ!F:F,B13)</f>
        <v>0</v>
      </c>
      <c r="D13" s="6">
        <f>SUMIF(元データ!F:F,B13,元データ!H:H)</f>
        <v>0</v>
      </c>
      <c r="E13" s="6">
        <f>SUMIF(元データ!F:F,B13,元データ!H:H)</f>
        <v>0</v>
      </c>
      <c r="F13" s="6">
        <f>SUMIF(元データ!F:F,B13,元データ!I:I)</f>
        <v>0</v>
      </c>
      <c r="G13" s="6">
        <f>SUMIF(元データ!F:F,B13,元データ!N:N)</f>
        <v>0</v>
      </c>
      <c r="H13" s="6">
        <f>SUMIF(元データ!F:F,B13,元データ!O:O)</f>
        <v>0</v>
      </c>
      <c r="I13" s="6">
        <f>SUMIF(元データ!F:F,B13,元データ!Q:Q)</f>
        <v>0</v>
      </c>
      <c r="J13" s="6">
        <f>SUMIF(元データ!F:F,B13,元データ!P:P)</f>
        <v>0</v>
      </c>
      <c r="K13" s="6">
        <f>SUMIF(元データ!F:F,B13,元データ!R:R)</f>
        <v>0</v>
      </c>
      <c r="L13" s="6">
        <f>SUMIF(元データ!F:F,B13,元データ!Z:Z)</f>
        <v>0</v>
      </c>
      <c r="M13" s="6">
        <f>SUMIF(元データ!F:F,B13,元データ!M:M)</f>
        <v>0</v>
      </c>
      <c r="N13" s="6">
        <f>SUMIF(元データ!F:F,B13,元データ!Y:Y)</f>
        <v>0</v>
      </c>
      <c r="O13" s="10">
        <f t="shared" ref="O13:O17" si="12">IFERROR(ROUND(F13/E13,3),0)</f>
        <v>0</v>
      </c>
      <c r="P13" s="6">
        <f t="shared" ref="P13:P17" si="13">IFERROR(ROUND((G13+H13+F13)/(G13+H13+E13),3),0)</f>
        <v>0</v>
      </c>
      <c r="Q13" s="6">
        <f t="shared" ref="Q13:Q17" si="14">IFERROR(ROUND(Z13/E13,3),0)</f>
        <v>0</v>
      </c>
      <c r="R13" s="6">
        <f t="shared" si="3"/>
        <v>0</v>
      </c>
      <c r="S13" s="6">
        <f>SUMIF(元データ!F:F,B13,元データ!AB:AB)</f>
        <v>0</v>
      </c>
      <c r="T13" s="6">
        <f>SUMIF(元データ!F:F,B13,元データ!AC:AC)</f>
        <v>0</v>
      </c>
      <c r="U13" s="6">
        <f>SUMIF(元データ!F:F,B13,元データ!AD:AD)</f>
        <v>0</v>
      </c>
      <c r="V13" s="5">
        <f t="shared" ref="V13:V17" si="15">IFERROR(ROUND((T13+U13)/(S13+T13+U13),3),0)</f>
        <v>0</v>
      </c>
      <c r="W13" s="6">
        <f>SUMIF(元データ!F:F,B13,元データ!J:J)</f>
        <v>0</v>
      </c>
      <c r="X13" s="6">
        <f>SUMIF(元データ!F:F,B13,元データ!K:K)</f>
        <v>0</v>
      </c>
      <c r="Y13" s="6">
        <f>SUMIF(元データ!F:F,B13,元データ!L:L)</f>
        <v>0</v>
      </c>
      <c r="Z13" s="6">
        <f t="shared" si="5"/>
        <v>0</v>
      </c>
      <c r="AA13" s="6">
        <f>SUMIF(元データ!F:F,B13,元データ!AA:AA)</f>
        <v>0</v>
      </c>
      <c r="AB13" s="6">
        <f t="shared" si="6"/>
        <v>0</v>
      </c>
      <c r="AC13" s="6">
        <f t="shared" ref="AC13:AC17" si="16">IFERROR(ROUND(AB13/D13,2),0)</f>
        <v>0</v>
      </c>
      <c r="AD13" s="6">
        <f>SUMIF(元データ!F:F,B13,元データ!T:T)</f>
        <v>0</v>
      </c>
      <c r="AE13" s="6">
        <f>SUMIF(元データ!F:F,B13,元データ!U:U)</f>
        <v>0</v>
      </c>
      <c r="AF13" s="6">
        <f>SUMIF(元データ!F:F,B13,元データ!V:V)</f>
        <v>0</v>
      </c>
      <c r="AG13" s="6">
        <f>SUMIF(元データ!F:F,B13,元データ!W:W)</f>
        <v>0</v>
      </c>
      <c r="AH13" s="6">
        <f>SUMIF(元データ!F:F,B13,元データ!R:R)</f>
        <v>0</v>
      </c>
      <c r="AI13" s="6">
        <f>SUMIF(元データ!F:F,B13,元データ!S:S)</f>
        <v>0</v>
      </c>
    </row>
    <row r="14" spans="1:35" ht="17.25" customHeight="1">
      <c r="A14" s="6" t="s">
        <v>64</v>
      </c>
      <c r="B14" s="6" t="s">
        <v>2</v>
      </c>
      <c r="C14" s="6">
        <f>COUNTIF(元データ!F:F,B14)</f>
        <v>2</v>
      </c>
      <c r="D14" s="6">
        <f>SUMIF(元データ!F:F,B14,元データ!H:H)</f>
        <v>5</v>
      </c>
      <c r="E14" s="6">
        <f>SUMIF(元データ!F:F,B14,元データ!H:H)</f>
        <v>5</v>
      </c>
      <c r="F14" s="6">
        <f>SUMIF(元データ!F:F,B14,元データ!I:I)</f>
        <v>0</v>
      </c>
      <c r="G14" s="6">
        <f>SUMIF(元データ!F:F,B14,元データ!N:N)</f>
        <v>0</v>
      </c>
      <c r="H14" s="6">
        <f>SUMIF(元データ!F:F,B14,元データ!O:O)</f>
        <v>1</v>
      </c>
      <c r="I14" s="6">
        <f>SUMIF(元データ!F:F,B14,元データ!Q:Q)</f>
        <v>0</v>
      </c>
      <c r="J14" s="6">
        <f>SUMIF(元データ!F:F,B14,元データ!P:P)</f>
        <v>0</v>
      </c>
      <c r="K14" s="6">
        <f>SUMIF(元データ!F:F,B14,元データ!R:R)</f>
        <v>0</v>
      </c>
      <c r="L14" s="6">
        <f>SUMIF(元データ!F:F,B14,元データ!Z:Z)</f>
        <v>0</v>
      </c>
      <c r="M14" s="6">
        <f>SUMIF(元データ!F:F,B14,元データ!M:M)</f>
        <v>0</v>
      </c>
      <c r="N14" s="6">
        <f>SUMIF(元データ!F:F,B14,元データ!Y:Y)</f>
        <v>2</v>
      </c>
      <c r="O14" s="10">
        <f t="shared" si="12"/>
        <v>0</v>
      </c>
      <c r="P14" s="6">
        <f t="shared" si="13"/>
        <v>0.16700000000000001</v>
      </c>
      <c r="Q14" s="6">
        <f t="shared" si="14"/>
        <v>0</v>
      </c>
      <c r="R14" s="6">
        <f t="shared" si="3"/>
        <v>0.16700000000000001</v>
      </c>
      <c r="S14" s="6">
        <f>SUMIF(元データ!F:F,B14,元データ!AB:AB)</f>
        <v>0</v>
      </c>
      <c r="T14" s="6">
        <f>SUMIF(元データ!F:F,B14,元データ!AC:AC)</f>
        <v>0</v>
      </c>
      <c r="U14" s="6">
        <f>SUMIF(元データ!F:F,B14,元データ!AD:AD)</f>
        <v>0</v>
      </c>
      <c r="V14" s="5">
        <f t="shared" si="15"/>
        <v>0</v>
      </c>
      <c r="W14" s="6">
        <f>SUMIF(元データ!F:F,B14,元データ!J:J)</f>
        <v>0</v>
      </c>
      <c r="X14" s="6">
        <f>SUMIF(元データ!F:F,B14,元データ!K:K)</f>
        <v>0</v>
      </c>
      <c r="Y14" s="6">
        <f>SUMIF(元データ!F:F,B14,元データ!L:L)</f>
        <v>0</v>
      </c>
      <c r="Z14" s="6">
        <f t="shared" si="5"/>
        <v>0</v>
      </c>
      <c r="AA14" s="6">
        <f>SUMIF(元データ!F:F,B14,元データ!AA:AA)</f>
        <v>0</v>
      </c>
      <c r="AB14" s="6">
        <f t="shared" si="6"/>
        <v>5</v>
      </c>
      <c r="AC14" s="6">
        <f t="shared" si="16"/>
        <v>1</v>
      </c>
      <c r="AD14" s="6">
        <f>SUMIF(元データ!F:F,B14,元データ!T:T)</f>
        <v>0</v>
      </c>
      <c r="AE14" s="6">
        <f>SUMIF(元データ!F:F,B14,元データ!U:U)</f>
        <v>0</v>
      </c>
      <c r="AF14" s="6">
        <f>SUMIF(元データ!F:F,B14,元データ!V:V)</f>
        <v>0</v>
      </c>
      <c r="AG14" s="6">
        <f>SUMIF(元データ!F:F,B14,元データ!W:W)</f>
        <v>0</v>
      </c>
      <c r="AH14" s="6">
        <f>SUMIF(元データ!F:F,B14,元データ!R:R)</f>
        <v>0</v>
      </c>
      <c r="AI14" s="6">
        <f>SUMIF(元データ!F:F,B14,元データ!S:S)</f>
        <v>0</v>
      </c>
    </row>
    <row r="15" spans="1:35" ht="17.25" customHeight="1">
      <c r="A15" s="6" t="s">
        <v>65</v>
      </c>
      <c r="B15" s="6" t="s">
        <v>3</v>
      </c>
      <c r="C15" s="6">
        <f>COUNTIF(元データ!F:F,B15)</f>
        <v>2</v>
      </c>
      <c r="D15" s="6">
        <f>SUMIF(元データ!F:F,B15,元データ!H:H)</f>
        <v>1</v>
      </c>
      <c r="E15" s="6">
        <f>SUMIF(元データ!F:F,B15,元データ!H:H)</f>
        <v>1</v>
      </c>
      <c r="F15" s="6">
        <f>SUMIF(元データ!F:F,B15,元データ!I:I)</f>
        <v>0</v>
      </c>
      <c r="G15" s="6">
        <f>SUMIF(元データ!F:F,B15,元データ!N:N)</f>
        <v>0</v>
      </c>
      <c r="H15" s="6">
        <f>SUMIF(元データ!F:F,B15,元データ!O:O)</f>
        <v>0</v>
      </c>
      <c r="I15" s="6">
        <f>SUMIF(元データ!F:F,B15,元データ!Q:Q)</f>
        <v>0</v>
      </c>
      <c r="J15" s="6">
        <f>SUMIF(元データ!F:F,B15,元データ!P:P)</f>
        <v>0</v>
      </c>
      <c r="K15" s="6">
        <f>SUMIF(元データ!F:F,B15,元データ!R:R)</f>
        <v>0</v>
      </c>
      <c r="L15" s="6">
        <f>SUMIF(元データ!F:F,B15,元データ!Z:Z)</f>
        <v>0</v>
      </c>
      <c r="M15" s="6">
        <f>SUMIF(元データ!F:F,B15,元データ!M:M)</f>
        <v>0</v>
      </c>
      <c r="N15" s="6">
        <f>SUMIF(元データ!F:F,B15,元データ!Y:Y)</f>
        <v>1</v>
      </c>
      <c r="O15" s="10">
        <f t="shared" si="12"/>
        <v>0</v>
      </c>
      <c r="P15" s="6">
        <f t="shared" si="13"/>
        <v>0</v>
      </c>
      <c r="Q15" s="6">
        <f t="shared" si="14"/>
        <v>0</v>
      </c>
      <c r="R15" s="6">
        <f t="shared" si="3"/>
        <v>0</v>
      </c>
      <c r="S15" s="6">
        <f>SUMIF(元データ!F:F,B15,元データ!AB:AB)</f>
        <v>0</v>
      </c>
      <c r="T15" s="6">
        <f>SUMIF(元データ!F:F,B15,元データ!AC:AC)</f>
        <v>0</v>
      </c>
      <c r="U15" s="6">
        <f>SUMIF(元データ!F:F,B15,元データ!AD:AD)</f>
        <v>0</v>
      </c>
      <c r="V15" s="5">
        <f t="shared" si="15"/>
        <v>0</v>
      </c>
      <c r="W15" s="6">
        <f>SUMIF(元データ!F:F,B15,元データ!J:J)</f>
        <v>0</v>
      </c>
      <c r="X15" s="6">
        <f>SUMIF(元データ!F:F,B15,元データ!K:K)</f>
        <v>0</v>
      </c>
      <c r="Y15" s="6">
        <f>SUMIF(元データ!F:F,B15,元データ!L:L)</f>
        <v>0</v>
      </c>
      <c r="Z15" s="6">
        <f t="shared" si="5"/>
        <v>0</v>
      </c>
      <c r="AA15" s="6">
        <f>SUMIF(元データ!F:F,B15,元データ!AA:AA)</f>
        <v>0</v>
      </c>
      <c r="AB15" s="6">
        <f t="shared" si="6"/>
        <v>1</v>
      </c>
      <c r="AC15" s="6">
        <f t="shared" si="16"/>
        <v>1</v>
      </c>
      <c r="AD15" s="6">
        <f>SUMIF(元データ!F:F,B15,元データ!T:T)</f>
        <v>0</v>
      </c>
      <c r="AE15" s="6">
        <f>SUMIF(元データ!F:F,B15,元データ!U:U)</f>
        <v>0</v>
      </c>
      <c r="AF15" s="6">
        <f>SUMIF(元データ!F:F,B15,元データ!V:V)</f>
        <v>0</v>
      </c>
      <c r="AG15" s="6">
        <f>SUMIF(元データ!F:F,B15,元データ!W:W)</f>
        <v>0</v>
      </c>
      <c r="AH15" s="6">
        <f>SUMIF(元データ!F:F,B15,元データ!R:R)</f>
        <v>0</v>
      </c>
      <c r="AI15" s="6">
        <f>SUMIF(元データ!F:F,B15,元データ!S:S)</f>
        <v>0</v>
      </c>
    </row>
    <row r="16" spans="1:35" ht="17.25" customHeight="1">
      <c r="A16" s="6" t="s">
        <v>66</v>
      </c>
      <c r="B16" s="6" t="s">
        <v>4</v>
      </c>
      <c r="C16" s="6">
        <f>COUNTIF(元データ!F:F,B16)</f>
        <v>1</v>
      </c>
      <c r="D16" s="6">
        <f>SUMIF(元データ!F:F,B16,元データ!H:H)</f>
        <v>0</v>
      </c>
      <c r="E16" s="6">
        <f>SUMIF(元データ!F:F,B16,元データ!H:H)</f>
        <v>0</v>
      </c>
      <c r="F16" s="6">
        <f>SUMIF(元データ!F:F,B16,元データ!I:I)</f>
        <v>0</v>
      </c>
      <c r="G16" s="6">
        <f>SUMIF(元データ!F:F,B16,元データ!N:N)</f>
        <v>0</v>
      </c>
      <c r="H16" s="6">
        <f>SUMIF(元データ!F:F,B16,元データ!O:O)</f>
        <v>0</v>
      </c>
      <c r="I16" s="6">
        <f>SUMIF(元データ!F:F,B16,元データ!Q:Q)</f>
        <v>0</v>
      </c>
      <c r="J16" s="6">
        <f>SUMIF(元データ!F:F,B16,元データ!P:P)</f>
        <v>0</v>
      </c>
      <c r="K16" s="6">
        <f>SUMIF(元データ!F:F,B16,元データ!R:R)</f>
        <v>0</v>
      </c>
      <c r="L16" s="6">
        <f>SUMIF(元データ!F:F,B16,元データ!Z:Z)</f>
        <v>0</v>
      </c>
      <c r="M16" s="6">
        <f>SUMIF(元データ!F:F,B16,元データ!M:M)</f>
        <v>0</v>
      </c>
      <c r="N16" s="6">
        <f>SUMIF(元データ!F:F,B16,元データ!Y:Y)</f>
        <v>0</v>
      </c>
      <c r="O16" s="10">
        <f t="shared" si="12"/>
        <v>0</v>
      </c>
      <c r="P16" s="6">
        <f t="shared" si="13"/>
        <v>0</v>
      </c>
      <c r="Q16" s="6">
        <f t="shared" si="14"/>
        <v>0</v>
      </c>
      <c r="R16" s="6">
        <f t="shared" si="3"/>
        <v>0</v>
      </c>
      <c r="S16" s="6">
        <f>SUMIF(元データ!F:F,B16,元データ!AB:AB)</f>
        <v>0</v>
      </c>
      <c r="T16" s="6">
        <f>SUMIF(元データ!F:F,B16,元データ!AC:AC)</f>
        <v>0</v>
      </c>
      <c r="U16" s="6">
        <f>SUMIF(元データ!F:F,B16,元データ!AD:AD)</f>
        <v>0</v>
      </c>
      <c r="V16" s="5">
        <f t="shared" si="15"/>
        <v>0</v>
      </c>
      <c r="W16" s="6">
        <f>SUMIF(元データ!F:F,B16,元データ!J:J)</f>
        <v>0</v>
      </c>
      <c r="X16" s="6">
        <f>SUMIF(元データ!F:F,B16,元データ!K:K)</f>
        <v>0</v>
      </c>
      <c r="Y16" s="6">
        <f>SUMIF(元データ!F:F,B16,元データ!L:L)</f>
        <v>0</v>
      </c>
      <c r="Z16" s="6">
        <f t="shared" si="5"/>
        <v>0</v>
      </c>
      <c r="AA16" s="6">
        <f>SUMIF(元データ!F:F,B16,元データ!AA:AA)</f>
        <v>0</v>
      </c>
      <c r="AB16" s="6">
        <f t="shared" si="6"/>
        <v>0</v>
      </c>
      <c r="AC16" s="6">
        <f t="shared" si="16"/>
        <v>0</v>
      </c>
      <c r="AD16" s="6">
        <f>SUMIF(元データ!F:F,B16,元データ!T:T)</f>
        <v>0</v>
      </c>
      <c r="AE16" s="6">
        <f>SUMIF(元データ!F:F,B16,元データ!U:U)</f>
        <v>0</v>
      </c>
      <c r="AF16" s="6">
        <f>SUMIF(元データ!F:F,B16,元データ!V:V)</f>
        <v>0</v>
      </c>
      <c r="AG16" s="6">
        <f>SUMIF(元データ!F:F,B16,元データ!W:W)</f>
        <v>0</v>
      </c>
      <c r="AH16" s="6">
        <f>SUMIF(元データ!F:F,B16,元データ!R:R)</f>
        <v>0</v>
      </c>
      <c r="AI16" s="6">
        <f>SUMIF(元データ!F:F,B16,元データ!S:S)</f>
        <v>0</v>
      </c>
    </row>
    <row r="17" spans="1:35" ht="17.25" customHeight="1">
      <c r="A17" s="6" t="s">
        <v>67</v>
      </c>
      <c r="B17" s="6" t="s">
        <v>5</v>
      </c>
      <c r="C17" s="6">
        <f>COUNTIF(元データ!F:F,B17)</f>
        <v>1</v>
      </c>
      <c r="D17" s="6">
        <f>SUMIF(元データ!F:F,B17,元データ!H:H)</f>
        <v>1</v>
      </c>
      <c r="E17" s="6">
        <f>SUMIF(元データ!F:F,B17,元データ!H:H)</f>
        <v>1</v>
      </c>
      <c r="F17" s="6">
        <f>SUMIF(元データ!F:F,B17,元データ!I:I)</f>
        <v>0</v>
      </c>
      <c r="G17" s="6">
        <f>SUMIF(元データ!F:F,B17,元データ!N:N)</f>
        <v>0</v>
      </c>
      <c r="H17" s="6">
        <f>SUMIF(元データ!F:F,B17,元データ!O:O)</f>
        <v>0</v>
      </c>
      <c r="I17" s="6">
        <f>SUMIF(元データ!F:F,B17,元データ!Q:Q)</f>
        <v>0</v>
      </c>
      <c r="J17" s="6">
        <f>SUMIF(元データ!F:F,B17,元データ!P:P)</f>
        <v>0</v>
      </c>
      <c r="K17" s="6">
        <f>SUMIF(元データ!F:F,B17,元データ!R:R)</f>
        <v>0</v>
      </c>
      <c r="L17" s="6">
        <f>SUMIF(元データ!F:F,B17,元データ!Z:Z)</f>
        <v>0</v>
      </c>
      <c r="M17" s="6">
        <f>SUMIF(元データ!F:F,B17,元データ!M:M)</f>
        <v>0</v>
      </c>
      <c r="N17" s="6">
        <f>SUMIF(元データ!F:F,B17,元データ!Y:Y)</f>
        <v>1</v>
      </c>
      <c r="O17" s="10">
        <f t="shared" si="12"/>
        <v>0</v>
      </c>
      <c r="P17" s="6">
        <f t="shared" si="13"/>
        <v>0</v>
      </c>
      <c r="Q17" s="6">
        <f t="shared" si="14"/>
        <v>0</v>
      </c>
      <c r="R17" s="6">
        <f t="shared" si="3"/>
        <v>0</v>
      </c>
      <c r="S17" s="6">
        <f>SUMIF(元データ!F:F,B17,元データ!AB:AB)</f>
        <v>0</v>
      </c>
      <c r="T17" s="6">
        <f>SUMIF(元データ!F:F,B17,元データ!AC:AC)</f>
        <v>0</v>
      </c>
      <c r="U17" s="6">
        <f>SUMIF(元データ!F:F,B17,元データ!AD:AD)</f>
        <v>0</v>
      </c>
      <c r="V17" s="5">
        <f t="shared" si="15"/>
        <v>0</v>
      </c>
      <c r="W17" s="6">
        <f>SUMIF(元データ!F:F,B17,元データ!J:J)</f>
        <v>0</v>
      </c>
      <c r="X17" s="6">
        <f>SUMIF(元データ!F:F,B17,元データ!K:K)</f>
        <v>0</v>
      </c>
      <c r="Y17" s="6">
        <f>SUMIF(元データ!F:F,B17,元データ!L:L)</f>
        <v>0</v>
      </c>
      <c r="Z17" s="6">
        <f t="shared" si="5"/>
        <v>0</v>
      </c>
      <c r="AA17" s="6">
        <f>SUMIF(元データ!F:F,B17,元データ!AA:AA)</f>
        <v>0</v>
      </c>
      <c r="AB17" s="6">
        <f t="shared" si="6"/>
        <v>1</v>
      </c>
      <c r="AC17" s="6">
        <f t="shared" si="16"/>
        <v>1</v>
      </c>
      <c r="AD17" s="6">
        <f>SUMIF(元データ!F:F,B17,元データ!T:T)</f>
        <v>0</v>
      </c>
      <c r="AE17" s="6">
        <f>SUMIF(元データ!F:F,B17,元データ!U:U)</f>
        <v>0</v>
      </c>
      <c r="AF17" s="6">
        <f>SUMIF(元データ!F:F,B17,元データ!V:V)</f>
        <v>0</v>
      </c>
      <c r="AG17" s="6">
        <f>SUMIF(元データ!F:F,B17,元データ!W:W)</f>
        <v>0</v>
      </c>
      <c r="AH17" s="6">
        <f>SUMIF(元データ!F:F,B17,元データ!R:R)</f>
        <v>0</v>
      </c>
      <c r="AI17" s="6">
        <f>SUMIF(元データ!F:F,B17,元データ!S:S)</f>
        <v>0</v>
      </c>
    </row>
    <row r="18" spans="1:35" ht="17.25" customHeight="1">
      <c r="B18" s="6" t="s">
        <v>6</v>
      </c>
      <c r="C18" s="6">
        <f>COUNTA(元データ!A:A)</f>
        <v>5</v>
      </c>
      <c r="D18" s="6">
        <f t="shared" ref="D18:N18" si="17">SUM(D2:D12)</f>
        <v>79</v>
      </c>
      <c r="E18" s="6">
        <f t="shared" si="17"/>
        <v>79</v>
      </c>
      <c r="F18" s="6">
        <f t="shared" si="17"/>
        <v>12</v>
      </c>
      <c r="G18" s="6">
        <f t="shared" si="17"/>
        <v>7</v>
      </c>
      <c r="H18" s="6">
        <f t="shared" si="17"/>
        <v>0</v>
      </c>
      <c r="I18" s="6">
        <f t="shared" si="17"/>
        <v>1</v>
      </c>
      <c r="J18" s="6">
        <f t="shared" si="17"/>
        <v>3</v>
      </c>
      <c r="K18" s="6">
        <f t="shared" si="17"/>
        <v>4</v>
      </c>
      <c r="L18" s="6">
        <f t="shared" si="17"/>
        <v>0</v>
      </c>
      <c r="M18" s="6">
        <f t="shared" si="17"/>
        <v>1</v>
      </c>
      <c r="N18" s="6">
        <f t="shared" si="17"/>
        <v>30</v>
      </c>
      <c r="O18" s="10">
        <f>IFERROR(ROUND(F18/E18,3),"-")</f>
        <v>0.152</v>
      </c>
      <c r="P18" s="6">
        <f>IFERROR(ROUND((G18+H18+F18)/(G18+H18+E18),3),"-")</f>
        <v>0.221</v>
      </c>
      <c r="Q18" s="6">
        <f>IFERROR(ROUND(Z18/E18,3),"-")</f>
        <v>0.253</v>
      </c>
      <c r="R18" s="6">
        <f t="shared" si="3"/>
        <v>0.47399999999999998</v>
      </c>
      <c r="S18" s="6">
        <f t="shared" ref="S18:U18" si="18">SUM(S2:S12)</f>
        <v>1</v>
      </c>
      <c r="T18" s="6">
        <f t="shared" si="18"/>
        <v>30</v>
      </c>
      <c r="U18" s="6">
        <f t="shared" si="18"/>
        <v>15</v>
      </c>
      <c r="V18" s="5">
        <f>IFERROR(ROUND((T18+U18)/(S18+T18+U18),3),"-")</f>
        <v>0.97799999999999998</v>
      </c>
      <c r="W18" s="6">
        <f t="shared" ref="W18:AB18" si="19">SUM(W2:W12)</f>
        <v>7</v>
      </c>
      <c r="X18" s="6">
        <f t="shared" si="19"/>
        <v>3</v>
      </c>
      <c r="Y18" s="6">
        <f t="shared" si="19"/>
        <v>1</v>
      </c>
      <c r="Z18" s="6">
        <f t="shared" si="19"/>
        <v>20</v>
      </c>
      <c r="AA18" s="6">
        <f t="shared" si="19"/>
        <v>0</v>
      </c>
      <c r="AB18" s="6">
        <f t="shared" si="19"/>
        <v>242</v>
      </c>
      <c r="AC18" s="6">
        <f>IFERROR(ROUND(AB18/D18,2),"-")</f>
        <v>3.06</v>
      </c>
      <c r="AD18" s="6">
        <f t="shared" ref="AD18:AI18" si="20">SUM(AD2:AD12)</f>
        <v>22</v>
      </c>
      <c r="AE18" s="6">
        <f t="shared" si="20"/>
        <v>32</v>
      </c>
      <c r="AF18" s="6">
        <f t="shared" si="20"/>
        <v>35</v>
      </c>
      <c r="AG18" s="6">
        <f t="shared" si="20"/>
        <v>74</v>
      </c>
      <c r="AH18" s="6">
        <f t="shared" si="20"/>
        <v>4</v>
      </c>
      <c r="AI18" s="6">
        <f t="shared" si="20"/>
        <v>9</v>
      </c>
    </row>
    <row r="19" spans="1:35" ht="17.25" customHeight="1"/>
    <row r="20" spans="1:35" ht="17.25" customHeight="1"/>
    <row r="21" spans="1:35" ht="17.25" customHeight="1"/>
    <row r="22" spans="1:35" ht="17.25" customHeight="1"/>
    <row r="23" spans="1:35" ht="17.25" customHeight="1"/>
    <row r="24" spans="1:35" ht="17.25" customHeight="1"/>
    <row r="25" spans="1:35" ht="17.25" customHeight="1"/>
    <row r="26" spans="1:35" ht="17.25" customHeight="1"/>
    <row r="27" spans="1:35" ht="17.25" customHeight="1"/>
    <row r="28" spans="1:35" ht="17.25" customHeight="1"/>
    <row r="29" spans="1:35" ht="17.25" customHeight="1"/>
    <row r="30" spans="1:35" ht="17.25" customHeight="1"/>
    <row r="31" spans="1:35" ht="17.25" customHeight="1"/>
    <row r="32" spans="1:35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honeticPr fontId="19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/>
  </sheetViews>
  <sheetFormatPr defaultColWidth="12.59765625" defaultRowHeight="15" customHeight="1"/>
  <cols>
    <col min="1" max="1" width="8.265625" customWidth="1"/>
    <col min="2" max="7" width="7.59765625" customWidth="1"/>
    <col min="8" max="8" width="9.59765625" customWidth="1"/>
    <col min="9" max="9" width="10.46484375" customWidth="1"/>
    <col min="10" max="26" width="7.59765625" customWidth="1"/>
  </cols>
  <sheetData>
    <row r="1" spans="1:10" ht="17.25" customHeight="1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7" t="s">
        <v>75</v>
      </c>
      <c r="I1" s="7" t="s">
        <v>76</v>
      </c>
      <c r="J1" s="7"/>
    </row>
    <row r="2" spans="1:10" ht="17.25" customHeight="1">
      <c r="A2" s="6" t="e">
        <f t="array" aca="1" ref="A2:A17" ca="1">_xludf.VSTACK(
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,_xlws.FILTER(元データ!A:A,(元データ!A:A&lt;&gt;""),""))</f>
        <v>#NAME?</v>
      </c>
      <c r="B2" s="6" t="e">
        <f t="array" aca="1" ref="B2:B17" ca="1">_xludf.VSTACK(
_xlws.FILTER(IF(元データ!AE:AL=0," ",元データ!AE:AL),元データ!AE:AE=打撃!B2,""),_xlws.FILTER(IF(元データ!AE:AL=0," ",元データ!AE:AL),元データ!AE:AE=打撃!B3,""),
_xlws.FILTER(IF(元データ!AE:AL=0," ",元データ!AE:AL),元データ!AE:AE=打撃!B4,""),_xlws.FILTER(IF(元データ!AE:AL=0," ",元データ!AE:AL),元データ!AE:AE=打撃!B5,""),
_xlws.FILTER(IF(元データ!AE:AL=0," ",元データ!AE:AL),元データ!AE:AE=打撃!B6,""),_xlws.FILTER(IF(元データ!AE:AL=0," ",元データ!AE:AL),元データ!AE:AE=打撃!B7,""),
_xlws.FILTER(IF(元データ!AE:AL=0," ",元データ!AE:AL),元データ!AE:AE=打撃!B8,""),_xlws.FILTER(IF(元データ!AE:AL=0," ",元データ!AE:AL),元データ!AE:AE=打撃!B9,""),
_xlws.FILTER(IF(元データ!AE:AL=0," ",元データ!AE:AL),元データ!AE:AE=打撃!B10,""),_xlws.FILTER(IF(元データ!AE:AL=0," ",元データ!AE:AL),元データ!AE:AE=打撃!B11,""),
_xlws.FILTER(IF(元データ!AE:AL=0," ",元データ!AE:AL),元データ!AE:AE=打撃!B12,""),_xlws.FILTER(IF(元データ!AE:AL=0," ",元データ!AE:AL),元データ!AE:AE=打撃!B13,""),
_xlws.FILTER(IF(元データ!AE:AL=0," ",元データ!AE:AL),元データ!AE:AE=打撃!B14,""),_xlws.FILTER(IF(元データ!AE:AL=0," ",元データ!AE:AL),元データ!AE:AE=打撃!B15,""),
_xlws.FILTER(IF(元データ!AE:AL=0," ",元データ!AE:AL),元データ!AE:AE=打撃!B16,""),_xlws.FILTER(IF(元データ!AE:AL=0," ",元データ!AE:AL),元データ!AE:AE=打撃!B17,""))</f>
        <v>#NAME?</v>
      </c>
      <c r="H2" s="11"/>
      <c r="I2" s="7"/>
      <c r="J2" s="7"/>
    </row>
    <row r="3" spans="1:10" ht="17.25" customHeight="1">
      <c r="A3" s="6" t="e">
        <f ca="1"/>
        <v>#NAME?</v>
      </c>
      <c r="B3" s="6" t="e">
        <f ca="1"/>
        <v>#NAME?</v>
      </c>
      <c r="H3" s="7"/>
      <c r="I3" s="7"/>
      <c r="J3" s="7"/>
    </row>
    <row r="4" spans="1:10" ht="17.25" customHeight="1">
      <c r="A4" s="6" t="e">
        <f ca="1"/>
        <v>#NAME?</v>
      </c>
      <c r="B4" s="6" t="e">
        <f ca="1"/>
        <v>#NAME?</v>
      </c>
      <c r="H4" s="7"/>
      <c r="I4" s="7"/>
      <c r="J4" s="7"/>
    </row>
    <row r="5" spans="1:10" ht="17.25" customHeight="1">
      <c r="A5" s="6" t="e">
        <f ca="1"/>
        <v>#NAME?</v>
      </c>
      <c r="B5" s="6" t="e">
        <f ca="1"/>
        <v>#NAME?</v>
      </c>
      <c r="H5" s="7"/>
      <c r="I5" s="7"/>
      <c r="J5" s="7"/>
    </row>
    <row r="6" spans="1:10" ht="17.25" customHeight="1">
      <c r="A6" s="6" t="e">
        <f ca="1"/>
        <v>#NAME?</v>
      </c>
      <c r="B6" s="6" t="e">
        <f ca="1"/>
        <v>#NAME?</v>
      </c>
      <c r="H6" s="7"/>
      <c r="I6" s="7"/>
      <c r="J6" s="7"/>
    </row>
    <row r="7" spans="1:10" ht="17.25" customHeight="1">
      <c r="A7" s="6" t="e">
        <f ca="1"/>
        <v>#NAME?</v>
      </c>
      <c r="B7" s="6" t="e">
        <f ca="1"/>
        <v>#NAME?</v>
      </c>
      <c r="H7" s="7"/>
      <c r="I7" s="7"/>
      <c r="J7" s="7"/>
    </row>
    <row r="8" spans="1:10" ht="17.25" customHeight="1">
      <c r="A8" s="6" t="e">
        <f ca="1"/>
        <v>#NAME?</v>
      </c>
      <c r="B8" s="6" t="e">
        <f ca="1"/>
        <v>#NAME?</v>
      </c>
      <c r="H8" s="7"/>
      <c r="I8" s="7"/>
      <c r="J8" s="7"/>
    </row>
    <row r="9" spans="1:10" ht="17.25" customHeight="1">
      <c r="A9" s="6" t="e">
        <f ca="1"/>
        <v>#NAME?</v>
      </c>
      <c r="B9" s="6" t="e">
        <f ca="1"/>
        <v>#NAME?</v>
      </c>
      <c r="H9" s="7"/>
      <c r="I9" s="7"/>
      <c r="J9" s="7"/>
    </row>
    <row r="10" spans="1:10" ht="17.25" customHeight="1">
      <c r="A10" s="6" t="e">
        <f ca="1"/>
        <v>#NAME?</v>
      </c>
      <c r="B10" s="6" t="e">
        <f ca="1"/>
        <v>#NAME?</v>
      </c>
      <c r="H10" s="7"/>
      <c r="I10" s="7"/>
      <c r="J10" s="7"/>
    </row>
    <row r="11" spans="1:10" ht="17.25" customHeight="1">
      <c r="A11" s="6" t="e">
        <f ca="1"/>
        <v>#NAME?</v>
      </c>
      <c r="B11" s="6" t="e">
        <f ca="1"/>
        <v>#NAME?</v>
      </c>
      <c r="H11" s="7"/>
      <c r="I11" s="7"/>
      <c r="J11" s="7"/>
    </row>
    <row r="12" spans="1:10" ht="17.25" customHeight="1">
      <c r="A12" s="6" t="e">
        <f ca="1"/>
        <v>#NAME?</v>
      </c>
      <c r="B12" s="6" t="e">
        <f ca="1"/>
        <v>#NAME?</v>
      </c>
      <c r="H12" s="7"/>
      <c r="I12" s="7"/>
      <c r="J12" s="7"/>
    </row>
    <row r="13" spans="1:10" ht="17.25" customHeight="1">
      <c r="A13" s="6" t="e">
        <f ca="1"/>
        <v>#NAME?</v>
      </c>
      <c r="B13" s="6" t="e">
        <f ca="1"/>
        <v>#NAME?</v>
      </c>
      <c r="H13" s="7"/>
      <c r="I13" s="7"/>
      <c r="J13" s="7"/>
    </row>
    <row r="14" spans="1:10" ht="17.25" customHeight="1">
      <c r="A14" s="6" t="e">
        <f ca="1"/>
        <v>#NAME?</v>
      </c>
      <c r="B14" s="6" t="e">
        <f ca="1"/>
        <v>#NAME?</v>
      </c>
      <c r="H14" s="7"/>
      <c r="I14" s="7"/>
      <c r="J14" s="7"/>
    </row>
    <row r="15" spans="1:10" ht="17.25" customHeight="1">
      <c r="A15" s="6" t="e">
        <f ca="1"/>
        <v>#NAME?</v>
      </c>
      <c r="B15" s="6" t="e">
        <f ca="1"/>
        <v>#NAME?</v>
      </c>
      <c r="H15" s="7"/>
      <c r="I15" s="7"/>
      <c r="J15" s="7"/>
    </row>
    <row r="16" spans="1:10" ht="17.25" customHeight="1">
      <c r="A16" s="6" t="e">
        <f ca="1"/>
        <v>#NAME?</v>
      </c>
      <c r="B16" s="6" t="e">
        <f ca="1"/>
        <v>#NAME?</v>
      </c>
      <c r="H16" s="7"/>
      <c r="I16" s="7"/>
      <c r="J16" s="7"/>
    </row>
    <row r="17" spans="1:10" ht="17.25" customHeight="1">
      <c r="A17" s="6" t="e">
        <f ca="1"/>
        <v>#NAME?</v>
      </c>
      <c r="B17" s="6" t="e">
        <f ca="1"/>
        <v>#NAME?</v>
      </c>
      <c r="H17" s="7"/>
      <c r="I17" s="7"/>
      <c r="J17" s="7"/>
    </row>
    <row r="18" spans="1:10" ht="17.25" customHeight="1">
      <c r="H18" s="7"/>
      <c r="I18" s="7"/>
      <c r="J18" s="7"/>
    </row>
    <row r="19" spans="1:10" ht="17.25" customHeight="1">
      <c r="H19" s="7"/>
      <c r="I19" s="7"/>
      <c r="J19" s="7"/>
    </row>
    <row r="20" spans="1:10" ht="17.25" customHeight="1">
      <c r="H20" s="7"/>
      <c r="I20" s="7"/>
      <c r="J20" s="7"/>
    </row>
    <row r="21" spans="1:10" ht="17.25" customHeight="1">
      <c r="H21" s="7"/>
      <c r="I21" s="7"/>
      <c r="J21" s="7"/>
    </row>
    <row r="22" spans="1:10" ht="17.25" customHeight="1">
      <c r="H22" s="7"/>
      <c r="I22" s="7"/>
      <c r="J22" s="7"/>
    </row>
    <row r="23" spans="1:10" ht="17.25" customHeight="1">
      <c r="H23" s="7"/>
      <c r="I23" s="7"/>
      <c r="J23" s="7"/>
    </row>
    <row r="24" spans="1:10" ht="17.25" customHeight="1">
      <c r="H24" s="7"/>
      <c r="I24" s="7"/>
      <c r="J24" s="7"/>
    </row>
    <row r="25" spans="1:10" ht="17.25" customHeight="1">
      <c r="H25" s="7"/>
      <c r="I25" s="7"/>
      <c r="J25" s="7"/>
    </row>
    <row r="26" spans="1:10" ht="17.25" customHeight="1">
      <c r="H26" s="7"/>
      <c r="I26" s="7"/>
      <c r="J26" s="7"/>
    </row>
    <row r="27" spans="1:10" ht="17.25" customHeight="1">
      <c r="H27" s="7"/>
      <c r="I27" s="7"/>
      <c r="J27" s="7"/>
    </row>
    <row r="28" spans="1:10" ht="17.25" customHeight="1">
      <c r="H28" s="7"/>
      <c r="I28" s="7"/>
      <c r="J28" s="7"/>
    </row>
    <row r="29" spans="1:10" ht="17.25" customHeight="1">
      <c r="H29" s="7"/>
      <c r="I29" s="7"/>
      <c r="J29" s="7"/>
    </row>
    <row r="30" spans="1:10" ht="17.25" customHeight="1">
      <c r="H30" s="7"/>
      <c r="I30" s="7"/>
      <c r="J30" s="7"/>
    </row>
    <row r="31" spans="1:10" ht="17.25" customHeight="1">
      <c r="H31" s="7"/>
      <c r="I31" s="7"/>
      <c r="J31" s="7"/>
    </row>
    <row r="32" spans="1:10" ht="17.25" customHeight="1">
      <c r="H32" s="7"/>
      <c r="I32" s="7"/>
      <c r="J32" s="7"/>
    </row>
    <row r="33" spans="8:10" ht="17.25" customHeight="1">
      <c r="H33" s="7"/>
      <c r="I33" s="7"/>
      <c r="J33" s="7"/>
    </row>
    <row r="34" spans="8:10" ht="17.25" customHeight="1">
      <c r="H34" s="7"/>
      <c r="I34" s="7"/>
      <c r="J34" s="7"/>
    </row>
    <row r="35" spans="8:10" ht="17.25" customHeight="1">
      <c r="H35" s="7"/>
      <c r="I35" s="7"/>
      <c r="J35" s="7"/>
    </row>
    <row r="36" spans="8:10" ht="17.25" customHeight="1">
      <c r="H36" s="7"/>
      <c r="I36" s="7"/>
      <c r="J36" s="7"/>
    </row>
    <row r="37" spans="8:10" ht="17.25" customHeight="1">
      <c r="H37" s="7"/>
      <c r="I37" s="7"/>
      <c r="J37" s="7"/>
    </row>
    <row r="38" spans="8:10" ht="17.25" customHeight="1">
      <c r="H38" s="7"/>
      <c r="I38" s="7"/>
      <c r="J38" s="7"/>
    </row>
    <row r="39" spans="8:10" ht="17.25" customHeight="1">
      <c r="H39" s="7"/>
      <c r="I39" s="7"/>
      <c r="J39" s="7"/>
    </row>
    <row r="40" spans="8:10" ht="17.25" customHeight="1">
      <c r="H40" s="7"/>
      <c r="I40" s="7"/>
      <c r="J40" s="7"/>
    </row>
    <row r="41" spans="8:10" ht="17.25" customHeight="1">
      <c r="H41" s="7"/>
      <c r="I41" s="7"/>
      <c r="J41" s="7"/>
    </row>
    <row r="42" spans="8:10" ht="17.25" customHeight="1">
      <c r="H42" s="7"/>
      <c r="I42" s="7"/>
      <c r="J42" s="7"/>
    </row>
    <row r="43" spans="8:10" ht="17.25" customHeight="1">
      <c r="H43" s="7"/>
      <c r="I43" s="7"/>
      <c r="J43" s="7"/>
    </row>
    <row r="44" spans="8:10" ht="17.25" customHeight="1">
      <c r="H44" s="7"/>
      <c r="I44" s="7"/>
      <c r="J44" s="7"/>
    </row>
    <row r="45" spans="8:10" ht="17.25" customHeight="1">
      <c r="H45" s="7"/>
      <c r="I45" s="7"/>
      <c r="J45" s="7"/>
    </row>
    <row r="46" spans="8:10" ht="17.25" customHeight="1">
      <c r="H46" s="7"/>
      <c r="I46" s="7"/>
      <c r="J46" s="7"/>
    </row>
    <row r="47" spans="8:10" ht="17.25" customHeight="1">
      <c r="H47" s="7"/>
      <c r="I47" s="7"/>
      <c r="J47" s="7"/>
    </row>
    <row r="48" spans="8:10" ht="17.25" customHeight="1">
      <c r="H48" s="7"/>
      <c r="I48" s="7"/>
      <c r="J48" s="7"/>
    </row>
    <row r="49" spans="8:10" ht="17.25" customHeight="1">
      <c r="H49" s="7"/>
      <c r="I49" s="7"/>
      <c r="J49" s="7"/>
    </row>
    <row r="50" spans="8:10" ht="17.25" customHeight="1">
      <c r="H50" s="7"/>
      <c r="I50" s="7"/>
      <c r="J50" s="7"/>
    </row>
    <row r="51" spans="8:10" ht="17.25" customHeight="1">
      <c r="H51" s="7"/>
      <c r="I51" s="7"/>
      <c r="J51" s="7"/>
    </row>
    <row r="52" spans="8:10" ht="17.25" customHeight="1">
      <c r="H52" s="7"/>
      <c r="I52" s="7"/>
      <c r="J52" s="7"/>
    </row>
    <row r="53" spans="8:10" ht="17.25" customHeight="1">
      <c r="H53" s="7"/>
      <c r="I53" s="7"/>
      <c r="J53" s="7"/>
    </row>
    <row r="54" spans="8:10" ht="17.25" customHeight="1">
      <c r="H54" s="7"/>
      <c r="I54" s="7"/>
      <c r="J54" s="7"/>
    </row>
    <row r="55" spans="8:10" ht="17.25" customHeight="1">
      <c r="H55" s="7"/>
      <c r="I55" s="7"/>
      <c r="J55" s="7"/>
    </row>
    <row r="56" spans="8:10" ht="17.25" customHeight="1">
      <c r="H56" s="7"/>
      <c r="I56" s="7"/>
      <c r="J56" s="7"/>
    </row>
    <row r="57" spans="8:10" ht="17.25" customHeight="1">
      <c r="H57" s="7"/>
      <c r="I57" s="7"/>
      <c r="J57" s="7"/>
    </row>
    <row r="58" spans="8:10" ht="17.25" customHeight="1">
      <c r="H58" s="7"/>
      <c r="I58" s="7"/>
      <c r="J58" s="7"/>
    </row>
    <row r="59" spans="8:10" ht="17.25" customHeight="1">
      <c r="H59" s="7"/>
      <c r="I59" s="7"/>
      <c r="J59" s="7"/>
    </row>
    <row r="60" spans="8:10" ht="17.25" customHeight="1">
      <c r="H60" s="7"/>
      <c r="I60" s="7"/>
      <c r="J60" s="7"/>
    </row>
    <row r="61" spans="8:10" ht="17.25" customHeight="1">
      <c r="H61" s="7"/>
      <c r="I61" s="7"/>
      <c r="J61" s="7"/>
    </row>
    <row r="62" spans="8:10" ht="17.25" customHeight="1">
      <c r="H62" s="7"/>
      <c r="I62" s="7"/>
      <c r="J62" s="7"/>
    </row>
    <row r="63" spans="8:10" ht="17.25" customHeight="1">
      <c r="H63" s="7"/>
      <c r="I63" s="7"/>
      <c r="J63" s="7"/>
    </row>
    <row r="64" spans="8:10" ht="17.25" customHeight="1">
      <c r="H64" s="7"/>
      <c r="I64" s="7"/>
      <c r="J64" s="7"/>
    </row>
    <row r="65" spans="8:10" ht="17.25" customHeight="1">
      <c r="H65" s="7"/>
      <c r="I65" s="7"/>
      <c r="J65" s="7"/>
    </row>
    <row r="66" spans="8:10" ht="17.25" customHeight="1">
      <c r="H66" s="7"/>
      <c r="I66" s="7"/>
      <c r="J66" s="7"/>
    </row>
    <row r="67" spans="8:10" ht="17.25" customHeight="1">
      <c r="H67" s="7"/>
      <c r="I67" s="7"/>
      <c r="J67" s="7"/>
    </row>
    <row r="68" spans="8:10" ht="17.25" customHeight="1">
      <c r="H68" s="7"/>
      <c r="I68" s="7"/>
      <c r="J68" s="7"/>
    </row>
    <row r="69" spans="8:10" ht="17.25" customHeight="1">
      <c r="H69" s="7"/>
      <c r="I69" s="7"/>
      <c r="J69" s="7"/>
    </row>
    <row r="70" spans="8:10" ht="17.25" customHeight="1">
      <c r="H70" s="7"/>
      <c r="I70" s="7"/>
      <c r="J70" s="7"/>
    </row>
    <row r="71" spans="8:10" ht="17.25" customHeight="1">
      <c r="H71" s="7"/>
      <c r="I71" s="7"/>
      <c r="J71" s="7"/>
    </row>
    <row r="72" spans="8:10" ht="17.25" customHeight="1">
      <c r="H72" s="7"/>
      <c r="I72" s="7"/>
      <c r="J72" s="7"/>
    </row>
    <row r="73" spans="8:10" ht="17.25" customHeight="1">
      <c r="H73" s="7"/>
      <c r="I73" s="7"/>
      <c r="J73" s="7"/>
    </row>
    <row r="74" spans="8:10" ht="17.25" customHeight="1">
      <c r="H74" s="7"/>
      <c r="I74" s="7"/>
      <c r="J74" s="7"/>
    </row>
    <row r="75" spans="8:10" ht="17.25" customHeight="1">
      <c r="H75" s="7"/>
      <c r="I75" s="7"/>
      <c r="J75" s="7"/>
    </row>
    <row r="76" spans="8:10" ht="17.25" customHeight="1">
      <c r="H76" s="7"/>
      <c r="I76" s="7"/>
      <c r="J76" s="7"/>
    </row>
    <row r="77" spans="8:10" ht="17.25" customHeight="1">
      <c r="H77" s="7"/>
      <c r="I77" s="7"/>
      <c r="J77" s="7"/>
    </row>
    <row r="78" spans="8:10" ht="17.25" customHeight="1">
      <c r="H78" s="7"/>
      <c r="I78" s="7"/>
      <c r="J78" s="7"/>
    </row>
    <row r="79" spans="8:10" ht="17.25" customHeight="1">
      <c r="H79" s="7"/>
      <c r="I79" s="7"/>
      <c r="J79" s="7"/>
    </row>
    <row r="80" spans="8:10" ht="17.25" customHeight="1">
      <c r="H80" s="7"/>
      <c r="I80" s="7"/>
      <c r="J80" s="7"/>
    </row>
    <row r="81" spans="8:10" ht="17.25" customHeight="1">
      <c r="H81" s="7"/>
      <c r="I81" s="7"/>
      <c r="J81" s="7"/>
    </row>
    <row r="82" spans="8:10" ht="17.25" customHeight="1">
      <c r="H82" s="7"/>
      <c r="I82" s="7"/>
      <c r="J82" s="7"/>
    </row>
    <row r="83" spans="8:10" ht="17.25" customHeight="1">
      <c r="H83" s="7"/>
      <c r="I83" s="7"/>
      <c r="J83" s="7"/>
    </row>
    <row r="84" spans="8:10" ht="17.25" customHeight="1">
      <c r="H84" s="7"/>
      <c r="I84" s="7"/>
      <c r="J84" s="7"/>
    </row>
    <row r="85" spans="8:10" ht="17.25" customHeight="1">
      <c r="H85" s="7"/>
      <c r="I85" s="7"/>
      <c r="J85" s="7"/>
    </row>
    <row r="86" spans="8:10" ht="17.25" customHeight="1">
      <c r="H86" s="7"/>
      <c r="I86" s="7"/>
      <c r="J86" s="7"/>
    </row>
    <row r="87" spans="8:10" ht="17.25" customHeight="1">
      <c r="H87" s="7"/>
      <c r="I87" s="7"/>
      <c r="J87" s="7"/>
    </row>
    <row r="88" spans="8:10" ht="17.25" customHeight="1">
      <c r="H88" s="7"/>
      <c r="I88" s="7"/>
      <c r="J88" s="7"/>
    </row>
    <row r="89" spans="8:10" ht="17.25" customHeight="1">
      <c r="H89" s="7"/>
      <c r="I89" s="7"/>
      <c r="J89" s="7"/>
    </row>
    <row r="90" spans="8:10" ht="17.25" customHeight="1">
      <c r="H90" s="7"/>
      <c r="I90" s="7"/>
      <c r="J90" s="7"/>
    </row>
    <row r="91" spans="8:10" ht="17.25" customHeight="1">
      <c r="H91" s="7"/>
      <c r="I91" s="7"/>
      <c r="J91" s="7"/>
    </row>
    <row r="92" spans="8:10" ht="17.25" customHeight="1">
      <c r="H92" s="7"/>
      <c r="I92" s="7"/>
      <c r="J92" s="7"/>
    </row>
    <row r="93" spans="8:10" ht="17.25" customHeight="1">
      <c r="H93" s="7"/>
      <c r="I93" s="7"/>
      <c r="J93" s="7"/>
    </row>
    <row r="94" spans="8:10" ht="17.25" customHeight="1">
      <c r="H94" s="7"/>
      <c r="I94" s="7"/>
      <c r="J94" s="7"/>
    </row>
    <row r="95" spans="8:10" ht="17.25" customHeight="1">
      <c r="H95" s="7"/>
      <c r="I95" s="7"/>
      <c r="J95" s="7"/>
    </row>
    <row r="96" spans="8:10" ht="17.25" customHeight="1">
      <c r="H96" s="7"/>
      <c r="I96" s="7"/>
      <c r="J96" s="7"/>
    </row>
    <row r="97" spans="8:10" ht="17.25" customHeight="1">
      <c r="H97" s="7"/>
      <c r="I97" s="7"/>
      <c r="J97" s="7"/>
    </row>
    <row r="98" spans="8:10" ht="17.25" customHeight="1">
      <c r="H98" s="7"/>
      <c r="I98" s="7"/>
      <c r="J98" s="7"/>
    </row>
    <row r="99" spans="8:10" ht="17.25" customHeight="1">
      <c r="H99" s="7"/>
      <c r="I99" s="7"/>
      <c r="J99" s="7"/>
    </row>
    <row r="100" spans="8:10" ht="17.25" customHeight="1">
      <c r="H100" s="7"/>
      <c r="I100" s="7"/>
      <c r="J100" s="7"/>
    </row>
    <row r="101" spans="8:10" ht="17.25" customHeight="1">
      <c r="H101" s="7"/>
      <c r="I101" s="7"/>
      <c r="J101" s="7"/>
    </row>
    <row r="102" spans="8:10" ht="17.25" customHeight="1">
      <c r="H102" s="7"/>
      <c r="I102" s="7"/>
      <c r="J102" s="7"/>
    </row>
    <row r="103" spans="8:10" ht="17.25" customHeight="1">
      <c r="H103" s="7"/>
      <c r="I103" s="7"/>
      <c r="J103" s="7"/>
    </row>
    <row r="104" spans="8:10" ht="17.25" customHeight="1">
      <c r="H104" s="7"/>
      <c r="I104" s="7"/>
      <c r="J104" s="7"/>
    </row>
    <row r="105" spans="8:10" ht="17.25" customHeight="1">
      <c r="H105" s="7"/>
      <c r="I105" s="7"/>
      <c r="J105" s="7"/>
    </row>
    <row r="106" spans="8:10" ht="17.25" customHeight="1">
      <c r="H106" s="7"/>
      <c r="I106" s="7"/>
      <c r="J106" s="7"/>
    </row>
    <row r="107" spans="8:10" ht="17.25" customHeight="1">
      <c r="H107" s="7"/>
      <c r="I107" s="7"/>
      <c r="J107" s="7"/>
    </row>
    <row r="108" spans="8:10" ht="17.25" customHeight="1">
      <c r="H108" s="7"/>
      <c r="I108" s="7"/>
      <c r="J108" s="7"/>
    </row>
    <row r="109" spans="8:10" ht="17.25" customHeight="1">
      <c r="H109" s="7"/>
      <c r="I109" s="7"/>
      <c r="J109" s="7"/>
    </row>
    <row r="110" spans="8:10" ht="17.25" customHeight="1">
      <c r="H110" s="7"/>
      <c r="I110" s="7"/>
      <c r="J110" s="7"/>
    </row>
    <row r="111" spans="8:10" ht="17.25" customHeight="1">
      <c r="H111" s="7"/>
      <c r="I111" s="7"/>
      <c r="J111" s="7"/>
    </row>
    <row r="112" spans="8:10" ht="17.25" customHeight="1">
      <c r="H112" s="7"/>
      <c r="I112" s="7"/>
      <c r="J112" s="7"/>
    </row>
    <row r="113" spans="8:10" ht="17.25" customHeight="1">
      <c r="H113" s="7"/>
      <c r="I113" s="7"/>
      <c r="J113" s="7"/>
    </row>
    <row r="114" spans="8:10" ht="17.25" customHeight="1">
      <c r="H114" s="7"/>
      <c r="I114" s="7"/>
      <c r="J114" s="7"/>
    </row>
    <row r="115" spans="8:10" ht="17.25" customHeight="1">
      <c r="H115" s="7"/>
      <c r="I115" s="7"/>
      <c r="J115" s="7"/>
    </row>
    <row r="116" spans="8:10" ht="17.25" customHeight="1">
      <c r="H116" s="7"/>
      <c r="I116" s="7"/>
      <c r="J116" s="7"/>
    </row>
    <row r="117" spans="8:10" ht="17.25" customHeight="1">
      <c r="H117" s="7"/>
      <c r="I117" s="7"/>
      <c r="J117" s="7"/>
    </row>
    <row r="118" spans="8:10" ht="17.25" customHeight="1">
      <c r="H118" s="7"/>
      <c r="I118" s="7"/>
      <c r="J118" s="7"/>
    </row>
    <row r="119" spans="8:10" ht="17.25" customHeight="1">
      <c r="H119" s="7"/>
      <c r="I119" s="7"/>
      <c r="J119" s="7"/>
    </row>
    <row r="120" spans="8:10" ht="17.25" customHeight="1">
      <c r="H120" s="7"/>
      <c r="I120" s="7"/>
      <c r="J120" s="7"/>
    </row>
    <row r="121" spans="8:10" ht="17.25" customHeight="1">
      <c r="H121" s="7"/>
      <c r="I121" s="7"/>
      <c r="J121" s="7"/>
    </row>
    <row r="122" spans="8:10" ht="17.25" customHeight="1">
      <c r="H122" s="7"/>
      <c r="I122" s="7"/>
      <c r="J122" s="7"/>
    </row>
    <row r="123" spans="8:10" ht="17.25" customHeight="1">
      <c r="H123" s="7"/>
      <c r="I123" s="7"/>
      <c r="J123" s="7"/>
    </row>
    <row r="124" spans="8:10" ht="17.25" customHeight="1">
      <c r="H124" s="7"/>
      <c r="I124" s="7"/>
      <c r="J124" s="7"/>
    </row>
    <row r="125" spans="8:10" ht="17.25" customHeight="1">
      <c r="H125" s="7"/>
      <c r="I125" s="7"/>
      <c r="J125" s="7"/>
    </row>
    <row r="126" spans="8:10" ht="17.25" customHeight="1">
      <c r="H126" s="7"/>
      <c r="I126" s="7"/>
      <c r="J126" s="7"/>
    </row>
    <row r="127" spans="8:10" ht="17.25" customHeight="1">
      <c r="H127" s="7"/>
      <c r="I127" s="7"/>
      <c r="J127" s="7"/>
    </row>
    <row r="128" spans="8:10" ht="17.25" customHeight="1">
      <c r="H128" s="7"/>
      <c r="I128" s="7"/>
      <c r="J128" s="7"/>
    </row>
    <row r="129" spans="8:10" ht="17.25" customHeight="1">
      <c r="H129" s="7"/>
      <c r="I129" s="7"/>
      <c r="J129" s="7"/>
    </row>
    <row r="130" spans="8:10" ht="17.25" customHeight="1">
      <c r="H130" s="7"/>
      <c r="I130" s="7"/>
      <c r="J130" s="7"/>
    </row>
    <row r="131" spans="8:10" ht="17.25" customHeight="1">
      <c r="H131" s="7"/>
      <c r="I131" s="7"/>
      <c r="J131" s="7"/>
    </row>
    <row r="132" spans="8:10" ht="17.25" customHeight="1">
      <c r="H132" s="7"/>
      <c r="I132" s="7"/>
      <c r="J132" s="7"/>
    </row>
    <row r="133" spans="8:10" ht="17.25" customHeight="1">
      <c r="H133" s="7"/>
      <c r="I133" s="7"/>
      <c r="J133" s="7"/>
    </row>
    <row r="134" spans="8:10" ht="17.25" customHeight="1">
      <c r="H134" s="7"/>
      <c r="I134" s="7"/>
      <c r="J134" s="7"/>
    </row>
    <row r="135" spans="8:10" ht="17.25" customHeight="1">
      <c r="H135" s="7"/>
      <c r="I135" s="7"/>
      <c r="J135" s="7"/>
    </row>
    <row r="136" spans="8:10" ht="17.25" customHeight="1">
      <c r="H136" s="7"/>
      <c r="I136" s="7"/>
      <c r="J136" s="7"/>
    </row>
    <row r="137" spans="8:10" ht="17.25" customHeight="1">
      <c r="H137" s="7"/>
      <c r="I137" s="7"/>
      <c r="J137" s="7"/>
    </row>
    <row r="138" spans="8:10" ht="17.25" customHeight="1">
      <c r="H138" s="7"/>
      <c r="I138" s="7"/>
      <c r="J138" s="7"/>
    </row>
    <row r="139" spans="8:10" ht="17.25" customHeight="1">
      <c r="H139" s="7"/>
      <c r="I139" s="7"/>
      <c r="J139" s="7"/>
    </row>
    <row r="140" spans="8:10" ht="17.25" customHeight="1">
      <c r="H140" s="7"/>
      <c r="I140" s="7"/>
      <c r="J140" s="7"/>
    </row>
    <row r="141" spans="8:10" ht="17.25" customHeight="1">
      <c r="H141" s="7"/>
      <c r="I141" s="7"/>
      <c r="J141" s="7"/>
    </row>
    <row r="142" spans="8:10" ht="17.25" customHeight="1">
      <c r="H142" s="7"/>
      <c r="I142" s="7"/>
      <c r="J142" s="7"/>
    </row>
    <row r="143" spans="8:10" ht="17.25" customHeight="1">
      <c r="H143" s="7"/>
      <c r="I143" s="7"/>
      <c r="J143" s="7"/>
    </row>
    <row r="144" spans="8:10" ht="17.25" customHeight="1">
      <c r="H144" s="7"/>
      <c r="I144" s="7"/>
      <c r="J144" s="7"/>
    </row>
    <row r="145" spans="8:10" ht="17.25" customHeight="1">
      <c r="H145" s="7"/>
      <c r="I145" s="7"/>
      <c r="J145" s="7"/>
    </row>
    <row r="146" spans="8:10" ht="17.25" customHeight="1">
      <c r="H146" s="7"/>
      <c r="I146" s="7"/>
      <c r="J146" s="7"/>
    </row>
    <row r="147" spans="8:10" ht="17.25" customHeight="1">
      <c r="H147" s="7"/>
      <c r="I147" s="7"/>
      <c r="J147" s="7"/>
    </row>
    <row r="148" spans="8:10" ht="17.25" customHeight="1">
      <c r="H148" s="7"/>
      <c r="I148" s="7"/>
      <c r="J148" s="7"/>
    </row>
    <row r="149" spans="8:10" ht="17.25" customHeight="1">
      <c r="H149" s="7"/>
      <c r="I149" s="7"/>
      <c r="J149" s="7"/>
    </row>
    <row r="150" spans="8:10" ht="17.25" customHeight="1">
      <c r="H150" s="7"/>
      <c r="I150" s="7"/>
      <c r="J150" s="7"/>
    </row>
    <row r="151" spans="8:10" ht="17.25" customHeight="1">
      <c r="H151" s="7"/>
      <c r="I151" s="7"/>
      <c r="J151" s="7"/>
    </row>
    <row r="152" spans="8:10" ht="17.25" customHeight="1">
      <c r="H152" s="7"/>
      <c r="I152" s="7"/>
      <c r="J152" s="7"/>
    </row>
    <row r="153" spans="8:10" ht="17.25" customHeight="1">
      <c r="H153" s="7"/>
      <c r="I153" s="7"/>
      <c r="J153" s="7"/>
    </row>
    <row r="154" spans="8:10" ht="17.25" customHeight="1">
      <c r="H154" s="7"/>
      <c r="I154" s="7"/>
      <c r="J154" s="7"/>
    </row>
    <row r="155" spans="8:10" ht="17.25" customHeight="1">
      <c r="H155" s="7"/>
      <c r="I155" s="7"/>
      <c r="J155" s="7"/>
    </row>
    <row r="156" spans="8:10" ht="17.25" customHeight="1">
      <c r="H156" s="7"/>
      <c r="I156" s="7"/>
      <c r="J156" s="7"/>
    </row>
    <row r="157" spans="8:10" ht="17.25" customHeight="1">
      <c r="H157" s="7"/>
      <c r="I157" s="7"/>
      <c r="J157" s="7"/>
    </row>
    <row r="158" spans="8:10" ht="17.25" customHeight="1">
      <c r="H158" s="7"/>
      <c r="I158" s="7"/>
      <c r="J158" s="7"/>
    </row>
    <row r="159" spans="8:10" ht="17.25" customHeight="1">
      <c r="H159" s="7"/>
      <c r="I159" s="7"/>
      <c r="J159" s="7"/>
    </row>
    <row r="160" spans="8:10" ht="17.25" customHeight="1">
      <c r="H160" s="7"/>
      <c r="I160" s="7"/>
      <c r="J160" s="7"/>
    </row>
    <row r="161" spans="8:10" ht="17.25" customHeight="1">
      <c r="H161" s="7"/>
      <c r="I161" s="7"/>
      <c r="J161" s="7"/>
    </row>
    <row r="162" spans="8:10" ht="17.25" customHeight="1">
      <c r="H162" s="7"/>
      <c r="I162" s="7"/>
      <c r="J162" s="7"/>
    </row>
    <row r="163" spans="8:10" ht="17.25" customHeight="1">
      <c r="H163" s="7"/>
      <c r="I163" s="7"/>
      <c r="J163" s="7"/>
    </row>
    <row r="164" spans="8:10" ht="17.25" customHeight="1">
      <c r="H164" s="7"/>
      <c r="I164" s="7"/>
      <c r="J164" s="7"/>
    </row>
    <row r="165" spans="8:10" ht="17.25" customHeight="1">
      <c r="H165" s="7"/>
      <c r="I165" s="7"/>
      <c r="J165" s="7"/>
    </row>
    <row r="166" spans="8:10" ht="17.25" customHeight="1">
      <c r="H166" s="7"/>
      <c r="I166" s="7"/>
      <c r="J166" s="7"/>
    </row>
    <row r="167" spans="8:10" ht="17.25" customHeight="1">
      <c r="H167" s="7"/>
      <c r="I167" s="7"/>
      <c r="J167" s="7"/>
    </row>
    <row r="168" spans="8:10" ht="17.25" customHeight="1">
      <c r="H168" s="7"/>
      <c r="I168" s="7"/>
      <c r="J168" s="7"/>
    </row>
    <row r="169" spans="8:10" ht="17.25" customHeight="1">
      <c r="H169" s="7"/>
      <c r="I169" s="7"/>
      <c r="J169" s="7"/>
    </row>
    <row r="170" spans="8:10" ht="17.25" customHeight="1">
      <c r="H170" s="7"/>
      <c r="I170" s="7"/>
      <c r="J170" s="7"/>
    </row>
    <row r="171" spans="8:10" ht="17.25" customHeight="1">
      <c r="H171" s="7"/>
      <c r="I171" s="7"/>
      <c r="J171" s="7"/>
    </row>
    <row r="172" spans="8:10" ht="17.25" customHeight="1">
      <c r="H172" s="7"/>
      <c r="I172" s="7"/>
      <c r="J172" s="7"/>
    </row>
    <row r="173" spans="8:10" ht="17.25" customHeight="1">
      <c r="H173" s="7"/>
      <c r="I173" s="7"/>
      <c r="J173" s="7"/>
    </row>
    <row r="174" spans="8:10" ht="17.25" customHeight="1">
      <c r="H174" s="7"/>
      <c r="I174" s="7"/>
      <c r="J174" s="7"/>
    </row>
    <row r="175" spans="8:10" ht="17.25" customHeight="1">
      <c r="H175" s="7"/>
      <c r="I175" s="7"/>
      <c r="J175" s="7"/>
    </row>
    <row r="176" spans="8:10" ht="17.25" customHeight="1">
      <c r="H176" s="7"/>
      <c r="I176" s="7"/>
      <c r="J176" s="7"/>
    </row>
    <row r="177" spans="8:10" ht="17.25" customHeight="1">
      <c r="H177" s="7"/>
      <c r="I177" s="7"/>
      <c r="J177" s="7"/>
    </row>
    <row r="178" spans="8:10" ht="17.25" customHeight="1">
      <c r="H178" s="7"/>
      <c r="I178" s="7"/>
      <c r="J178" s="7"/>
    </row>
    <row r="179" spans="8:10" ht="17.25" customHeight="1">
      <c r="H179" s="7"/>
      <c r="I179" s="7"/>
      <c r="J179" s="7"/>
    </row>
    <row r="180" spans="8:10" ht="17.25" customHeight="1">
      <c r="H180" s="7"/>
      <c r="I180" s="7"/>
      <c r="J180" s="7"/>
    </row>
    <row r="181" spans="8:10" ht="17.25" customHeight="1">
      <c r="H181" s="7"/>
      <c r="I181" s="7"/>
      <c r="J181" s="7"/>
    </row>
    <row r="182" spans="8:10" ht="17.25" customHeight="1">
      <c r="H182" s="7"/>
      <c r="I182" s="7"/>
      <c r="J182" s="7"/>
    </row>
    <row r="183" spans="8:10" ht="17.25" customHeight="1">
      <c r="H183" s="7"/>
      <c r="I183" s="7"/>
      <c r="J183" s="7"/>
    </row>
    <row r="184" spans="8:10" ht="17.25" customHeight="1">
      <c r="H184" s="7"/>
      <c r="I184" s="7"/>
      <c r="J184" s="7"/>
    </row>
    <row r="185" spans="8:10" ht="17.25" customHeight="1">
      <c r="H185" s="7"/>
      <c r="I185" s="7"/>
      <c r="J185" s="7"/>
    </row>
    <row r="186" spans="8:10" ht="17.25" customHeight="1">
      <c r="H186" s="7"/>
      <c r="I186" s="7"/>
      <c r="J186" s="7"/>
    </row>
    <row r="187" spans="8:10" ht="17.25" customHeight="1">
      <c r="H187" s="7"/>
      <c r="I187" s="7"/>
      <c r="J187" s="7"/>
    </row>
    <row r="188" spans="8:10" ht="17.25" customHeight="1">
      <c r="H188" s="7"/>
      <c r="I188" s="7"/>
      <c r="J188" s="7"/>
    </row>
    <row r="189" spans="8:10" ht="17.25" customHeight="1">
      <c r="H189" s="7"/>
      <c r="I189" s="7"/>
      <c r="J189" s="7"/>
    </row>
    <row r="190" spans="8:10" ht="17.25" customHeight="1">
      <c r="H190" s="7"/>
      <c r="I190" s="7"/>
      <c r="J190" s="7"/>
    </row>
    <row r="191" spans="8:10" ht="17.25" customHeight="1">
      <c r="H191" s="7"/>
      <c r="I191" s="7"/>
      <c r="J191" s="7"/>
    </row>
    <row r="192" spans="8:10" ht="17.25" customHeight="1">
      <c r="H192" s="7"/>
      <c r="I192" s="7"/>
      <c r="J192" s="7"/>
    </row>
    <row r="193" spans="8:10" ht="17.25" customHeight="1">
      <c r="H193" s="7"/>
      <c r="I193" s="7"/>
      <c r="J193" s="7"/>
    </row>
    <row r="194" spans="8:10" ht="17.25" customHeight="1">
      <c r="H194" s="7"/>
      <c r="I194" s="7"/>
      <c r="J194" s="7"/>
    </row>
    <row r="195" spans="8:10" ht="17.25" customHeight="1">
      <c r="H195" s="7"/>
      <c r="I195" s="7"/>
      <c r="J195" s="7"/>
    </row>
    <row r="196" spans="8:10" ht="17.25" customHeight="1">
      <c r="H196" s="7"/>
      <c r="I196" s="7"/>
      <c r="J196" s="7"/>
    </row>
    <row r="197" spans="8:10" ht="17.25" customHeight="1">
      <c r="H197" s="7"/>
      <c r="I197" s="7"/>
      <c r="J197" s="7"/>
    </row>
    <row r="198" spans="8:10" ht="17.25" customHeight="1">
      <c r="H198" s="7"/>
      <c r="I198" s="7"/>
      <c r="J198" s="7"/>
    </row>
    <row r="199" spans="8:10" ht="17.25" customHeight="1">
      <c r="H199" s="7"/>
      <c r="I199" s="7"/>
      <c r="J199" s="7"/>
    </row>
    <row r="200" spans="8:10" ht="17.25" customHeight="1">
      <c r="H200" s="7"/>
      <c r="I200" s="7"/>
      <c r="J200" s="7"/>
    </row>
    <row r="201" spans="8:10" ht="17.25" customHeight="1">
      <c r="H201" s="7"/>
      <c r="I201" s="7"/>
      <c r="J201" s="7"/>
    </row>
    <row r="202" spans="8:10" ht="17.25" customHeight="1">
      <c r="H202" s="7"/>
      <c r="I202" s="7"/>
      <c r="J202" s="7"/>
    </row>
    <row r="203" spans="8:10" ht="17.25" customHeight="1">
      <c r="H203" s="7"/>
      <c r="I203" s="7"/>
      <c r="J203" s="7"/>
    </row>
    <row r="204" spans="8:10" ht="17.25" customHeight="1">
      <c r="H204" s="7"/>
      <c r="I204" s="7"/>
      <c r="J204" s="7"/>
    </row>
    <row r="205" spans="8:10" ht="17.25" customHeight="1">
      <c r="H205" s="7"/>
      <c r="I205" s="7"/>
      <c r="J205" s="7"/>
    </row>
    <row r="206" spans="8:10" ht="17.25" customHeight="1">
      <c r="H206" s="7"/>
      <c r="I206" s="7"/>
      <c r="J206" s="7"/>
    </row>
    <row r="207" spans="8:10" ht="17.25" customHeight="1">
      <c r="H207" s="7"/>
      <c r="I207" s="7"/>
      <c r="J207" s="7"/>
    </row>
    <row r="208" spans="8:10" ht="17.25" customHeight="1">
      <c r="H208" s="7"/>
      <c r="I208" s="7"/>
      <c r="J208" s="7"/>
    </row>
    <row r="209" spans="8:10" ht="17.25" customHeight="1">
      <c r="H209" s="7"/>
      <c r="I209" s="7"/>
      <c r="J209" s="7"/>
    </row>
    <row r="210" spans="8:10" ht="17.25" customHeight="1">
      <c r="H210" s="7"/>
      <c r="I210" s="7"/>
      <c r="J210" s="7"/>
    </row>
    <row r="211" spans="8:10" ht="17.25" customHeight="1">
      <c r="H211" s="7"/>
      <c r="I211" s="7"/>
      <c r="J211" s="7"/>
    </row>
    <row r="212" spans="8:10" ht="17.25" customHeight="1">
      <c r="H212" s="7"/>
      <c r="I212" s="7"/>
      <c r="J212" s="7"/>
    </row>
    <row r="213" spans="8:10" ht="17.25" customHeight="1">
      <c r="H213" s="7"/>
      <c r="I213" s="7"/>
      <c r="J213" s="7"/>
    </row>
    <row r="214" spans="8:10" ht="17.25" customHeight="1">
      <c r="H214" s="7"/>
      <c r="I214" s="7"/>
      <c r="J214" s="7"/>
    </row>
    <row r="215" spans="8:10" ht="17.25" customHeight="1">
      <c r="H215" s="7"/>
      <c r="I215" s="7"/>
      <c r="J215" s="7"/>
    </row>
    <row r="216" spans="8:10" ht="17.25" customHeight="1">
      <c r="H216" s="7"/>
      <c r="I216" s="7"/>
      <c r="J216" s="7"/>
    </row>
    <row r="217" spans="8:10" ht="17.25" customHeight="1">
      <c r="H217" s="7"/>
      <c r="I217" s="7"/>
      <c r="J217" s="7"/>
    </row>
    <row r="218" spans="8:10" ht="17.25" customHeight="1">
      <c r="H218" s="7"/>
      <c r="I218" s="7"/>
      <c r="J218" s="7"/>
    </row>
    <row r="219" spans="8:10" ht="17.25" customHeight="1">
      <c r="H219" s="7"/>
      <c r="I219" s="7"/>
      <c r="J219" s="7"/>
    </row>
    <row r="220" spans="8:10" ht="17.25" customHeight="1">
      <c r="H220" s="7"/>
      <c r="I220" s="7"/>
      <c r="J220" s="7"/>
    </row>
    <row r="221" spans="8:10" ht="17.25" customHeight="1">
      <c r="H221" s="7"/>
      <c r="I221" s="7"/>
      <c r="J221" s="7"/>
    </row>
    <row r="222" spans="8:10" ht="17.25" customHeight="1">
      <c r="H222" s="7"/>
      <c r="I222" s="7"/>
      <c r="J222" s="7"/>
    </row>
    <row r="223" spans="8:10" ht="17.25" customHeight="1">
      <c r="H223" s="7"/>
      <c r="I223" s="7"/>
      <c r="J223" s="7"/>
    </row>
    <row r="224" spans="8:10" ht="17.25" customHeight="1">
      <c r="H224" s="7"/>
      <c r="I224" s="7"/>
      <c r="J224" s="7"/>
    </row>
    <row r="225" spans="8:10" ht="17.25" customHeight="1">
      <c r="H225" s="7"/>
      <c r="I225" s="7"/>
      <c r="J225" s="7"/>
    </row>
    <row r="226" spans="8:10" ht="17.25" customHeight="1">
      <c r="H226" s="7"/>
      <c r="I226" s="7"/>
      <c r="J226" s="7"/>
    </row>
    <row r="227" spans="8:10" ht="17.25" customHeight="1">
      <c r="H227" s="7"/>
      <c r="I227" s="7"/>
      <c r="J227" s="7"/>
    </row>
    <row r="228" spans="8:10" ht="17.25" customHeight="1">
      <c r="H228" s="7"/>
      <c r="I228" s="7"/>
      <c r="J228" s="7"/>
    </row>
    <row r="229" spans="8:10" ht="17.25" customHeight="1">
      <c r="H229" s="7"/>
      <c r="I229" s="7"/>
      <c r="J229" s="7"/>
    </row>
    <row r="230" spans="8:10" ht="17.25" customHeight="1">
      <c r="H230" s="7"/>
      <c r="I230" s="7"/>
      <c r="J230" s="7"/>
    </row>
    <row r="231" spans="8:10" ht="17.25" customHeight="1">
      <c r="H231" s="7"/>
      <c r="I231" s="7"/>
      <c r="J231" s="7"/>
    </row>
    <row r="232" spans="8:10" ht="17.25" customHeight="1">
      <c r="H232" s="7"/>
      <c r="I232" s="7"/>
      <c r="J232" s="7"/>
    </row>
    <row r="233" spans="8:10" ht="17.25" customHeight="1">
      <c r="H233" s="7"/>
      <c r="I233" s="7"/>
      <c r="J233" s="7"/>
    </row>
    <row r="234" spans="8:10" ht="17.25" customHeight="1">
      <c r="H234" s="7"/>
      <c r="I234" s="7"/>
      <c r="J234" s="7"/>
    </row>
    <row r="235" spans="8:10" ht="17.25" customHeight="1">
      <c r="H235" s="7"/>
      <c r="I235" s="7"/>
      <c r="J235" s="7"/>
    </row>
    <row r="236" spans="8:10" ht="17.25" customHeight="1">
      <c r="H236" s="7"/>
      <c r="I236" s="7"/>
      <c r="J236" s="7"/>
    </row>
    <row r="237" spans="8:10" ht="17.25" customHeight="1">
      <c r="H237" s="7"/>
      <c r="I237" s="7"/>
      <c r="J237" s="7"/>
    </row>
    <row r="238" spans="8:10" ht="17.25" customHeight="1">
      <c r="H238" s="7"/>
      <c r="I238" s="7"/>
      <c r="J238" s="7"/>
    </row>
    <row r="239" spans="8:10" ht="17.25" customHeight="1">
      <c r="H239" s="7"/>
      <c r="I239" s="7"/>
      <c r="J239" s="7"/>
    </row>
    <row r="240" spans="8:10" ht="17.25" customHeight="1">
      <c r="H240" s="7"/>
      <c r="I240" s="7"/>
      <c r="J240" s="7"/>
    </row>
    <row r="241" spans="8:10" ht="17.25" customHeight="1">
      <c r="H241" s="7"/>
      <c r="I241" s="7"/>
      <c r="J241" s="7"/>
    </row>
    <row r="242" spans="8:10" ht="17.25" customHeight="1">
      <c r="H242" s="7"/>
      <c r="I242" s="7"/>
      <c r="J242" s="7"/>
    </row>
    <row r="243" spans="8:10" ht="17.25" customHeight="1">
      <c r="H243" s="7"/>
      <c r="I243" s="7"/>
      <c r="J243" s="7"/>
    </row>
    <row r="244" spans="8:10" ht="17.25" customHeight="1">
      <c r="H244" s="7"/>
      <c r="I244" s="7"/>
      <c r="J244" s="7"/>
    </row>
    <row r="245" spans="8:10" ht="17.25" customHeight="1">
      <c r="H245" s="7"/>
      <c r="I245" s="7"/>
      <c r="J245" s="7"/>
    </row>
    <row r="246" spans="8:10" ht="17.25" customHeight="1">
      <c r="H246" s="7"/>
      <c r="I246" s="7"/>
      <c r="J246" s="7"/>
    </row>
    <row r="247" spans="8:10" ht="17.25" customHeight="1">
      <c r="H247" s="7"/>
      <c r="I247" s="7"/>
      <c r="J247" s="7"/>
    </row>
    <row r="248" spans="8:10" ht="17.25" customHeight="1">
      <c r="H248" s="7"/>
      <c r="I248" s="7"/>
      <c r="J248" s="7"/>
    </row>
    <row r="249" spans="8:10" ht="17.25" customHeight="1">
      <c r="H249" s="7"/>
      <c r="I249" s="7"/>
      <c r="J249" s="7"/>
    </row>
    <row r="250" spans="8:10" ht="17.25" customHeight="1">
      <c r="H250" s="7"/>
      <c r="I250" s="7"/>
      <c r="J250" s="7"/>
    </row>
    <row r="251" spans="8:10" ht="17.25" customHeight="1">
      <c r="H251" s="7"/>
      <c r="I251" s="7"/>
      <c r="J251" s="7"/>
    </row>
    <row r="252" spans="8:10" ht="17.25" customHeight="1">
      <c r="H252" s="7"/>
      <c r="I252" s="7"/>
      <c r="J252" s="7"/>
    </row>
    <row r="253" spans="8:10" ht="17.25" customHeight="1">
      <c r="H253" s="7"/>
      <c r="I253" s="7"/>
      <c r="J253" s="7"/>
    </row>
    <row r="254" spans="8:10" ht="17.25" customHeight="1">
      <c r="H254" s="7"/>
      <c r="I254" s="7"/>
      <c r="J254" s="7"/>
    </row>
    <row r="255" spans="8:10" ht="17.25" customHeight="1">
      <c r="H255" s="7"/>
      <c r="I255" s="7"/>
      <c r="J255" s="7"/>
    </row>
    <row r="256" spans="8:10" ht="17.25" customHeight="1">
      <c r="H256" s="7"/>
      <c r="I256" s="7"/>
      <c r="J256" s="7"/>
    </row>
    <row r="257" spans="8:10" ht="17.25" customHeight="1">
      <c r="H257" s="7"/>
      <c r="I257" s="7"/>
      <c r="J257" s="7"/>
    </row>
    <row r="258" spans="8:10" ht="17.25" customHeight="1">
      <c r="H258" s="7"/>
      <c r="I258" s="7"/>
      <c r="J258" s="7"/>
    </row>
    <row r="259" spans="8:10" ht="17.25" customHeight="1">
      <c r="H259" s="7"/>
      <c r="I259" s="7"/>
      <c r="J259" s="7"/>
    </row>
    <row r="260" spans="8:10" ht="17.25" customHeight="1">
      <c r="H260" s="7"/>
      <c r="I260" s="7"/>
      <c r="J260" s="7"/>
    </row>
    <row r="261" spans="8:10" ht="17.25" customHeight="1">
      <c r="H261" s="7"/>
      <c r="I261" s="7"/>
      <c r="J261" s="7"/>
    </row>
    <row r="262" spans="8:10" ht="17.25" customHeight="1">
      <c r="H262" s="7"/>
      <c r="I262" s="7"/>
      <c r="J262" s="7"/>
    </row>
    <row r="263" spans="8:10" ht="17.25" customHeight="1">
      <c r="H263" s="7"/>
      <c r="I263" s="7"/>
      <c r="J263" s="7"/>
    </row>
    <row r="264" spans="8:10" ht="17.25" customHeight="1">
      <c r="H264" s="7"/>
      <c r="I264" s="7"/>
      <c r="J264" s="7"/>
    </row>
    <row r="265" spans="8:10" ht="17.25" customHeight="1">
      <c r="H265" s="7"/>
      <c r="I265" s="7"/>
      <c r="J265" s="7"/>
    </row>
    <row r="266" spans="8:10" ht="17.25" customHeight="1">
      <c r="H266" s="7"/>
      <c r="I266" s="7"/>
      <c r="J266" s="7"/>
    </row>
    <row r="267" spans="8:10" ht="17.25" customHeight="1">
      <c r="H267" s="7"/>
      <c r="I267" s="7"/>
      <c r="J267" s="7"/>
    </row>
    <row r="268" spans="8:10" ht="17.25" customHeight="1">
      <c r="H268" s="7"/>
      <c r="I268" s="7"/>
      <c r="J268" s="7"/>
    </row>
    <row r="269" spans="8:10" ht="17.25" customHeight="1">
      <c r="H269" s="7"/>
      <c r="I269" s="7"/>
      <c r="J269" s="7"/>
    </row>
    <row r="270" spans="8:10" ht="17.25" customHeight="1">
      <c r="H270" s="7"/>
      <c r="I270" s="7"/>
      <c r="J270" s="7"/>
    </row>
    <row r="271" spans="8:10" ht="17.25" customHeight="1">
      <c r="H271" s="7"/>
      <c r="I271" s="7"/>
      <c r="J271" s="7"/>
    </row>
    <row r="272" spans="8:10" ht="17.25" customHeight="1">
      <c r="H272" s="7"/>
      <c r="I272" s="7"/>
      <c r="J272" s="7"/>
    </row>
    <row r="273" spans="8:10" ht="17.25" customHeight="1">
      <c r="H273" s="7"/>
      <c r="I273" s="7"/>
      <c r="J273" s="7"/>
    </row>
    <row r="274" spans="8:10" ht="17.25" customHeight="1">
      <c r="H274" s="7"/>
      <c r="I274" s="7"/>
      <c r="J274" s="7"/>
    </row>
    <row r="275" spans="8:10" ht="17.25" customHeight="1">
      <c r="H275" s="7"/>
      <c r="I275" s="7"/>
      <c r="J275" s="7"/>
    </row>
    <row r="276" spans="8:10" ht="17.25" customHeight="1">
      <c r="H276" s="7"/>
      <c r="I276" s="7"/>
      <c r="J276" s="7"/>
    </row>
    <row r="277" spans="8:10" ht="17.25" customHeight="1">
      <c r="H277" s="7"/>
      <c r="I277" s="7"/>
      <c r="J277" s="7"/>
    </row>
    <row r="278" spans="8:10" ht="17.25" customHeight="1">
      <c r="H278" s="7"/>
      <c r="I278" s="7"/>
      <c r="J278" s="7"/>
    </row>
    <row r="279" spans="8:10" ht="17.25" customHeight="1">
      <c r="H279" s="7"/>
      <c r="I279" s="7"/>
      <c r="J279" s="7"/>
    </row>
    <row r="280" spans="8:10" ht="17.25" customHeight="1">
      <c r="H280" s="7"/>
      <c r="I280" s="7"/>
      <c r="J280" s="7"/>
    </row>
    <row r="281" spans="8:10" ht="17.25" customHeight="1">
      <c r="H281" s="7"/>
      <c r="I281" s="7"/>
      <c r="J281" s="7"/>
    </row>
    <row r="282" spans="8:10" ht="17.25" customHeight="1">
      <c r="H282" s="7"/>
      <c r="I282" s="7"/>
      <c r="J282" s="7"/>
    </row>
    <row r="283" spans="8:10" ht="17.25" customHeight="1">
      <c r="H283" s="7"/>
      <c r="I283" s="7"/>
      <c r="J283" s="7"/>
    </row>
    <row r="284" spans="8:10" ht="17.25" customHeight="1">
      <c r="H284" s="7"/>
      <c r="I284" s="7"/>
      <c r="J284" s="7"/>
    </row>
    <row r="285" spans="8:10" ht="17.25" customHeight="1">
      <c r="H285" s="7"/>
      <c r="I285" s="7"/>
      <c r="J285" s="7"/>
    </row>
    <row r="286" spans="8:10" ht="17.25" customHeight="1">
      <c r="H286" s="7"/>
      <c r="I286" s="7"/>
      <c r="J286" s="7"/>
    </row>
    <row r="287" spans="8:10" ht="17.25" customHeight="1">
      <c r="H287" s="7"/>
      <c r="I287" s="7"/>
      <c r="J287" s="7"/>
    </row>
    <row r="288" spans="8:10" ht="17.25" customHeight="1">
      <c r="H288" s="7"/>
      <c r="I288" s="7"/>
      <c r="J288" s="7"/>
    </row>
    <row r="289" spans="8:10" ht="17.25" customHeight="1">
      <c r="H289" s="7"/>
      <c r="I289" s="7"/>
      <c r="J289" s="7"/>
    </row>
    <row r="290" spans="8:10" ht="17.25" customHeight="1">
      <c r="H290" s="7"/>
      <c r="I290" s="7"/>
      <c r="J290" s="7"/>
    </row>
    <row r="291" spans="8:10" ht="17.25" customHeight="1">
      <c r="H291" s="7"/>
      <c r="I291" s="7"/>
      <c r="J291" s="7"/>
    </row>
    <row r="292" spans="8:10" ht="17.25" customHeight="1">
      <c r="H292" s="7"/>
      <c r="I292" s="7"/>
      <c r="J292" s="7"/>
    </row>
    <row r="293" spans="8:10" ht="17.25" customHeight="1">
      <c r="H293" s="7"/>
      <c r="I293" s="7"/>
      <c r="J293" s="7"/>
    </row>
    <row r="294" spans="8:10" ht="17.25" customHeight="1">
      <c r="H294" s="7"/>
      <c r="I294" s="7"/>
      <c r="J294" s="7"/>
    </row>
    <row r="295" spans="8:10" ht="17.25" customHeight="1">
      <c r="H295" s="7"/>
      <c r="I295" s="7"/>
      <c r="J295" s="7"/>
    </row>
    <row r="296" spans="8:10" ht="17.25" customHeight="1">
      <c r="H296" s="7"/>
      <c r="I296" s="7"/>
      <c r="J296" s="7"/>
    </row>
    <row r="297" spans="8:10" ht="17.25" customHeight="1">
      <c r="H297" s="7"/>
      <c r="I297" s="7"/>
      <c r="J297" s="7"/>
    </row>
    <row r="298" spans="8:10" ht="17.25" customHeight="1">
      <c r="H298" s="7"/>
      <c r="I298" s="7"/>
      <c r="J298" s="7"/>
    </row>
    <row r="299" spans="8:10" ht="17.25" customHeight="1">
      <c r="H299" s="7"/>
      <c r="I299" s="7"/>
      <c r="J299" s="7"/>
    </row>
    <row r="300" spans="8:10" ht="17.25" customHeight="1">
      <c r="H300" s="7"/>
      <c r="I300" s="7"/>
      <c r="J300" s="7"/>
    </row>
    <row r="301" spans="8:10" ht="17.25" customHeight="1">
      <c r="H301" s="7"/>
      <c r="I301" s="7"/>
      <c r="J301" s="7"/>
    </row>
    <row r="302" spans="8:10" ht="17.25" customHeight="1">
      <c r="H302" s="7"/>
      <c r="I302" s="7"/>
      <c r="J302" s="7"/>
    </row>
    <row r="303" spans="8:10" ht="17.25" customHeight="1">
      <c r="H303" s="7"/>
      <c r="I303" s="7"/>
      <c r="J303" s="7"/>
    </row>
    <row r="304" spans="8:10" ht="17.25" customHeight="1">
      <c r="H304" s="7"/>
      <c r="I304" s="7"/>
      <c r="J304" s="7"/>
    </row>
    <row r="305" spans="8:10" ht="17.25" customHeight="1">
      <c r="H305" s="7"/>
      <c r="I305" s="7"/>
      <c r="J305" s="7"/>
    </row>
    <row r="306" spans="8:10" ht="17.25" customHeight="1">
      <c r="H306" s="7"/>
      <c r="I306" s="7"/>
      <c r="J306" s="7"/>
    </row>
    <row r="307" spans="8:10" ht="17.25" customHeight="1">
      <c r="H307" s="7"/>
      <c r="I307" s="7"/>
      <c r="J307" s="7"/>
    </row>
    <row r="308" spans="8:10" ht="17.25" customHeight="1">
      <c r="H308" s="7"/>
      <c r="I308" s="7"/>
      <c r="J308" s="7"/>
    </row>
    <row r="309" spans="8:10" ht="17.25" customHeight="1">
      <c r="H309" s="7"/>
      <c r="I309" s="7"/>
      <c r="J309" s="7"/>
    </row>
    <row r="310" spans="8:10" ht="17.25" customHeight="1">
      <c r="H310" s="7"/>
      <c r="I310" s="7"/>
      <c r="J310" s="7"/>
    </row>
    <row r="311" spans="8:10" ht="17.25" customHeight="1">
      <c r="H311" s="7"/>
      <c r="I311" s="7"/>
      <c r="J311" s="7"/>
    </row>
    <row r="312" spans="8:10" ht="17.25" customHeight="1">
      <c r="H312" s="7"/>
      <c r="I312" s="7"/>
      <c r="J312" s="7"/>
    </row>
    <row r="313" spans="8:10" ht="17.25" customHeight="1">
      <c r="H313" s="7"/>
      <c r="I313" s="7"/>
      <c r="J313" s="7"/>
    </row>
    <row r="314" spans="8:10" ht="17.25" customHeight="1">
      <c r="H314" s="7"/>
      <c r="I314" s="7"/>
      <c r="J314" s="7"/>
    </row>
    <row r="315" spans="8:10" ht="17.25" customHeight="1">
      <c r="H315" s="7"/>
      <c r="I315" s="7"/>
      <c r="J315" s="7"/>
    </row>
    <row r="316" spans="8:10" ht="17.25" customHeight="1">
      <c r="H316" s="7"/>
      <c r="I316" s="7"/>
      <c r="J316" s="7"/>
    </row>
    <row r="317" spans="8:10" ht="17.25" customHeight="1">
      <c r="H317" s="7"/>
      <c r="I317" s="7"/>
      <c r="J317" s="7"/>
    </row>
    <row r="318" spans="8:10" ht="17.25" customHeight="1">
      <c r="H318" s="7"/>
      <c r="I318" s="7"/>
      <c r="J318" s="7"/>
    </row>
    <row r="319" spans="8:10" ht="17.25" customHeight="1">
      <c r="H319" s="7"/>
      <c r="I319" s="7"/>
      <c r="J319" s="7"/>
    </row>
    <row r="320" spans="8:10" ht="17.25" customHeight="1">
      <c r="H320" s="7"/>
      <c r="I320" s="7"/>
      <c r="J320" s="7"/>
    </row>
    <row r="321" spans="8:10" ht="17.25" customHeight="1">
      <c r="H321" s="7"/>
      <c r="I321" s="7"/>
      <c r="J321" s="7"/>
    </row>
    <row r="322" spans="8:10" ht="17.25" customHeight="1">
      <c r="H322" s="7"/>
      <c r="I322" s="7"/>
      <c r="J322" s="7"/>
    </row>
    <row r="323" spans="8:10" ht="17.25" customHeight="1">
      <c r="H323" s="7"/>
      <c r="I323" s="7"/>
      <c r="J323" s="7"/>
    </row>
    <row r="324" spans="8:10" ht="17.25" customHeight="1">
      <c r="H324" s="7"/>
      <c r="I324" s="7"/>
      <c r="J324" s="7"/>
    </row>
    <row r="325" spans="8:10" ht="17.25" customHeight="1">
      <c r="H325" s="7"/>
      <c r="I325" s="7"/>
      <c r="J325" s="7"/>
    </row>
    <row r="326" spans="8:10" ht="17.25" customHeight="1">
      <c r="H326" s="7"/>
      <c r="I326" s="7"/>
      <c r="J326" s="7"/>
    </row>
    <row r="327" spans="8:10" ht="17.25" customHeight="1">
      <c r="H327" s="7"/>
      <c r="I327" s="7"/>
      <c r="J327" s="7"/>
    </row>
    <row r="328" spans="8:10" ht="17.25" customHeight="1">
      <c r="H328" s="7"/>
      <c r="I328" s="7"/>
      <c r="J328" s="7"/>
    </row>
    <row r="329" spans="8:10" ht="17.25" customHeight="1">
      <c r="H329" s="7"/>
      <c r="I329" s="7"/>
      <c r="J329" s="7"/>
    </row>
    <row r="330" spans="8:10" ht="17.25" customHeight="1">
      <c r="H330" s="7"/>
      <c r="I330" s="7"/>
      <c r="J330" s="7"/>
    </row>
    <row r="331" spans="8:10" ht="17.25" customHeight="1">
      <c r="H331" s="7"/>
      <c r="I331" s="7"/>
      <c r="J331" s="7"/>
    </row>
    <row r="332" spans="8:10" ht="17.25" customHeight="1">
      <c r="H332" s="7"/>
      <c r="I332" s="7"/>
      <c r="J332" s="7"/>
    </row>
    <row r="333" spans="8:10" ht="17.25" customHeight="1">
      <c r="H333" s="7"/>
      <c r="I333" s="7"/>
      <c r="J333" s="7"/>
    </row>
    <row r="334" spans="8:10" ht="17.25" customHeight="1">
      <c r="H334" s="7"/>
      <c r="I334" s="7"/>
      <c r="J334" s="7"/>
    </row>
    <row r="335" spans="8:10" ht="17.25" customHeight="1">
      <c r="H335" s="7"/>
      <c r="I335" s="7"/>
      <c r="J335" s="7"/>
    </row>
    <row r="336" spans="8:10" ht="17.25" customHeight="1">
      <c r="H336" s="7"/>
      <c r="I336" s="7"/>
      <c r="J336" s="7"/>
    </row>
    <row r="337" spans="8:10" ht="17.25" customHeight="1">
      <c r="H337" s="7"/>
      <c r="I337" s="7"/>
      <c r="J337" s="7"/>
    </row>
    <row r="338" spans="8:10" ht="17.25" customHeight="1">
      <c r="H338" s="7"/>
      <c r="I338" s="7"/>
      <c r="J338" s="7"/>
    </row>
    <row r="339" spans="8:10" ht="17.25" customHeight="1">
      <c r="H339" s="7"/>
      <c r="I339" s="7"/>
      <c r="J339" s="7"/>
    </row>
    <row r="340" spans="8:10" ht="17.25" customHeight="1">
      <c r="H340" s="7"/>
      <c r="I340" s="7"/>
      <c r="J340" s="7"/>
    </row>
    <row r="341" spans="8:10" ht="17.25" customHeight="1">
      <c r="H341" s="7"/>
      <c r="I341" s="7"/>
      <c r="J341" s="7"/>
    </row>
    <row r="342" spans="8:10" ht="17.25" customHeight="1">
      <c r="H342" s="7"/>
      <c r="I342" s="7"/>
      <c r="J342" s="7"/>
    </row>
    <row r="343" spans="8:10" ht="17.25" customHeight="1">
      <c r="H343" s="7"/>
      <c r="I343" s="7"/>
      <c r="J343" s="7"/>
    </row>
    <row r="344" spans="8:10" ht="17.25" customHeight="1">
      <c r="H344" s="7"/>
      <c r="I344" s="7"/>
      <c r="J344" s="7"/>
    </row>
    <row r="345" spans="8:10" ht="17.25" customHeight="1">
      <c r="H345" s="7"/>
      <c r="I345" s="7"/>
      <c r="J345" s="7"/>
    </row>
    <row r="346" spans="8:10" ht="17.25" customHeight="1">
      <c r="H346" s="7"/>
      <c r="I346" s="7"/>
      <c r="J346" s="7"/>
    </row>
    <row r="347" spans="8:10" ht="17.25" customHeight="1">
      <c r="H347" s="7"/>
      <c r="I347" s="7"/>
      <c r="J347" s="7"/>
    </row>
    <row r="348" spans="8:10" ht="17.25" customHeight="1">
      <c r="H348" s="7"/>
      <c r="I348" s="7"/>
      <c r="J348" s="7"/>
    </row>
    <row r="349" spans="8:10" ht="17.25" customHeight="1">
      <c r="H349" s="7"/>
      <c r="I349" s="7"/>
      <c r="J349" s="7"/>
    </row>
    <row r="350" spans="8:10" ht="17.25" customHeight="1">
      <c r="H350" s="7"/>
      <c r="I350" s="7"/>
      <c r="J350" s="7"/>
    </row>
    <row r="351" spans="8:10" ht="17.25" customHeight="1">
      <c r="H351" s="7"/>
      <c r="I351" s="7"/>
      <c r="J351" s="7"/>
    </row>
    <row r="352" spans="8:10" ht="17.25" customHeight="1">
      <c r="H352" s="7"/>
      <c r="I352" s="7"/>
      <c r="J352" s="7"/>
    </row>
    <row r="353" spans="8:10" ht="17.25" customHeight="1">
      <c r="H353" s="7"/>
      <c r="I353" s="7"/>
      <c r="J353" s="7"/>
    </row>
    <row r="354" spans="8:10" ht="17.25" customHeight="1">
      <c r="H354" s="7"/>
      <c r="I354" s="7"/>
      <c r="J354" s="7"/>
    </row>
    <row r="355" spans="8:10" ht="17.25" customHeight="1">
      <c r="H355" s="7"/>
      <c r="I355" s="7"/>
      <c r="J355" s="7"/>
    </row>
    <row r="356" spans="8:10" ht="17.25" customHeight="1">
      <c r="H356" s="7"/>
      <c r="I356" s="7"/>
      <c r="J356" s="7"/>
    </row>
    <row r="357" spans="8:10" ht="17.25" customHeight="1">
      <c r="H357" s="7"/>
      <c r="I357" s="7"/>
      <c r="J357" s="7"/>
    </row>
    <row r="358" spans="8:10" ht="17.25" customHeight="1">
      <c r="H358" s="7"/>
      <c r="I358" s="7"/>
      <c r="J358" s="7"/>
    </row>
    <row r="359" spans="8:10" ht="17.25" customHeight="1">
      <c r="H359" s="7"/>
      <c r="I359" s="7"/>
      <c r="J359" s="7"/>
    </row>
    <row r="360" spans="8:10" ht="17.25" customHeight="1">
      <c r="H360" s="7"/>
      <c r="I360" s="7"/>
      <c r="J360" s="7"/>
    </row>
    <row r="361" spans="8:10" ht="17.25" customHeight="1">
      <c r="H361" s="7"/>
      <c r="I361" s="7"/>
      <c r="J361" s="7"/>
    </row>
    <row r="362" spans="8:10" ht="17.25" customHeight="1">
      <c r="H362" s="7"/>
      <c r="I362" s="7"/>
      <c r="J362" s="7"/>
    </row>
    <row r="363" spans="8:10" ht="17.25" customHeight="1">
      <c r="H363" s="7"/>
      <c r="I363" s="7"/>
      <c r="J363" s="7"/>
    </row>
    <row r="364" spans="8:10" ht="17.25" customHeight="1">
      <c r="H364" s="7"/>
      <c r="I364" s="7"/>
      <c r="J364" s="7"/>
    </row>
    <row r="365" spans="8:10" ht="17.25" customHeight="1">
      <c r="H365" s="7"/>
      <c r="I365" s="7"/>
      <c r="J365" s="7"/>
    </row>
    <row r="366" spans="8:10" ht="17.25" customHeight="1">
      <c r="H366" s="7"/>
      <c r="I366" s="7"/>
      <c r="J366" s="7"/>
    </row>
    <row r="367" spans="8:10" ht="17.25" customHeight="1">
      <c r="H367" s="7"/>
      <c r="I367" s="7"/>
      <c r="J367" s="7"/>
    </row>
    <row r="368" spans="8:10" ht="17.25" customHeight="1">
      <c r="H368" s="7"/>
      <c r="I368" s="7"/>
      <c r="J368" s="7"/>
    </row>
    <row r="369" spans="8:10" ht="17.25" customHeight="1">
      <c r="H369" s="7"/>
      <c r="I369" s="7"/>
      <c r="J369" s="7"/>
    </row>
    <row r="370" spans="8:10" ht="17.25" customHeight="1">
      <c r="H370" s="7"/>
      <c r="I370" s="7"/>
      <c r="J370" s="7"/>
    </row>
    <row r="371" spans="8:10" ht="17.25" customHeight="1">
      <c r="H371" s="7"/>
      <c r="I371" s="7"/>
      <c r="J371" s="7"/>
    </row>
    <row r="372" spans="8:10" ht="17.25" customHeight="1">
      <c r="H372" s="7"/>
      <c r="I372" s="7"/>
      <c r="J372" s="7"/>
    </row>
    <row r="373" spans="8:10" ht="17.25" customHeight="1">
      <c r="H373" s="7"/>
      <c r="I373" s="7"/>
      <c r="J373" s="7"/>
    </row>
    <row r="374" spans="8:10" ht="17.25" customHeight="1">
      <c r="H374" s="7"/>
      <c r="I374" s="7"/>
      <c r="J374" s="7"/>
    </row>
    <row r="375" spans="8:10" ht="17.25" customHeight="1">
      <c r="H375" s="7"/>
      <c r="I375" s="7"/>
      <c r="J375" s="7"/>
    </row>
    <row r="376" spans="8:10" ht="17.25" customHeight="1">
      <c r="H376" s="7"/>
      <c r="I376" s="7"/>
      <c r="J376" s="7"/>
    </row>
    <row r="377" spans="8:10" ht="17.25" customHeight="1">
      <c r="H377" s="7"/>
      <c r="I377" s="7"/>
      <c r="J377" s="7"/>
    </row>
    <row r="378" spans="8:10" ht="17.25" customHeight="1">
      <c r="H378" s="7"/>
      <c r="I378" s="7"/>
      <c r="J378" s="7"/>
    </row>
    <row r="379" spans="8:10" ht="17.25" customHeight="1">
      <c r="H379" s="7"/>
      <c r="I379" s="7"/>
      <c r="J379" s="7"/>
    </row>
    <row r="380" spans="8:10" ht="17.25" customHeight="1">
      <c r="H380" s="7"/>
      <c r="I380" s="7"/>
      <c r="J380" s="7"/>
    </row>
    <row r="381" spans="8:10" ht="17.25" customHeight="1">
      <c r="H381" s="7"/>
      <c r="I381" s="7"/>
      <c r="J381" s="7"/>
    </row>
    <row r="382" spans="8:10" ht="17.25" customHeight="1">
      <c r="H382" s="7"/>
      <c r="I382" s="7"/>
      <c r="J382" s="7"/>
    </row>
    <row r="383" spans="8:10" ht="17.25" customHeight="1">
      <c r="H383" s="7"/>
      <c r="I383" s="7"/>
      <c r="J383" s="7"/>
    </row>
    <row r="384" spans="8:10" ht="17.25" customHeight="1">
      <c r="H384" s="7"/>
      <c r="I384" s="7"/>
      <c r="J384" s="7"/>
    </row>
    <row r="385" spans="8:10" ht="17.25" customHeight="1">
      <c r="H385" s="7"/>
      <c r="I385" s="7"/>
      <c r="J385" s="7"/>
    </row>
    <row r="386" spans="8:10" ht="17.25" customHeight="1">
      <c r="H386" s="7"/>
      <c r="I386" s="7"/>
      <c r="J386" s="7"/>
    </row>
    <row r="387" spans="8:10" ht="17.25" customHeight="1">
      <c r="H387" s="7"/>
      <c r="I387" s="7"/>
      <c r="J387" s="7"/>
    </row>
    <row r="388" spans="8:10" ht="17.25" customHeight="1">
      <c r="H388" s="7"/>
      <c r="I388" s="7"/>
      <c r="J388" s="7"/>
    </row>
    <row r="389" spans="8:10" ht="17.25" customHeight="1">
      <c r="H389" s="7"/>
      <c r="I389" s="7"/>
      <c r="J389" s="7"/>
    </row>
    <row r="390" spans="8:10" ht="17.25" customHeight="1">
      <c r="H390" s="7"/>
      <c r="I390" s="7"/>
      <c r="J390" s="7"/>
    </row>
    <row r="391" spans="8:10" ht="17.25" customHeight="1">
      <c r="H391" s="7"/>
      <c r="I391" s="7"/>
      <c r="J391" s="7"/>
    </row>
    <row r="392" spans="8:10" ht="17.25" customHeight="1">
      <c r="H392" s="7"/>
      <c r="I392" s="7"/>
      <c r="J392" s="7"/>
    </row>
    <row r="393" spans="8:10" ht="17.25" customHeight="1">
      <c r="H393" s="7"/>
      <c r="I393" s="7"/>
      <c r="J393" s="7"/>
    </row>
    <row r="394" spans="8:10" ht="17.25" customHeight="1">
      <c r="H394" s="7"/>
      <c r="I394" s="7"/>
      <c r="J394" s="7"/>
    </row>
    <row r="395" spans="8:10" ht="17.25" customHeight="1">
      <c r="H395" s="7"/>
      <c r="I395" s="7"/>
      <c r="J395" s="7"/>
    </row>
    <row r="396" spans="8:10" ht="17.25" customHeight="1">
      <c r="H396" s="7"/>
      <c r="I396" s="7"/>
      <c r="J396" s="7"/>
    </row>
    <row r="397" spans="8:10" ht="17.25" customHeight="1">
      <c r="H397" s="7"/>
      <c r="I397" s="7"/>
      <c r="J397" s="7"/>
    </row>
    <row r="398" spans="8:10" ht="17.25" customHeight="1">
      <c r="H398" s="7"/>
      <c r="I398" s="7"/>
      <c r="J398" s="7"/>
    </row>
    <row r="399" spans="8:10" ht="17.25" customHeight="1">
      <c r="H399" s="7"/>
      <c r="I399" s="7"/>
      <c r="J399" s="7"/>
    </row>
    <row r="400" spans="8:10" ht="17.25" customHeight="1">
      <c r="H400" s="7"/>
      <c r="I400" s="7"/>
      <c r="J400" s="7"/>
    </row>
    <row r="401" spans="8:10" ht="17.25" customHeight="1">
      <c r="H401" s="7"/>
      <c r="I401" s="7"/>
      <c r="J401" s="7"/>
    </row>
    <row r="402" spans="8:10" ht="17.25" customHeight="1">
      <c r="H402" s="7"/>
      <c r="I402" s="7"/>
      <c r="J402" s="7"/>
    </row>
    <row r="403" spans="8:10" ht="17.25" customHeight="1">
      <c r="H403" s="7"/>
      <c r="I403" s="7"/>
      <c r="J403" s="7"/>
    </row>
    <row r="404" spans="8:10" ht="17.25" customHeight="1">
      <c r="H404" s="7"/>
      <c r="I404" s="7"/>
      <c r="J404" s="7"/>
    </row>
    <row r="405" spans="8:10" ht="17.25" customHeight="1">
      <c r="H405" s="7"/>
      <c r="I405" s="7"/>
      <c r="J405" s="7"/>
    </row>
    <row r="406" spans="8:10" ht="17.25" customHeight="1">
      <c r="H406" s="7"/>
      <c r="I406" s="7"/>
      <c r="J406" s="7"/>
    </row>
    <row r="407" spans="8:10" ht="17.25" customHeight="1">
      <c r="H407" s="7"/>
      <c r="I407" s="7"/>
      <c r="J407" s="7"/>
    </row>
    <row r="408" spans="8:10" ht="17.25" customHeight="1">
      <c r="H408" s="7"/>
      <c r="I408" s="7"/>
      <c r="J408" s="7"/>
    </row>
    <row r="409" spans="8:10" ht="17.25" customHeight="1">
      <c r="H409" s="7"/>
      <c r="I409" s="7"/>
      <c r="J409" s="7"/>
    </row>
    <row r="410" spans="8:10" ht="17.25" customHeight="1">
      <c r="H410" s="7"/>
      <c r="I410" s="7"/>
      <c r="J410" s="7"/>
    </row>
    <row r="411" spans="8:10" ht="17.25" customHeight="1">
      <c r="H411" s="7"/>
      <c r="I411" s="7"/>
      <c r="J411" s="7"/>
    </row>
    <row r="412" spans="8:10" ht="17.25" customHeight="1">
      <c r="H412" s="7"/>
      <c r="I412" s="7"/>
      <c r="J412" s="7"/>
    </row>
    <row r="413" spans="8:10" ht="17.25" customHeight="1">
      <c r="H413" s="7"/>
      <c r="I413" s="7"/>
      <c r="J413" s="7"/>
    </row>
    <row r="414" spans="8:10" ht="17.25" customHeight="1">
      <c r="H414" s="7"/>
      <c r="I414" s="7"/>
      <c r="J414" s="7"/>
    </row>
    <row r="415" spans="8:10" ht="17.25" customHeight="1">
      <c r="H415" s="7"/>
      <c r="I415" s="7"/>
      <c r="J415" s="7"/>
    </row>
    <row r="416" spans="8:10" ht="17.25" customHeight="1">
      <c r="H416" s="7"/>
      <c r="I416" s="7"/>
      <c r="J416" s="7"/>
    </row>
    <row r="417" spans="8:10" ht="17.25" customHeight="1">
      <c r="H417" s="7"/>
      <c r="I417" s="7"/>
      <c r="J417" s="7"/>
    </row>
    <row r="418" spans="8:10" ht="17.25" customHeight="1">
      <c r="H418" s="7"/>
      <c r="I418" s="7"/>
      <c r="J418" s="7"/>
    </row>
    <row r="419" spans="8:10" ht="17.25" customHeight="1">
      <c r="H419" s="7"/>
      <c r="I419" s="7"/>
      <c r="J419" s="7"/>
    </row>
    <row r="420" spans="8:10" ht="17.25" customHeight="1">
      <c r="H420" s="7"/>
      <c r="I420" s="7"/>
      <c r="J420" s="7"/>
    </row>
    <row r="421" spans="8:10" ht="17.25" customHeight="1">
      <c r="H421" s="7"/>
      <c r="I421" s="7"/>
      <c r="J421" s="7"/>
    </row>
    <row r="422" spans="8:10" ht="17.25" customHeight="1">
      <c r="H422" s="7"/>
      <c r="I422" s="7"/>
      <c r="J422" s="7"/>
    </row>
    <row r="423" spans="8:10" ht="17.25" customHeight="1">
      <c r="H423" s="7"/>
      <c r="I423" s="7"/>
      <c r="J423" s="7"/>
    </row>
    <row r="424" spans="8:10" ht="17.25" customHeight="1">
      <c r="H424" s="7"/>
      <c r="I424" s="7"/>
      <c r="J424" s="7"/>
    </row>
    <row r="425" spans="8:10" ht="17.25" customHeight="1">
      <c r="H425" s="7"/>
      <c r="I425" s="7"/>
      <c r="J425" s="7"/>
    </row>
    <row r="426" spans="8:10" ht="17.25" customHeight="1">
      <c r="H426" s="7"/>
      <c r="I426" s="7"/>
      <c r="J426" s="7"/>
    </row>
    <row r="427" spans="8:10" ht="17.25" customHeight="1">
      <c r="H427" s="7"/>
      <c r="I427" s="7"/>
      <c r="J427" s="7"/>
    </row>
    <row r="428" spans="8:10" ht="17.25" customHeight="1">
      <c r="H428" s="7"/>
      <c r="I428" s="7"/>
      <c r="J428" s="7"/>
    </row>
    <row r="429" spans="8:10" ht="17.25" customHeight="1">
      <c r="H429" s="7"/>
      <c r="I429" s="7"/>
      <c r="J429" s="7"/>
    </row>
    <row r="430" spans="8:10" ht="17.25" customHeight="1">
      <c r="H430" s="7"/>
      <c r="I430" s="7"/>
      <c r="J430" s="7"/>
    </row>
    <row r="431" spans="8:10" ht="17.25" customHeight="1">
      <c r="H431" s="7"/>
      <c r="I431" s="7"/>
      <c r="J431" s="7"/>
    </row>
    <row r="432" spans="8:10" ht="17.25" customHeight="1">
      <c r="H432" s="7"/>
      <c r="I432" s="7"/>
      <c r="J432" s="7"/>
    </row>
    <row r="433" spans="8:10" ht="17.25" customHeight="1">
      <c r="H433" s="7"/>
      <c r="I433" s="7"/>
      <c r="J433" s="7"/>
    </row>
    <row r="434" spans="8:10" ht="17.25" customHeight="1">
      <c r="H434" s="7"/>
      <c r="I434" s="7"/>
      <c r="J434" s="7"/>
    </row>
    <row r="435" spans="8:10" ht="17.25" customHeight="1">
      <c r="H435" s="7"/>
      <c r="I435" s="7"/>
      <c r="J435" s="7"/>
    </row>
    <row r="436" spans="8:10" ht="17.25" customHeight="1">
      <c r="H436" s="7"/>
      <c r="I436" s="7"/>
      <c r="J436" s="7"/>
    </row>
    <row r="437" spans="8:10" ht="17.25" customHeight="1">
      <c r="H437" s="7"/>
      <c r="I437" s="7"/>
      <c r="J437" s="7"/>
    </row>
    <row r="438" spans="8:10" ht="17.25" customHeight="1">
      <c r="H438" s="7"/>
      <c r="I438" s="7"/>
      <c r="J438" s="7"/>
    </row>
    <row r="439" spans="8:10" ht="17.25" customHeight="1">
      <c r="H439" s="7"/>
      <c r="I439" s="7"/>
      <c r="J439" s="7"/>
    </row>
    <row r="440" spans="8:10" ht="17.25" customHeight="1">
      <c r="H440" s="7"/>
      <c r="I440" s="7"/>
      <c r="J440" s="7"/>
    </row>
    <row r="441" spans="8:10" ht="17.25" customHeight="1">
      <c r="H441" s="7"/>
      <c r="I441" s="7"/>
      <c r="J441" s="7"/>
    </row>
    <row r="442" spans="8:10" ht="17.25" customHeight="1">
      <c r="H442" s="7"/>
      <c r="I442" s="7"/>
      <c r="J442" s="7"/>
    </row>
    <row r="443" spans="8:10" ht="17.25" customHeight="1">
      <c r="H443" s="7"/>
      <c r="I443" s="7"/>
      <c r="J443" s="7"/>
    </row>
    <row r="444" spans="8:10" ht="17.25" customHeight="1">
      <c r="H444" s="7"/>
      <c r="I444" s="7"/>
      <c r="J444" s="7"/>
    </row>
    <row r="445" spans="8:10" ht="17.25" customHeight="1">
      <c r="H445" s="7"/>
      <c r="I445" s="7"/>
      <c r="J445" s="7"/>
    </row>
    <row r="446" spans="8:10" ht="17.25" customHeight="1">
      <c r="H446" s="7"/>
      <c r="I446" s="7"/>
      <c r="J446" s="7"/>
    </row>
    <row r="447" spans="8:10" ht="17.25" customHeight="1">
      <c r="H447" s="7"/>
      <c r="I447" s="7"/>
      <c r="J447" s="7"/>
    </row>
    <row r="448" spans="8:10" ht="17.25" customHeight="1">
      <c r="H448" s="7"/>
      <c r="I448" s="7"/>
      <c r="J448" s="7"/>
    </row>
    <row r="449" spans="8:10" ht="17.25" customHeight="1">
      <c r="H449" s="7"/>
      <c r="I449" s="7"/>
      <c r="J449" s="7"/>
    </row>
    <row r="450" spans="8:10" ht="17.25" customHeight="1">
      <c r="H450" s="7"/>
      <c r="I450" s="7"/>
      <c r="J450" s="7"/>
    </row>
    <row r="451" spans="8:10" ht="17.25" customHeight="1">
      <c r="H451" s="7"/>
      <c r="I451" s="7"/>
      <c r="J451" s="7"/>
    </row>
    <row r="452" spans="8:10" ht="17.25" customHeight="1">
      <c r="H452" s="7"/>
      <c r="I452" s="7"/>
      <c r="J452" s="7"/>
    </row>
    <row r="453" spans="8:10" ht="17.25" customHeight="1">
      <c r="H453" s="7"/>
      <c r="I453" s="7"/>
      <c r="J453" s="7"/>
    </row>
    <row r="454" spans="8:10" ht="17.25" customHeight="1">
      <c r="H454" s="7"/>
      <c r="I454" s="7"/>
      <c r="J454" s="7"/>
    </row>
    <row r="455" spans="8:10" ht="17.25" customHeight="1">
      <c r="H455" s="7"/>
      <c r="I455" s="7"/>
      <c r="J455" s="7"/>
    </row>
    <row r="456" spans="8:10" ht="17.25" customHeight="1">
      <c r="H456" s="7"/>
      <c r="I456" s="7"/>
      <c r="J456" s="7"/>
    </row>
    <row r="457" spans="8:10" ht="17.25" customHeight="1">
      <c r="H457" s="7"/>
      <c r="I457" s="7"/>
      <c r="J457" s="7"/>
    </row>
    <row r="458" spans="8:10" ht="17.25" customHeight="1">
      <c r="H458" s="7"/>
      <c r="I458" s="7"/>
      <c r="J458" s="7"/>
    </row>
    <row r="459" spans="8:10" ht="17.25" customHeight="1">
      <c r="H459" s="7"/>
      <c r="I459" s="7"/>
      <c r="J459" s="7"/>
    </row>
    <row r="460" spans="8:10" ht="17.25" customHeight="1">
      <c r="H460" s="7"/>
      <c r="I460" s="7"/>
      <c r="J460" s="7"/>
    </row>
    <row r="461" spans="8:10" ht="17.25" customHeight="1">
      <c r="H461" s="7"/>
      <c r="I461" s="7"/>
      <c r="J461" s="7"/>
    </row>
    <row r="462" spans="8:10" ht="17.25" customHeight="1">
      <c r="H462" s="7"/>
      <c r="I462" s="7"/>
      <c r="J462" s="7"/>
    </row>
    <row r="463" spans="8:10" ht="17.25" customHeight="1">
      <c r="H463" s="7"/>
      <c r="I463" s="7"/>
      <c r="J463" s="7"/>
    </row>
    <row r="464" spans="8:10" ht="17.25" customHeight="1">
      <c r="H464" s="7"/>
      <c r="I464" s="7"/>
      <c r="J464" s="7"/>
    </row>
    <row r="465" spans="8:10" ht="17.25" customHeight="1">
      <c r="H465" s="7"/>
      <c r="I465" s="7"/>
      <c r="J465" s="7"/>
    </row>
    <row r="466" spans="8:10" ht="17.25" customHeight="1">
      <c r="H466" s="7"/>
      <c r="I466" s="7"/>
      <c r="J466" s="7"/>
    </row>
    <row r="467" spans="8:10" ht="17.25" customHeight="1">
      <c r="H467" s="7"/>
      <c r="I467" s="7"/>
      <c r="J467" s="7"/>
    </row>
    <row r="468" spans="8:10" ht="17.25" customHeight="1">
      <c r="H468" s="7"/>
      <c r="I468" s="7"/>
      <c r="J468" s="7"/>
    </row>
    <row r="469" spans="8:10" ht="17.25" customHeight="1">
      <c r="H469" s="7"/>
      <c r="I469" s="7"/>
      <c r="J469" s="7"/>
    </row>
    <row r="470" spans="8:10" ht="17.25" customHeight="1">
      <c r="H470" s="7"/>
      <c r="I470" s="7"/>
      <c r="J470" s="7"/>
    </row>
    <row r="471" spans="8:10" ht="17.25" customHeight="1">
      <c r="H471" s="7"/>
      <c r="I471" s="7"/>
      <c r="J471" s="7"/>
    </row>
    <row r="472" spans="8:10" ht="17.25" customHeight="1">
      <c r="H472" s="7"/>
      <c r="I472" s="7"/>
      <c r="J472" s="7"/>
    </row>
    <row r="473" spans="8:10" ht="17.25" customHeight="1">
      <c r="H473" s="7"/>
      <c r="I473" s="7"/>
      <c r="J473" s="7"/>
    </row>
    <row r="474" spans="8:10" ht="17.25" customHeight="1">
      <c r="H474" s="7"/>
      <c r="I474" s="7"/>
      <c r="J474" s="7"/>
    </row>
    <row r="475" spans="8:10" ht="17.25" customHeight="1">
      <c r="H475" s="7"/>
      <c r="I475" s="7"/>
      <c r="J475" s="7"/>
    </row>
    <row r="476" spans="8:10" ht="17.25" customHeight="1">
      <c r="H476" s="7"/>
      <c r="I476" s="7"/>
      <c r="J476" s="7"/>
    </row>
    <row r="477" spans="8:10" ht="17.25" customHeight="1">
      <c r="H477" s="7"/>
      <c r="I477" s="7"/>
      <c r="J477" s="7"/>
    </row>
    <row r="478" spans="8:10" ht="17.25" customHeight="1">
      <c r="H478" s="7"/>
      <c r="I478" s="7"/>
      <c r="J478" s="7"/>
    </row>
    <row r="479" spans="8:10" ht="17.25" customHeight="1">
      <c r="H479" s="7"/>
      <c r="I479" s="7"/>
      <c r="J479" s="7"/>
    </row>
    <row r="480" spans="8:10" ht="17.25" customHeight="1">
      <c r="H480" s="7"/>
      <c r="I480" s="7"/>
      <c r="J480" s="7"/>
    </row>
    <row r="481" spans="8:10" ht="17.25" customHeight="1">
      <c r="H481" s="7"/>
      <c r="I481" s="7"/>
      <c r="J481" s="7"/>
    </row>
    <row r="482" spans="8:10" ht="17.25" customHeight="1">
      <c r="H482" s="7"/>
      <c r="I482" s="7"/>
      <c r="J482" s="7"/>
    </row>
    <row r="483" spans="8:10" ht="17.25" customHeight="1">
      <c r="H483" s="7"/>
      <c r="I483" s="7"/>
      <c r="J483" s="7"/>
    </row>
    <row r="484" spans="8:10" ht="17.25" customHeight="1">
      <c r="H484" s="7"/>
      <c r="I484" s="7"/>
      <c r="J484" s="7"/>
    </row>
    <row r="485" spans="8:10" ht="17.25" customHeight="1">
      <c r="H485" s="7"/>
      <c r="I485" s="7"/>
      <c r="J485" s="7"/>
    </row>
    <row r="486" spans="8:10" ht="17.25" customHeight="1">
      <c r="H486" s="7"/>
      <c r="I486" s="7"/>
      <c r="J486" s="7"/>
    </row>
    <row r="487" spans="8:10" ht="17.25" customHeight="1">
      <c r="H487" s="7"/>
      <c r="I487" s="7"/>
      <c r="J487" s="7"/>
    </row>
    <row r="488" spans="8:10" ht="17.25" customHeight="1">
      <c r="H488" s="7"/>
      <c r="I488" s="7"/>
      <c r="J488" s="7"/>
    </row>
    <row r="489" spans="8:10" ht="17.25" customHeight="1">
      <c r="H489" s="7"/>
      <c r="I489" s="7"/>
      <c r="J489" s="7"/>
    </row>
    <row r="490" spans="8:10" ht="17.25" customHeight="1">
      <c r="H490" s="7"/>
      <c r="I490" s="7"/>
      <c r="J490" s="7"/>
    </row>
    <row r="491" spans="8:10" ht="17.25" customHeight="1">
      <c r="H491" s="7"/>
      <c r="I491" s="7"/>
      <c r="J491" s="7"/>
    </row>
    <row r="492" spans="8:10" ht="17.25" customHeight="1">
      <c r="H492" s="7"/>
      <c r="I492" s="7"/>
      <c r="J492" s="7"/>
    </row>
    <row r="493" spans="8:10" ht="17.25" customHeight="1">
      <c r="H493" s="7"/>
      <c r="I493" s="7"/>
      <c r="J493" s="7"/>
    </row>
    <row r="494" spans="8:10" ht="17.25" customHeight="1">
      <c r="H494" s="7"/>
      <c r="I494" s="7"/>
      <c r="J494" s="7"/>
    </row>
    <row r="495" spans="8:10" ht="17.25" customHeight="1">
      <c r="H495" s="7"/>
      <c r="I495" s="7"/>
      <c r="J495" s="7"/>
    </row>
    <row r="496" spans="8:10" ht="17.25" customHeight="1">
      <c r="H496" s="7"/>
      <c r="I496" s="7"/>
      <c r="J496" s="7"/>
    </row>
    <row r="497" spans="8:10" ht="17.25" customHeight="1">
      <c r="H497" s="7"/>
      <c r="I497" s="7"/>
      <c r="J497" s="7"/>
    </row>
    <row r="498" spans="8:10" ht="17.25" customHeight="1">
      <c r="H498" s="7"/>
      <c r="I498" s="7"/>
      <c r="J498" s="7"/>
    </row>
    <row r="499" spans="8:10" ht="17.25" customHeight="1">
      <c r="H499" s="7"/>
      <c r="I499" s="7"/>
      <c r="J499" s="7"/>
    </row>
    <row r="500" spans="8:10" ht="17.25" customHeight="1">
      <c r="H500" s="7"/>
      <c r="I500" s="7"/>
      <c r="J500" s="7"/>
    </row>
    <row r="501" spans="8:10" ht="17.25" customHeight="1">
      <c r="H501" s="7"/>
      <c r="I501" s="7"/>
      <c r="J501" s="7"/>
    </row>
    <row r="502" spans="8:10" ht="17.25" customHeight="1">
      <c r="H502" s="7"/>
      <c r="I502" s="7"/>
      <c r="J502" s="7"/>
    </row>
    <row r="503" spans="8:10" ht="17.25" customHeight="1">
      <c r="H503" s="7"/>
      <c r="I503" s="7"/>
      <c r="J503" s="7"/>
    </row>
    <row r="504" spans="8:10" ht="17.25" customHeight="1">
      <c r="H504" s="7"/>
      <c r="I504" s="7"/>
      <c r="J504" s="7"/>
    </row>
    <row r="505" spans="8:10" ht="17.25" customHeight="1">
      <c r="H505" s="7"/>
      <c r="I505" s="7"/>
      <c r="J505" s="7"/>
    </row>
    <row r="506" spans="8:10" ht="17.25" customHeight="1">
      <c r="H506" s="7"/>
      <c r="I506" s="7"/>
      <c r="J506" s="7"/>
    </row>
    <row r="507" spans="8:10" ht="17.25" customHeight="1">
      <c r="H507" s="7"/>
      <c r="I507" s="7"/>
      <c r="J507" s="7"/>
    </row>
    <row r="508" spans="8:10" ht="17.25" customHeight="1">
      <c r="H508" s="7"/>
      <c r="I508" s="7"/>
      <c r="J508" s="7"/>
    </row>
    <row r="509" spans="8:10" ht="17.25" customHeight="1">
      <c r="H509" s="7"/>
      <c r="I509" s="7"/>
      <c r="J509" s="7"/>
    </row>
    <row r="510" spans="8:10" ht="17.25" customHeight="1">
      <c r="H510" s="7"/>
      <c r="I510" s="7"/>
      <c r="J510" s="7"/>
    </row>
    <row r="511" spans="8:10" ht="17.25" customHeight="1">
      <c r="H511" s="7"/>
      <c r="I511" s="7"/>
      <c r="J511" s="7"/>
    </row>
    <row r="512" spans="8:10" ht="17.25" customHeight="1">
      <c r="H512" s="7"/>
      <c r="I512" s="7"/>
      <c r="J512" s="7"/>
    </row>
    <row r="513" spans="8:10" ht="17.25" customHeight="1">
      <c r="H513" s="7"/>
      <c r="I513" s="7"/>
      <c r="J513" s="7"/>
    </row>
    <row r="514" spans="8:10" ht="17.25" customHeight="1">
      <c r="H514" s="7"/>
      <c r="I514" s="7"/>
      <c r="J514" s="7"/>
    </row>
    <row r="515" spans="8:10" ht="17.25" customHeight="1">
      <c r="H515" s="7"/>
      <c r="I515" s="7"/>
      <c r="J515" s="7"/>
    </row>
    <row r="516" spans="8:10" ht="17.25" customHeight="1">
      <c r="H516" s="7"/>
      <c r="I516" s="7"/>
      <c r="J516" s="7"/>
    </row>
    <row r="517" spans="8:10" ht="17.25" customHeight="1">
      <c r="H517" s="7"/>
      <c r="I517" s="7"/>
      <c r="J517" s="7"/>
    </row>
    <row r="518" spans="8:10" ht="17.25" customHeight="1">
      <c r="H518" s="7"/>
      <c r="I518" s="7"/>
      <c r="J518" s="7"/>
    </row>
    <row r="519" spans="8:10" ht="17.25" customHeight="1">
      <c r="H519" s="7"/>
      <c r="I519" s="7"/>
      <c r="J519" s="7"/>
    </row>
    <row r="520" spans="8:10" ht="17.25" customHeight="1">
      <c r="H520" s="7"/>
      <c r="I520" s="7"/>
      <c r="J520" s="7"/>
    </row>
    <row r="521" spans="8:10" ht="17.25" customHeight="1">
      <c r="H521" s="7"/>
      <c r="I521" s="7"/>
      <c r="J521" s="7"/>
    </row>
    <row r="522" spans="8:10" ht="17.25" customHeight="1">
      <c r="H522" s="7"/>
      <c r="I522" s="7"/>
      <c r="J522" s="7"/>
    </row>
    <row r="523" spans="8:10" ht="17.25" customHeight="1">
      <c r="H523" s="7"/>
      <c r="I523" s="7"/>
      <c r="J523" s="7"/>
    </row>
    <row r="524" spans="8:10" ht="17.25" customHeight="1">
      <c r="H524" s="7"/>
      <c r="I524" s="7"/>
      <c r="J524" s="7"/>
    </row>
    <row r="525" spans="8:10" ht="17.25" customHeight="1">
      <c r="H525" s="7"/>
      <c r="I525" s="7"/>
      <c r="J525" s="7"/>
    </row>
    <row r="526" spans="8:10" ht="17.25" customHeight="1">
      <c r="H526" s="7"/>
      <c r="I526" s="7"/>
      <c r="J526" s="7"/>
    </row>
    <row r="527" spans="8:10" ht="17.25" customHeight="1">
      <c r="H527" s="7"/>
      <c r="I527" s="7"/>
      <c r="J527" s="7"/>
    </row>
    <row r="528" spans="8:10" ht="17.25" customHeight="1">
      <c r="H528" s="7"/>
      <c r="I528" s="7"/>
      <c r="J528" s="7"/>
    </row>
    <row r="529" spans="8:10" ht="17.25" customHeight="1">
      <c r="H529" s="7"/>
      <c r="I529" s="7"/>
      <c r="J529" s="7"/>
    </row>
    <row r="530" spans="8:10" ht="17.25" customHeight="1">
      <c r="H530" s="7"/>
      <c r="I530" s="7"/>
      <c r="J530" s="7"/>
    </row>
    <row r="531" spans="8:10" ht="17.25" customHeight="1">
      <c r="H531" s="7"/>
      <c r="I531" s="7"/>
      <c r="J531" s="7"/>
    </row>
    <row r="532" spans="8:10" ht="17.25" customHeight="1">
      <c r="H532" s="7"/>
      <c r="I532" s="7"/>
      <c r="J532" s="7"/>
    </row>
    <row r="533" spans="8:10" ht="17.25" customHeight="1">
      <c r="H533" s="7"/>
      <c r="I533" s="7"/>
      <c r="J533" s="7"/>
    </row>
    <row r="534" spans="8:10" ht="17.25" customHeight="1">
      <c r="H534" s="7"/>
      <c r="I534" s="7"/>
      <c r="J534" s="7"/>
    </row>
    <row r="535" spans="8:10" ht="17.25" customHeight="1">
      <c r="H535" s="7"/>
      <c r="I535" s="7"/>
      <c r="J535" s="7"/>
    </row>
    <row r="536" spans="8:10" ht="17.25" customHeight="1">
      <c r="H536" s="7"/>
      <c r="I536" s="7"/>
      <c r="J536" s="7"/>
    </row>
    <row r="537" spans="8:10" ht="17.25" customHeight="1">
      <c r="H537" s="7"/>
      <c r="I537" s="7"/>
      <c r="J537" s="7"/>
    </row>
    <row r="538" spans="8:10" ht="17.25" customHeight="1">
      <c r="H538" s="7"/>
      <c r="I538" s="7"/>
      <c r="J538" s="7"/>
    </row>
    <row r="539" spans="8:10" ht="17.25" customHeight="1">
      <c r="H539" s="7"/>
      <c r="I539" s="7"/>
      <c r="J539" s="7"/>
    </row>
    <row r="540" spans="8:10" ht="17.25" customHeight="1">
      <c r="H540" s="7"/>
      <c r="I540" s="7"/>
      <c r="J540" s="7"/>
    </row>
    <row r="541" spans="8:10" ht="17.25" customHeight="1">
      <c r="H541" s="7"/>
      <c r="I541" s="7"/>
      <c r="J541" s="7"/>
    </row>
    <row r="542" spans="8:10" ht="17.25" customHeight="1">
      <c r="H542" s="7"/>
      <c r="I542" s="7"/>
      <c r="J542" s="7"/>
    </row>
    <row r="543" spans="8:10" ht="17.25" customHeight="1">
      <c r="H543" s="7"/>
      <c r="I543" s="7"/>
      <c r="J543" s="7"/>
    </row>
    <row r="544" spans="8:10" ht="17.25" customHeight="1">
      <c r="H544" s="7"/>
      <c r="I544" s="7"/>
      <c r="J544" s="7"/>
    </row>
    <row r="545" spans="8:10" ht="17.25" customHeight="1">
      <c r="H545" s="7"/>
      <c r="I545" s="7"/>
      <c r="J545" s="7"/>
    </row>
    <row r="546" spans="8:10" ht="17.25" customHeight="1">
      <c r="H546" s="7"/>
      <c r="I546" s="7"/>
      <c r="J546" s="7"/>
    </row>
    <row r="547" spans="8:10" ht="17.25" customHeight="1">
      <c r="H547" s="7"/>
      <c r="I547" s="7"/>
      <c r="J547" s="7"/>
    </row>
    <row r="548" spans="8:10" ht="17.25" customHeight="1">
      <c r="H548" s="7"/>
      <c r="I548" s="7"/>
      <c r="J548" s="7"/>
    </row>
    <row r="549" spans="8:10" ht="17.25" customHeight="1">
      <c r="H549" s="7"/>
      <c r="I549" s="7"/>
      <c r="J549" s="7"/>
    </row>
    <row r="550" spans="8:10" ht="17.25" customHeight="1">
      <c r="H550" s="7"/>
      <c r="I550" s="7"/>
      <c r="J550" s="7"/>
    </row>
    <row r="551" spans="8:10" ht="17.25" customHeight="1">
      <c r="H551" s="7"/>
      <c r="I551" s="7"/>
      <c r="J551" s="7"/>
    </row>
    <row r="552" spans="8:10" ht="17.25" customHeight="1">
      <c r="H552" s="7"/>
      <c r="I552" s="7"/>
      <c r="J552" s="7"/>
    </row>
    <row r="553" spans="8:10" ht="17.25" customHeight="1">
      <c r="H553" s="7"/>
      <c r="I553" s="7"/>
      <c r="J553" s="7"/>
    </row>
    <row r="554" spans="8:10" ht="17.25" customHeight="1">
      <c r="H554" s="7"/>
      <c r="I554" s="7"/>
      <c r="J554" s="7"/>
    </row>
    <row r="555" spans="8:10" ht="17.25" customHeight="1">
      <c r="H555" s="7"/>
      <c r="I555" s="7"/>
      <c r="J555" s="7"/>
    </row>
    <row r="556" spans="8:10" ht="17.25" customHeight="1">
      <c r="H556" s="7"/>
      <c r="I556" s="7"/>
      <c r="J556" s="7"/>
    </row>
    <row r="557" spans="8:10" ht="17.25" customHeight="1">
      <c r="H557" s="7"/>
      <c r="I557" s="7"/>
      <c r="J557" s="7"/>
    </row>
    <row r="558" spans="8:10" ht="17.25" customHeight="1">
      <c r="H558" s="7"/>
      <c r="I558" s="7"/>
      <c r="J558" s="7"/>
    </row>
    <row r="559" spans="8:10" ht="17.25" customHeight="1">
      <c r="H559" s="7"/>
      <c r="I559" s="7"/>
      <c r="J559" s="7"/>
    </row>
    <row r="560" spans="8:10" ht="17.25" customHeight="1">
      <c r="H560" s="7"/>
      <c r="I560" s="7"/>
      <c r="J560" s="7"/>
    </row>
    <row r="561" spans="8:10" ht="17.25" customHeight="1">
      <c r="H561" s="7"/>
      <c r="I561" s="7"/>
      <c r="J561" s="7"/>
    </row>
    <row r="562" spans="8:10" ht="17.25" customHeight="1">
      <c r="H562" s="7"/>
      <c r="I562" s="7"/>
      <c r="J562" s="7"/>
    </row>
    <row r="563" spans="8:10" ht="17.25" customHeight="1">
      <c r="H563" s="7"/>
      <c r="I563" s="7"/>
      <c r="J563" s="7"/>
    </row>
    <row r="564" spans="8:10" ht="17.25" customHeight="1">
      <c r="H564" s="7"/>
      <c r="I564" s="7"/>
      <c r="J564" s="7"/>
    </row>
    <row r="565" spans="8:10" ht="17.25" customHeight="1">
      <c r="H565" s="7"/>
      <c r="I565" s="7"/>
      <c r="J565" s="7"/>
    </row>
    <row r="566" spans="8:10" ht="17.25" customHeight="1">
      <c r="H566" s="7"/>
      <c r="I566" s="7"/>
      <c r="J566" s="7"/>
    </row>
    <row r="567" spans="8:10" ht="17.25" customHeight="1">
      <c r="H567" s="7"/>
      <c r="I567" s="7"/>
      <c r="J567" s="7"/>
    </row>
    <row r="568" spans="8:10" ht="17.25" customHeight="1">
      <c r="H568" s="7"/>
      <c r="I568" s="7"/>
      <c r="J568" s="7"/>
    </row>
    <row r="569" spans="8:10" ht="17.25" customHeight="1">
      <c r="H569" s="7"/>
      <c r="I569" s="7"/>
      <c r="J569" s="7"/>
    </row>
    <row r="570" spans="8:10" ht="17.25" customHeight="1">
      <c r="H570" s="7"/>
      <c r="I570" s="7"/>
      <c r="J570" s="7"/>
    </row>
    <row r="571" spans="8:10" ht="17.25" customHeight="1">
      <c r="H571" s="7"/>
      <c r="I571" s="7"/>
      <c r="J571" s="7"/>
    </row>
    <row r="572" spans="8:10" ht="17.25" customHeight="1">
      <c r="H572" s="7"/>
      <c r="I572" s="7"/>
      <c r="J572" s="7"/>
    </row>
    <row r="573" spans="8:10" ht="17.25" customHeight="1">
      <c r="H573" s="7"/>
      <c r="I573" s="7"/>
      <c r="J573" s="7"/>
    </row>
    <row r="574" spans="8:10" ht="17.25" customHeight="1">
      <c r="H574" s="7"/>
      <c r="I574" s="7"/>
      <c r="J574" s="7"/>
    </row>
    <row r="575" spans="8:10" ht="17.25" customHeight="1">
      <c r="H575" s="7"/>
      <c r="I575" s="7"/>
      <c r="J575" s="7"/>
    </row>
    <row r="576" spans="8:10" ht="17.25" customHeight="1">
      <c r="H576" s="7"/>
      <c r="I576" s="7"/>
      <c r="J576" s="7"/>
    </row>
    <row r="577" spans="8:10" ht="17.25" customHeight="1">
      <c r="H577" s="7"/>
      <c r="I577" s="7"/>
      <c r="J577" s="7"/>
    </row>
    <row r="578" spans="8:10" ht="17.25" customHeight="1">
      <c r="H578" s="7"/>
      <c r="I578" s="7"/>
      <c r="J578" s="7"/>
    </row>
    <row r="579" spans="8:10" ht="17.25" customHeight="1">
      <c r="H579" s="7"/>
      <c r="I579" s="7"/>
      <c r="J579" s="7"/>
    </row>
    <row r="580" spans="8:10" ht="17.25" customHeight="1">
      <c r="H580" s="7"/>
      <c r="I580" s="7"/>
      <c r="J580" s="7"/>
    </row>
    <row r="581" spans="8:10" ht="17.25" customHeight="1">
      <c r="H581" s="7"/>
      <c r="I581" s="7"/>
      <c r="J581" s="7"/>
    </row>
    <row r="582" spans="8:10" ht="17.25" customHeight="1">
      <c r="H582" s="7"/>
      <c r="I582" s="7"/>
      <c r="J582" s="7"/>
    </row>
    <row r="583" spans="8:10" ht="17.25" customHeight="1">
      <c r="H583" s="7"/>
      <c r="I583" s="7"/>
      <c r="J583" s="7"/>
    </row>
    <row r="584" spans="8:10" ht="17.25" customHeight="1">
      <c r="H584" s="7"/>
      <c r="I584" s="7"/>
      <c r="J584" s="7"/>
    </row>
    <row r="585" spans="8:10" ht="17.25" customHeight="1">
      <c r="H585" s="7"/>
      <c r="I585" s="7"/>
      <c r="J585" s="7"/>
    </row>
    <row r="586" spans="8:10" ht="17.25" customHeight="1">
      <c r="H586" s="7"/>
      <c r="I586" s="7"/>
      <c r="J586" s="7"/>
    </row>
    <row r="587" spans="8:10" ht="17.25" customHeight="1">
      <c r="H587" s="7"/>
      <c r="I587" s="7"/>
      <c r="J587" s="7"/>
    </row>
    <row r="588" spans="8:10" ht="17.25" customHeight="1">
      <c r="H588" s="7"/>
      <c r="I588" s="7"/>
      <c r="J588" s="7"/>
    </row>
    <row r="589" spans="8:10" ht="17.25" customHeight="1">
      <c r="H589" s="7"/>
      <c r="I589" s="7"/>
      <c r="J589" s="7"/>
    </row>
    <row r="590" spans="8:10" ht="17.25" customHeight="1">
      <c r="H590" s="7"/>
      <c r="I590" s="7"/>
      <c r="J590" s="7"/>
    </row>
    <row r="591" spans="8:10" ht="17.25" customHeight="1">
      <c r="H591" s="7"/>
      <c r="I591" s="7"/>
      <c r="J591" s="7"/>
    </row>
    <row r="592" spans="8:10" ht="17.25" customHeight="1">
      <c r="H592" s="7"/>
      <c r="I592" s="7"/>
      <c r="J592" s="7"/>
    </row>
    <row r="593" spans="8:10" ht="17.25" customHeight="1">
      <c r="H593" s="7"/>
      <c r="I593" s="7"/>
      <c r="J593" s="7"/>
    </row>
    <row r="594" spans="8:10" ht="17.25" customHeight="1">
      <c r="H594" s="7"/>
      <c r="I594" s="7"/>
      <c r="J594" s="7"/>
    </row>
    <row r="595" spans="8:10" ht="17.25" customHeight="1">
      <c r="H595" s="7"/>
      <c r="I595" s="7"/>
      <c r="J595" s="7"/>
    </row>
    <row r="596" spans="8:10" ht="17.25" customHeight="1">
      <c r="H596" s="7"/>
      <c r="I596" s="7"/>
      <c r="J596" s="7"/>
    </row>
    <row r="597" spans="8:10" ht="17.25" customHeight="1">
      <c r="H597" s="7"/>
      <c r="I597" s="7"/>
      <c r="J597" s="7"/>
    </row>
    <row r="598" spans="8:10" ht="17.25" customHeight="1">
      <c r="H598" s="7"/>
      <c r="I598" s="7"/>
      <c r="J598" s="7"/>
    </row>
    <row r="599" spans="8:10" ht="17.25" customHeight="1">
      <c r="H599" s="7"/>
      <c r="I599" s="7"/>
      <c r="J599" s="7"/>
    </row>
    <row r="600" spans="8:10" ht="17.25" customHeight="1">
      <c r="H600" s="7"/>
      <c r="I600" s="7"/>
      <c r="J600" s="7"/>
    </row>
    <row r="601" spans="8:10" ht="17.25" customHeight="1">
      <c r="H601" s="7"/>
      <c r="I601" s="7"/>
      <c r="J601" s="7"/>
    </row>
    <row r="602" spans="8:10" ht="17.25" customHeight="1">
      <c r="H602" s="7"/>
      <c r="I602" s="7"/>
      <c r="J602" s="7"/>
    </row>
    <row r="603" spans="8:10" ht="17.25" customHeight="1">
      <c r="H603" s="7"/>
      <c r="I603" s="7"/>
      <c r="J603" s="7"/>
    </row>
    <row r="604" spans="8:10" ht="17.25" customHeight="1">
      <c r="H604" s="7"/>
      <c r="I604" s="7"/>
      <c r="J604" s="7"/>
    </row>
    <row r="605" spans="8:10" ht="17.25" customHeight="1">
      <c r="H605" s="7"/>
      <c r="I605" s="7"/>
      <c r="J605" s="7"/>
    </row>
    <row r="606" spans="8:10" ht="17.25" customHeight="1">
      <c r="H606" s="7"/>
      <c r="I606" s="7"/>
      <c r="J606" s="7"/>
    </row>
    <row r="607" spans="8:10" ht="17.25" customHeight="1">
      <c r="H607" s="7"/>
      <c r="I607" s="7"/>
      <c r="J607" s="7"/>
    </row>
    <row r="608" spans="8:10" ht="17.25" customHeight="1">
      <c r="H608" s="7"/>
      <c r="I608" s="7"/>
      <c r="J608" s="7"/>
    </row>
    <row r="609" spans="8:10" ht="17.25" customHeight="1">
      <c r="H609" s="7"/>
      <c r="I609" s="7"/>
      <c r="J609" s="7"/>
    </row>
    <row r="610" spans="8:10" ht="17.25" customHeight="1">
      <c r="H610" s="7"/>
      <c r="I610" s="7"/>
      <c r="J610" s="7"/>
    </row>
    <row r="611" spans="8:10" ht="17.25" customHeight="1">
      <c r="H611" s="7"/>
      <c r="I611" s="7"/>
      <c r="J611" s="7"/>
    </row>
    <row r="612" spans="8:10" ht="17.25" customHeight="1">
      <c r="H612" s="7"/>
      <c r="I612" s="7"/>
      <c r="J612" s="7"/>
    </row>
    <row r="613" spans="8:10" ht="17.25" customHeight="1">
      <c r="H613" s="7"/>
      <c r="I613" s="7"/>
      <c r="J613" s="7"/>
    </row>
    <row r="614" spans="8:10" ht="17.25" customHeight="1">
      <c r="H614" s="7"/>
      <c r="I614" s="7"/>
      <c r="J614" s="7"/>
    </row>
    <row r="615" spans="8:10" ht="17.25" customHeight="1">
      <c r="H615" s="7"/>
      <c r="I615" s="7"/>
      <c r="J615" s="7"/>
    </row>
    <row r="616" spans="8:10" ht="17.25" customHeight="1">
      <c r="H616" s="7"/>
      <c r="I616" s="7"/>
      <c r="J616" s="7"/>
    </row>
    <row r="617" spans="8:10" ht="17.25" customHeight="1">
      <c r="H617" s="7"/>
      <c r="I617" s="7"/>
      <c r="J617" s="7"/>
    </row>
    <row r="618" spans="8:10" ht="17.25" customHeight="1">
      <c r="H618" s="7"/>
      <c r="I618" s="7"/>
      <c r="J618" s="7"/>
    </row>
    <row r="619" spans="8:10" ht="17.25" customHeight="1">
      <c r="H619" s="7"/>
      <c r="I619" s="7"/>
      <c r="J619" s="7"/>
    </row>
    <row r="620" spans="8:10" ht="17.25" customHeight="1">
      <c r="H620" s="7"/>
      <c r="I620" s="7"/>
      <c r="J620" s="7"/>
    </row>
    <row r="621" spans="8:10" ht="17.25" customHeight="1">
      <c r="H621" s="7"/>
      <c r="I621" s="7"/>
      <c r="J621" s="7"/>
    </row>
    <row r="622" spans="8:10" ht="17.25" customHeight="1">
      <c r="H622" s="7"/>
      <c r="I622" s="7"/>
      <c r="J622" s="7"/>
    </row>
    <row r="623" spans="8:10" ht="17.25" customHeight="1">
      <c r="H623" s="7"/>
      <c r="I623" s="7"/>
      <c r="J623" s="7"/>
    </row>
    <row r="624" spans="8:10" ht="17.25" customHeight="1">
      <c r="H624" s="7"/>
      <c r="I624" s="7"/>
      <c r="J624" s="7"/>
    </row>
    <row r="625" spans="8:10" ht="17.25" customHeight="1">
      <c r="H625" s="7"/>
      <c r="I625" s="7"/>
      <c r="J625" s="7"/>
    </row>
    <row r="626" spans="8:10" ht="17.25" customHeight="1">
      <c r="H626" s="7"/>
      <c r="I626" s="7"/>
      <c r="J626" s="7"/>
    </row>
    <row r="627" spans="8:10" ht="17.25" customHeight="1">
      <c r="H627" s="7"/>
      <c r="I627" s="7"/>
      <c r="J627" s="7"/>
    </row>
    <row r="628" spans="8:10" ht="17.25" customHeight="1">
      <c r="H628" s="7"/>
      <c r="I628" s="7"/>
      <c r="J628" s="7"/>
    </row>
    <row r="629" spans="8:10" ht="17.25" customHeight="1">
      <c r="H629" s="7"/>
      <c r="I629" s="7"/>
      <c r="J629" s="7"/>
    </row>
    <row r="630" spans="8:10" ht="17.25" customHeight="1">
      <c r="H630" s="7"/>
      <c r="I630" s="7"/>
      <c r="J630" s="7"/>
    </row>
    <row r="631" spans="8:10" ht="17.25" customHeight="1">
      <c r="H631" s="7"/>
      <c r="I631" s="7"/>
      <c r="J631" s="7"/>
    </row>
    <row r="632" spans="8:10" ht="17.25" customHeight="1">
      <c r="H632" s="7"/>
      <c r="I632" s="7"/>
      <c r="J632" s="7"/>
    </row>
    <row r="633" spans="8:10" ht="17.25" customHeight="1">
      <c r="H633" s="7"/>
      <c r="I633" s="7"/>
      <c r="J633" s="7"/>
    </row>
    <row r="634" spans="8:10" ht="17.25" customHeight="1">
      <c r="H634" s="7"/>
      <c r="I634" s="7"/>
      <c r="J634" s="7"/>
    </row>
    <row r="635" spans="8:10" ht="17.25" customHeight="1">
      <c r="H635" s="7"/>
      <c r="I635" s="7"/>
      <c r="J635" s="7"/>
    </row>
    <row r="636" spans="8:10" ht="17.25" customHeight="1">
      <c r="H636" s="7"/>
      <c r="I636" s="7"/>
      <c r="J636" s="7"/>
    </row>
    <row r="637" spans="8:10" ht="17.25" customHeight="1">
      <c r="H637" s="7"/>
      <c r="I637" s="7"/>
      <c r="J637" s="7"/>
    </row>
    <row r="638" spans="8:10" ht="17.25" customHeight="1">
      <c r="H638" s="7"/>
      <c r="I638" s="7"/>
      <c r="J638" s="7"/>
    </row>
    <row r="639" spans="8:10" ht="17.25" customHeight="1">
      <c r="H639" s="7"/>
      <c r="I639" s="7"/>
      <c r="J639" s="7"/>
    </row>
    <row r="640" spans="8:10" ht="17.25" customHeight="1">
      <c r="H640" s="7"/>
      <c r="I640" s="7"/>
      <c r="J640" s="7"/>
    </row>
    <row r="641" spans="8:10" ht="17.25" customHeight="1">
      <c r="H641" s="7"/>
      <c r="I641" s="7"/>
      <c r="J641" s="7"/>
    </row>
    <row r="642" spans="8:10" ht="17.25" customHeight="1">
      <c r="H642" s="7"/>
      <c r="I642" s="7"/>
      <c r="J642" s="7"/>
    </row>
    <row r="643" spans="8:10" ht="17.25" customHeight="1">
      <c r="H643" s="7"/>
      <c r="I643" s="7"/>
      <c r="J643" s="7"/>
    </row>
    <row r="644" spans="8:10" ht="17.25" customHeight="1">
      <c r="H644" s="7"/>
      <c r="I644" s="7"/>
      <c r="J644" s="7"/>
    </row>
    <row r="645" spans="8:10" ht="17.25" customHeight="1">
      <c r="H645" s="7"/>
      <c r="I645" s="7"/>
      <c r="J645" s="7"/>
    </row>
    <row r="646" spans="8:10" ht="17.25" customHeight="1">
      <c r="H646" s="7"/>
      <c r="I646" s="7"/>
      <c r="J646" s="7"/>
    </row>
    <row r="647" spans="8:10" ht="17.25" customHeight="1">
      <c r="H647" s="7"/>
      <c r="I647" s="7"/>
      <c r="J647" s="7"/>
    </row>
    <row r="648" spans="8:10" ht="17.25" customHeight="1">
      <c r="H648" s="7"/>
      <c r="I648" s="7"/>
      <c r="J648" s="7"/>
    </row>
    <row r="649" spans="8:10" ht="17.25" customHeight="1">
      <c r="H649" s="7"/>
      <c r="I649" s="7"/>
      <c r="J649" s="7"/>
    </row>
    <row r="650" spans="8:10" ht="17.25" customHeight="1">
      <c r="H650" s="7"/>
      <c r="I650" s="7"/>
      <c r="J650" s="7"/>
    </row>
    <row r="651" spans="8:10" ht="17.25" customHeight="1">
      <c r="H651" s="7"/>
      <c r="I651" s="7"/>
      <c r="J651" s="7"/>
    </row>
    <row r="652" spans="8:10" ht="17.25" customHeight="1">
      <c r="H652" s="7"/>
      <c r="I652" s="7"/>
      <c r="J652" s="7"/>
    </row>
    <row r="653" spans="8:10" ht="17.25" customHeight="1">
      <c r="H653" s="7"/>
      <c r="I653" s="7"/>
      <c r="J653" s="7"/>
    </row>
    <row r="654" spans="8:10" ht="17.25" customHeight="1">
      <c r="H654" s="7"/>
      <c r="I654" s="7"/>
      <c r="J654" s="7"/>
    </row>
    <row r="655" spans="8:10" ht="17.25" customHeight="1">
      <c r="H655" s="7"/>
      <c r="I655" s="7"/>
      <c r="J655" s="7"/>
    </row>
    <row r="656" spans="8:10" ht="17.25" customHeight="1">
      <c r="H656" s="7"/>
      <c r="I656" s="7"/>
      <c r="J656" s="7"/>
    </row>
    <row r="657" spans="8:10" ht="17.25" customHeight="1">
      <c r="H657" s="7"/>
      <c r="I657" s="7"/>
      <c r="J657" s="7"/>
    </row>
    <row r="658" spans="8:10" ht="17.25" customHeight="1">
      <c r="H658" s="7"/>
      <c r="I658" s="7"/>
      <c r="J658" s="7"/>
    </row>
    <row r="659" spans="8:10" ht="17.25" customHeight="1">
      <c r="H659" s="7"/>
      <c r="I659" s="7"/>
      <c r="J659" s="7"/>
    </row>
    <row r="660" spans="8:10" ht="17.25" customHeight="1">
      <c r="H660" s="7"/>
      <c r="I660" s="7"/>
      <c r="J660" s="7"/>
    </row>
    <row r="661" spans="8:10" ht="17.25" customHeight="1">
      <c r="H661" s="7"/>
      <c r="I661" s="7"/>
      <c r="J661" s="7"/>
    </row>
    <row r="662" spans="8:10" ht="17.25" customHeight="1">
      <c r="H662" s="7"/>
      <c r="I662" s="7"/>
      <c r="J662" s="7"/>
    </row>
    <row r="663" spans="8:10" ht="17.25" customHeight="1">
      <c r="H663" s="7"/>
      <c r="I663" s="7"/>
      <c r="J663" s="7"/>
    </row>
    <row r="664" spans="8:10" ht="17.25" customHeight="1">
      <c r="H664" s="7"/>
      <c r="I664" s="7"/>
      <c r="J664" s="7"/>
    </row>
    <row r="665" spans="8:10" ht="17.25" customHeight="1">
      <c r="H665" s="7"/>
      <c r="I665" s="7"/>
      <c r="J665" s="7"/>
    </row>
    <row r="666" spans="8:10" ht="17.25" customHeight="1">
      <c r="H666" s="7"/>
      <c r="I666" s="7"/>
      <c r="J666" s="7"/>
    </row>
    <row r="667" spans="8:10" ht="17.25" customHeight="1">
      <c r="H667" s="7"/>
      <c r="I667" s="7"/>
      <c r="J667" s="7"/>
    </row>
    <row r="668" spans="8:10" ht="17.25" customHeight="1">
      <c r="H668" s="7"/>
      <c r="I668" s="7"/>
      <c r="J668" s="7"/>
    </row>
    <row r="669" spans="8:10" ht="17.25" customHeight="1">
      <c r="H669" s="7"/>
      <c r="I669" s="7"/>
      <c r="J669" s="7"/>
    </row>
    <row r="670" spans="8:10" ht="17.25" customHeight="1">
      <c r="H670" s="7"/>
      <c r="I670" s="7"/>
      <c r="J670" s="7"/>
    </row>
    <row r="671" spans="8:10" ht="17.25" customHeight="1">
      <c r="H671" s="7"/>
      <c r="I671" s="7"/>
      <c r="J671" s="7"/>
    </row>
    <row r="672" spans="8:10" ht="17.25" customHeight="1">
      <c r="H672" s="7"/>
      <c r="I672" s="7"/>
      <c r="J672" s="7"/>
    </row>
    <row r="673" spans="8:10" ht="17.25" customHeight="1">
      <c r="H673" s="7"/>
      <c r="I673" s="7"/>
      <c r="J673" s="7"/>
    </row>
    <row r="674" spans="8:10" ht="17.25" customHeight="1">
      <c r="H674" s="7"/>
      <c r="I674" s="7"/>
      <c r="J674" s="7"/>
    </row>
    <row r="675" spans="8:10" ht="17.25" customHeight="1">
      <c r="H675" s="7"/>
      <c r="I675" s="7"/>
      <c r="J675" s="7"/>
    </row>
    <row r="676" spans="8:10" ht="17.25" customHeight="1">
      <c r="H676" s="7"/>
      <c r="I676" s="7"/>
      <c r="J676" s="7"/>
    </row>
    <row r="677" spans="8:10" ht="17.25" customHeight="1">
      <c r="H677" s="7"/>
      <c r="I677" s="7"/>
      <c r="J677" s="7"/>
    </row>
    <row r="678" spans="8:10" ht="17.25" customHeight="1">
      <c r="H678" s="7"/>
      <c r="I678" s="7"/>
      <c r="J678" s="7"/>
    </row>
    <row r="679" spans="8:10" ht="17.25" customHeight="1">
      <c r="H679" s="7"/>
      <c r="I679" s="7"/>
      <c r="J679" s="7"/>
    </row>
    <row r="680" spans="8:10" ht="17.25" customHeight="1">
      <c r="H680" s="7"/>
      <c r="I680" s="7"/>
      <c r="J680" s="7"/>
    </row>
    <row r="681" spans="8:10" ht="17.25" customHeight="1">
      <c r="H681" s="7"/>
      <c r="I681" s="7"/>
      <c r="J681" s="7"/>
    </row>
    <row r="682" spans="8:10" ht="17.25" customHeight="1">
      <c r="H682" s="7"/>
      <c r="I682" s="7"/>
      <c r="J682" s="7"/>
    </row>
    <row r="683" spans="8:10" ht="17.25" customHeight="1">
      <c r="H683" s="7"/>
      <c r="I683" s="7"/>
      <c r="J683" s="7"/>
    </row>
    <row r="684" spans="8:10" ht="17.25" customHeight="1">
      <c r="H684" s="7"/>
      <c r="I684" s="7"/>
      <c r="J684" s="7"/>
    </row>
    <row r="685" spans="8:10" ht="17.25" customHeight="1">
      <c r="H685" s="7"/>
      <c r="I685" s="7"/>
      <c r="J685" s="7"/>
    </row>
    <row r="686" spans="8:10" ht="17.25" customHeight="1">
      <c r="H686" s="7"/>
      <c r="I686" s="7"/>
      <c r="J686" s="7"/>
    </row>
    <row r="687" spans="8:10" ht="17.25" customHeight="1">
      <c r="H687" s="7"/>
      <c r="I687" s="7"/>
      <c r="J687" s="7"/>
    </row>
    <row r="688" spans="8:10" ht="17.25" customHeight="1">
      <c r="H688" s="7"/>
      <c r="I688" s="7"/>
      <c r="J688" s="7"/>
    </row>
    <row r="689" spans="8:10" ht="17.25" customHeight="1">
      <c r="H689" s="7"/>
      <c r="I689" s="7"/>
      <c r="J689" s="7"/>
    </row>
    <row r="690" spans="8:10" ht="17.25" customHeight="1">
      <c r="H690" s="7"/>
      <c r="I690" s="7"/>
      <c r="J690" s="7"/>
    </row>
    <row r="691" spans="8:10" ht="17.25" customHeight="1">
      <c r="H691" s="7"/>
      <c r="I691" s="7"/>
      <c r="J691" s="7"/>
    </row>
    <row r="692" spans="8:10" ht="17.25" customHeight="1">
      <c r="H692" s="7"/>
      <c r="I692" s="7"/>
      <c r="J692" s="7"/>
    </row>
    <row r="693" spans="8:10" ht="17.25" customHeight="1">
      <c r="H693" s="7"/>
      <c r="I693" s="7"/>
      <c r="J693" s="7"/>
    </row>
    <row r="694" spans="8:10" ht="17.25" customHeight="1">
      <c r="H694" s="7"/>
      <c r="I694" s="7"/>
      <c r="J694" s="7"/>
    </row>
    <row r="695" spans="8:10" ht="17.25" customHeight="1">
      <c r="H695" s="7"/>
      <c r="I695" s="7"/>
      <c r="J695" s="7"/>
    </row>
    <row r="696" spans="8:10" ht="17.25" customHeight="1">
      <c r="H696" s="7"/>
      <c r="I696" s="7"/>
      <c r="J696" s="7"/>
    </row>
    <row r="697" spans="8:10" ht="17.25" customHeight="1">
      <c r="H697" s="7"/>
      <c r="I697" s="7"/>
      <c r="J697" s="7"/>
    </row>
    <row r="698" spans="8:10" ht="17.25" customHeight="1">
      <c r="H698" s="7"/>
      <c r="I698" s="7"/>
      <c r="J698" s="7"/>
    </row>
    <row r="699" spans="8:10" ht="17.25" customHeight="1">
      <c r="H699" s="7"/>
      <c r="I699" s="7"/>
      <c r="J699" s="7"/>
    </row>
    <row r="700" spans="8:10" ht="17.25" customHeight="1">
      <c r="H700" s="7"/>
      <c r="I700" s="7"/>
      <c r="J700" s="7"/>
    </row>
    <row r="701" spans="8:10" ht="17.25" customHeight="1">
      <c r="H701" s="7"/>
      <c r="I701" s="7"/>
      <c r="J701" s="7"/>
    </row>
    <row r="702" spans="8:10" ht="17.25" customHeight="1">
      <c r="H702" s="7"/>
      <c r="I702" s="7"/>
      <c r="J702" s="7"/>
    </row>
    <row r="703" spans="8:10" ht="17.25" customHeight="1">
      <c r="H703" s="7"/>
      <c r="I703" s="7"/>
      <c r="J703" s="7"/>
    </row>
    <row r="704" spans="8:10" ht="17.25" customHeight="1">
      <c r="H704" s="7"/>
      <c r="I704" s="7"/>
      <c r="J704" s="7"/>
    </row>
    <row r="705" spans="8:10" ht="17.25" customHeight="1">
      <c r="H705" s="7"/>
      <c r="I705" s="7"/>
      <c r="J705" s="7"/>
    </row>
    <row r="706" spans="8:10" ht="17.25" customHeight="1">
      <c r="H706" s="7"/>
      <c r="I706" s="7"/>
      <c r="J706" s="7"/>
    </row>
    <row r="707" spans="8:10" ht="17.25" customHeight="1">
      <c r="H707" s="7"/>
      <c r="I707" s="7"/>
      <c r="J707" s="7"/>
    </row>
    <row r="708" spans="8:10" ht="17.25" customHeight="1">
      <c r="H708" s="7"/>
      <c r="I708" s="7"/>
      <c r="J708" s="7"/>
    </row>
    <row r="709" spans="8:10" ht="17.25" customHeight="1">
      <c r="H709" s="7"/>
      <c r="I709" s="7"/>
      <c r="J709" s="7"/>
    </row>
    <row r="710" spans="8:10" ht="17.25" customHeight="1">
      <c r="H710" s="7"/>
      <c r="I710" s="7"/>
      <c r="J710" s="7"/>
    </row>
    <row r="711" spans="8:10" ht="17.25" customHeight="1">
      <c r="H711" s="7"/>
      <c r="I711" s="7"/>
      <c r="J711" s="7"/>
    </row>
    <row r="712" spans="8:10" ht="17.25" customHeight="1">
      <c r="H712" s="7"/>
      <c r="I712" s="7"/>
      <c r="J712" s="7"/>
    </row>
    <row r="713" spans="8:10" ht="17.25" customHeight="1">
      <c r="H713" s="7"/>
      <c r="I713" s="7"/>
      <c r="J713" s="7"/>
    </row>
    <row r="714" spans="8:10" ht="17.25" customHeight="1">
      <c r="H714" s="7"/>
      <c r="I714" s="7"/>
      <c r="J714" s="7"/>
    </row>
    <row r="715" spans="8:10" ht="17.25" customHeight="1">
      <c r="H715" s="7"/>
      <c r="I715" s="7"/>
      <c r="J715" s="7"/>
    </row>
    <row r="716" spans="8:10" ht="17.25" customHeight="1">
      <c r="H716" s="7"/>
      <c r="I716" s="7"/>
      <c r="J716" s="7"/>
    </row>
    <row r="717" spans="8:10" ht="17.25" customHeight="1">
      <c r="H717" s="7"/>
      <c r="I717" s="7"/>
      <c r="J717" s="7"/>
    </row>
    <row r="718" spans="8:10" ht="17.25" customHeight="1">
      <c r="H718" s="7"/>
      <c r="I718" s="7"/>
      <c r="J718" s="7"/>
    </row>
    <row r="719" spans="8:10" ht="17.25" customHeight="1">
      <c r="H719" s="7"/>
      <c r="I719" s="7"/>
      <c r="J719" s="7"/>
    </row>
    <row r="720" spans="8:10" ht="17.25" customHeight="1">
      <c r="H720" s="7"/>
      <c r="I720" s="7"/>
      <c r="J720" s="7"/>
    </row>
    <row r="721" spans="8:10" ht="17.25" customHeight="1">
      <c r="H721" s="7"/>
      <c r="I721" s="7"/>
      <c r="J721" s="7"/>
    </row>
    <row r="722" spans="8:10" ht="17.25" customHeight="1">
      <c r="H722" s="7"/>
      <c r="I722" s="7"/>
      <c r="J722" s="7"/>
    </row>
    <row r="723" spans="8:10" ht="17.25" customHeight="1">
      <c r="H723" s="7"/>
      <c r="I723" s="7"/>
      <c r="J723" s="7"/>
    </row>
    <row r="724" spans="8:10" ht="17.25" customHeight="1">
      <c r="H724" s="7"/>
      <c r="I724" s="7"/>
      <c r="J724" s="7"/>
    </row>
    <row r="725" spans="8:10" ht="17.25" customHeight="1">
      <c r="H725" s="7"/>
      <c r="I725" s="7"/>
      <c r="J725" s="7"/>
    </row>
    <row r="726" spans="8:10" ht="17.25" customHeight="1">
      <c r="H726" s="7"/>
      <c r="I726" s="7"/>
      <c r="J726" s="7"/>
    </row>
    <row r="727" spans="8:10" ht="17.25" customHeight="1">
      <c r="H727" s="7"/>
      <c r="I727" s="7"/>
      <c r="J727" s="7"/>
    </row>
    <row r="728" spans="8:10" ht="17.25" customHeight="1">
      <c r="H728" s="7"/>
      <c r="I728" s="7"/>
      <c r="J728" s="7"/>
    </row>
    <row r="729" spans="8:10" ht="17.25" customHeight="1">
      <c r="H729" s="7"/>
      <c r="I729" s="7"/>
      <c r="J729" s="7"/>
    </row>
    <row r="730" spans="8:10" ht="17.25" customHeight="1">
      <c r="H730" s="7"/>
      <c r="I730" s="7"/>
      <c r="J730" s="7"/>
    </row>
    <row r="731" spans="8:10" ht="17.25" customHeight="1">
      <c r="H731" s="7"/>
      <c r="I731" s="7"/>
      <c r="J731" s="7"/>
    </row>
    <row r="732" spans="8:10" ht="17.25" customHeight="1">
      <c r="H732" s="7"/>
      <c r="I732" s="7"/>
      <c r="J732" s="7"/>
    </row>
    <row r="733" spans="8:10" ht="17.25" customHeight="1">
      <c r="H733" s="7"/>
      <c r="I733" s="7"/>
      <c r="J733" s="7"/>
    </row>
    <row r="734" spans="8:10" ht="17.25" customHeight="1">
      <c r="H734" s="7"/>
      <c r="I734" s="7"/>
      <c r="J734" s="7"/>
    </row>
    <row r="735" spans="8:10" ht="17.25" customHeight="1">
      <c r="H735" s="7"/>
      <c r="I735" s="7"/>
      <c r="J735" s="7"/>
    </row>
    <row r="736" spans="8:10" ht="17.25" customHeight="1">
      <c r="H736" s="7"/>
      <c r="I736" s="7"/>
      <c r="J736" s="7"/>
    </row>
    <row r="737" spans="8:10" ht="17.25" customHeight="1">
      <c r="H737" s="7"/>
      <c r="I737" s="7"/>
      <c r="J737" s="7"/>
    </row>
    <row r="738" spans="8:10" ht="17.25" customHeight="1">
      <c r="H738" s="7"/>
      <c r="I738" s="7"/>
      <c r="J738" s="7"/>
    </row>
    <row r="739" spans="8:10" ht="17.25" customHeight="1">
      <c r="H739" s="7"/>
      <c r="I739" s="7"/>
      <c r="J739" s="7"/>
    </row>
    <row r="740" spans="8:10" ht="17.25" customHeight="1">
      <c r="H740" s="7"/>
      <c r="I740" s="7"/>
      <c r="J740" s="7"/>
    </row>
    <row r="741" spans="8:10" ht="17.25" customHeight="1">
      <c r="H741" s="7"/>
      <c r="I741" s="7"/>
      <c r="J741" s="7"/>
    </row>
    <row r="742" spans="8:10" ht="17.25" customHeight="1">
      <c r="H742" s="7"/>
      <c r="I742" s="7"/>
      <c r="J742" s="7"/>
    </row>
    <row r="743" spans="8:10" ht="17.25" customHeight="1">
      <c r="H743" s="7"/>
      <c r="I743" s="7"/>
      <c r="J743" s="7"/>
    </row>
    <row r="744" spans="8:10" ht="17.25" customHeight="1">
      <c r="H744" s="7"/>
      <c r="I744" s="7"/>
      <c r="J744" s="7"/>
    </row>
    <row r="745" spans="8:10" ht="17.25" customHeight="1">
      <c r="H745" s="7"/>
      <c r="I745" s="7"/>
      <c r="J745" s="7"/>
    </row>
    <row r="746" spans="8:10" ht="17.25" customHeight="1">
      <c r="H746" s="7"/>
      <c r="I746" s="7"/>
      <c r="J746" s="7"/>
    </row>
    <row r="747" spans="8:10" ht="17.25" customHeight="1">
      <c r="H747" s="7"/>
      <c r="I747" s="7"/>
      <c r="J747" s="7"/>
    </row>
    <row r="748" spans="8:10" ht="17.25" customHeight="1">
      <c r="H748" s="7"/>
      <c r="I748" s="7"/>
      <c r="J748" s="7"/>
    </row>
    <row r="749" spans="8:10" ht="17.25" customHeight="1">
      <c r="H749" s="7"/>
      <c r="I749" s="7"/>
      <c r="J749" s="7"/>
    </row>
    <row r="750" spans="8:10" ht="17.25" customHeight="1">
      <c r="H750" s="7"/>
      <c r="I750" s="7"/>
      <c r="J750" s="7"/>
    </row>
    <row r="751" spans="8:10" ht="17.25" customHeight="1">
      <c r="H751" s="7"/>
      <c r="I751" s="7"/>
      <c r="J751" s="7"/>
    </row>
    <row r="752" spans="8:10" ht="17.25" customHeight="1">
      <c r="H752" s="7"/>
      <c r="I752" s="7"/>
      <c r="J752" s="7"/>
    </row>
    <row r="753" spans="8:10" ht="17.25" customHeight="1">
      <c r="H753" s="7"/>
      <c r="I753" s="7"/>
      <c r="J753" s="7"/>
    </row>
    <row r="754" spans="8:10" ht="17.25" customHeight="1">
      <c r="H754" s="7"/>
      <c r="I754" s="7"/>
      <c r="J754" s="7"/>
    </row>
    <row r="755" spans="8:10" ht="17.25" customHeight="1">
      <c r="H755" s="7"/>
      <c r="I755" s="7"/>
      <c r="J755" s="7"/>
    </row>
    <row r="756" spans="8:10" ht="17.25" customHeight="1">
      <c r="H756" s="7"/>
      <c r="I756" s="7"/>
      <c r="J756" s="7"/>
    </row>
    <row r="757" spans="8:10" ht="17.25" customHeight="1">
      <c r="H757" s="7"/>
      <c r="I757" s="7"/>
      <c r="J757" s="7"/>
    </row>
    <row r="758" spans="8:10" ht="17.25" customHeight="1">
      <c r="H758" s="7"/>
      <c r="I758" s="7"/>
      <c r="J758" s="7"/>
    </row>
    <row r="759" spans="8:10" ht="17.25" customHeight="1">
      <c r="H759" s="7"/>
      <c r="I759" s="7"/>
      <c r="J759" s="7"/>
    </row>
    <row r="760" spans="8:10" ht="17.25" customHeight="1">
      <c r="H760" s="7"/>
      <c r="I760" s="7"/>
      <c r="J760" s="7"/>
    </row>
    <row r="761" spans="8:10" ht="17.25" customHeight="1">
      <c r="H761" s="7"/>
      <c r="I761" s="7"/>
      <c r="J761" s="7"/>
    </row>
    <row r="762" spans="8:10" ht="17.25" customHeight="1">
      <c r="H762" s="7"/>
      <c r="I762" s="7"/>
      <c r="J762" s="7"/>
    </row>
    <row r="763" spans="8:10" ht="17.25" customHeight="1">
      <c r="H763" s="7"/>
      <c r="I763" s="7"/>
      <c r="J763" s="7"/>
    </row>
    <row r="764" spans="8:10" ht="17.25" customHeight="1">
      <c r="H764" s="7"/>
      <c r="I764" s="7"/>
      <c r="J764" s="7"/>
    </row>
    <row r="765" spans="8:10" ht="17.25" customHeight="1">
      <c r="H765" s="7"/>
      <c r="I765" s="7"/>
      <c r="J765" s="7"/>
    </row>
    <row r="766" spans="8:10" ht="17.25" customHeight="1">
      <c r="H766" s="7"/>
      <c r="I766" s="7"/>
      <c r="J766" s="7"/>
    </row>
    <row r="767" spans="8:10" ht="17.25" customHeight="1">
      <c r="H767" s="7"/>
      <c r="I767" s="7"/>
      <c r="J767" s="7"/>
    </row>
    <row r="768" spans="8:10" ht="17.25" customHeight="1">
      <c r="H768" s="7"/>
      <c r="I768" s="7"/>
      <c r="J768" s="7"/>
    </row>
    <row r="769" spans="8:10" ht="17.25" customHeight="1">
      <c r="H769" s="7"/>
      <c r="I769" s="7"/>
      <c r="J769" s="7"/>
    </row>
    <row r="770" spans="8:10" ht="17.25" customHeight="1">
      <c r="H770" s="7"/>
      <c r="I770" s="7"/>
      <c r="J770" s="7"/>
    </row>
    <row r="771" spans="8:10" ht="17.25" customHeight="1">
      <c r="H771" s="7"/>
      <c r="I771" s="7"/>
      <c r="J771" s="7"/>
    </row>
    <row r="772" spans="8:10" ht="17.25" customHeight="1">
      <c r="H772" s="7"/>
      <c r="I772" s="7"/>
      <c r="J772" s="7"/>
    </row>
    <row r="773" spans="8:10" ht="17.25" customHeight="1">
      <c r="H773" s="7"/>
      <c r="I773" s="7"/>
      <c r="J773" s="7"/>
    </row>
    <row r="774" spans="8:10" ht="17.25" customHeight="1">
      <c r="H774" s="7"/>
      <c r="I774" s="7"/>
      <c r="J774" s="7"/>
    </row>
    <row r="775" spans="8:10" ht="17.25" customHeight="1">
      <c r="H775" s="7"/>
      <c r="I775" s="7"/>
      <c r="J775" s="7"/>
    </row>
    <row r="776" spans="8:10" ht="17.25" customHeight="1">
      <c r="H776" s="7"/>
      <c r="I776" s="7"/>
      <c r="J776" s="7"/>
    </row>
    <row r="777" spans="8:10" ht="17.25" customHeight="1">
      <c r="H777" s="7"/>
      <c r="I777" s="7"/>
      <c r="J777" s="7"/>
    </row>
    <row r="778" spans="8:10" ht="17.25" customHeight="1">
      <c r="H778" s="7"/>
      <c r="I778" s="7"/>
      <c r="J778" s="7"/>
    </row>
    <row r="779" spans="8:10" ht="17.25" customHeight="1">
      <c r="H779" s="7"/>
      <c r="I779" s="7"/>
      <c r="J779" s="7"/>
    </row>
    <row r="780" spans="8:10" ht="17.25" customHeight="1">
      <c r="H780" s="7"/>
      <c r="I780" s="7"/>
      <c r="J780" s="7"/>
    </row>
    <row r="781" spans="8:10" ht="17.25" customHeight="1">
      <c r="H781" s="7"/>
      <c r="I781" s="7"/>
      <c r="J781" s="7"/>
    </row>
    <row r="782" spans="8:10" ht="17.25" customHeight="1">
      <c r="H782" s="7"/>
      <c r="I782" s="7"/>
      <c r="J782" s="7"/>
    </row>
    <row r="783" spans="8:10" ht="17.25" customHeight="1">
      <c r="H783" s="7"/>
      <c r="I783" s="7"/>
      <c r="J783" s="7"/>
    </row>
    <row r="784" spans="8:10" ht="17.25" customHeight="1">
      <c r="H784" s="7"/>
      <c r="I784" s="7"/>
      <c r="J784" s="7"/>
    </row>
    <row r="785" spans="8:10" ht="17.25" customHeight="1">
      <c r="H785" s="7"/>
      <c r="I785" s="7"/>
      <c r="J785" s="7"/>
    </row>
    <row r="786" spans="8:10" ht="17.25" customHeight="1">
      <c r="H786" s="7"/>
      <c r="I786" s="7"/>
      <c r="J786" s="7"/>
    </row>
    <row r="787" spans="8:10" ht="17.25" customHeight="1">
      <c r="H787" s="7"/>
      <c r="I787" s="7"/>
      <c r="J787" s="7"/>
    </row>
    <row r="788" spans="8:10" ht="17.25" customHeight="1">
      <c r="H788" s="7"/>
      <c r="I788" s="7"/>
      <c r="J788" s="7"/>
    </row>
    <row r="789" spans="8:10" ht="17.25" customHeight="1">
      <c r="H789" s="7"/>
      <c r="I789" s="7"/>
      <c r="J789" s="7"/>
    </row>
    <row r="790" spans="8:10" ht="17.25" customHeight="1">
      <c r="H790" s="7"/>
      <c r="I790" s="7"/>
      <c r="J790" s="7"/>
    </row>
    <row r="791" spans="8:10" ht="17.25" customHeight="1">
      <c r="H791" s="7"/>
      <c r="I791" s="7"/>
      <c r="J791" s="7"/>
    </row>
    <row r="792" spans="8:10" ht="17.25" customHeight="1">
      <c r="H792" s="7"/>
      <c r="I792" s="7"/>
      <c r="J792" s="7"/>
    </row>
    <row r="793" spans="8:10" ht="17.25" customHeight="1">
      <c r="H793" s="7"/>
      <c r="I793" s="7"/>
      <c r="J793" s="7"/>
    </row>
    <row r="794" spans="8:10" ht="17.25" customHeight="1">
      <c r="H794" s="7"/>
      <c r="I794" s="7"/>
      <c r="J794" s="7"/>
    </row>
    <row r="795" spans="8:10" ht="17.25" customHeight="1">
      <c r="H795" s="7"/>
      <c r="I795" s="7"/>
      <c r="J795" s="7"/>
    </row>
    <row r="796" spans="8:10" ht="17.25" customHeight="1">
      <c r="H796" s="7"/>
      <c r="I796" s="7"/>
      <c r="J796" s="7"/>
    </row>
    <row r="797" spans="8:10" ht="17.25" customHeight="1">
      <c r="H797" s="7"/>
      <c r="I797" s="7"/>
      <c r="J797" s="7"/>
    </row>
    <row r="798" spans="8:10" ht="17.25" customHeight="1">
      <c r="H798" s="7"/>
      <c r="I798" s="7"/>
      <c r="J798" s="7"/>
    </row>
    <row r="799" spans="8:10" ht="17.25" customHeight="1">
      <c r="H799" s="7"/>
      <c r="I799" s="7"/>
      <c r="J799" s="7"/>
    </row>
    <row r="800" spans="8:10" ht="17.25" customHeight="1">
      <c r="H800" s="7"/>
      <c r="I800" s="7"/>
      <c r="J800" s="7"/>
    </row>
    <row r="801" spans="8:10" ht="17.25" customHeight="1">
      <c r="H801" s="7"/>
      <c r="I801" s="7"/>
      <c r="J801" s="7"/>
    </row>
    <row r="802" spans="8:10" ht="17.25" customHeight="1">
      <c r="H802" s="7"/>
      <c r="I802" s="7"/>
      <c r="J802" s="7"/>
    </row>
    <row r="803" spans="8:10" ht="17.25" customHeight="1">
      <c r="H803" s="7"/>
      <c r="I803" s="7"/>
      <c r="J803" s="7"/>
    </row>
    <row r="804" spans="8:10" ht="17.25" customHeight="1">
      <c r="H804" s="7"/>
      <c r="I804" s="7"/>
      <c r="J804" s="7"/>
    </row>
    <row r="805" spans="8:10" ht="17.25" customHeight="1">
      <c r="H805" s="7"/>
      <c r="I805" s="7"/>
      <c r="J805" s="7"/>
    </row>
    <row r="806" spans="8:10" ht="17.25" customHeight="1">
      <c r="H806" s="7"/>
      <c r="I806" s="7"/>
      <c r="J806" s="7"/>
    </row>
    <row r="807" spans="8:10" ht="17.25" customHeight="1">
      <c r="H807" s="7"/>
      <c r="I807" s="7"/>
      <c r="J807" s="7"/>
    </row>
    <row r="808" spans="8:10" ht="17.25" customHeight="1">
      <c r="H808" s="7"/>
      <c r="I808" s="7"/>
      <c r="J808" s="7"/>
    </row>
    <row r="809" spans="8:10" ht="17.25" customHeight="1">
      <c r="H809" s="7"/>
      <c r="I809" s="7"/>
      <c r="J809" s="7"/>
    </row>
    <row r="810" spans="8:10" ht="17.25" customHeight="1">
      <c r="H810" s="7"/>
      <c r="I810" s="7"/>
      <c r="J810" s="7"/>
    </row>
    <row r="811" spans="8:10" ht="17.25" customHeight="1">
      <c r="H811" s="7"/>
      <c r="I811" s="7"/>
      <c r="J811" s="7"/>
    </row>
    <row r="812" spans="8:10" ht="17.25" customHeight="1">
      <c r="H812" s="7"/>
      <c r="I812" s="7"/>
      <c r="J812" s="7"/>
    </row>
    <row r="813" spans="8:10" ht="17.25" customHeight="1">
      <c r="H813" s="7"/>
      <c r="I813" s="7"/>
      <c r="J813" s="7"/>
    </row>
    <row r="814" spans="8:10" ht="17.25" customHeight="1">
      <c r="H814" s="7"/>
      <c r="I814" s="7"/>
      <c r="J814" s="7"/>
    </row>
    <row r="815" spans="8:10" ht="17.25" customHeight="1">
      <c r="H815" s="7"/>
      <c r="I815" s="7"/>
      <c r="J815" s="7"/>
    </row>
    <row r="816" spans="8:10" ht="17.25" customHeight="1">
      <c r="H816" s="7"/>
      <c r="I816" s="7"/>
      <c r="J816" s="7"/>
    </row>
    <row r="817" spans="8:10" ht="17.25" customHeight="1">
      <c r="H817" s="7"/>
      <c r="I817" s="7"/>
      <c r="J817" s="7"/>
    </row>
    <row r="818" spans="8:10" ht="17.25" customHeight="1">
      <c r="H818" s="7"/>
      <c r="I818" s="7"/>
      <c r="J818" s="7"/>
    </row>
    <row r="819" spans="8:10" ht="17.25" customHeight="1">
      <c r="H819" s="7"/>
      <c r="I819" s="7"/>
      <c r="J819" s="7"/>
    </row>
    <row r="820" spans="8:10" ht="17.25" customHeight="1">
      <c r="H820" s="7"/>
      <c r="I820" s="7"/>
      <c r="J820" s="7"/>
    </row>
    <row r="821" spans="8:10" ht="17.25" customHeight="1">
      <c r="H821" s="7"/>
      <c r="I821" s="7"/>
      <c r="J821" s="7"/>
    </row>
    <row r="822" spans="8:10" ht="17.25" customHeight="1">
      <c r="H822" s="7"/>
      <c r="I822" s="7"/>
      <c r="J822" s="7"/>
    </row>
    <row r="823" spans="8:10" ht="17.25" customHeight="1">
      <c r="H823" s="7"/>
      <c r="I823" s="7"/>
      <c r="J823" s="7"/>
    </row>
    <row r="824" spans="8:10" ht="17.25" customHeight="1">
      <c r="H824" s="7"/>
      <c r="I824" s="7"/>
      <c r="J824" s="7"/>
    </row>
    <row r="825" spans="8:10" ht="17.25" customHeight="1">
      <c r="H825" s="7"/>
      <c r="I825" s="7"/>
      <c r="J825" s="7"/>
    </row>
    <row r="826" spans="8:10" ht="17.25" customHeight="1">
      <c r="H826" s="7"/>
      <c r="I826" s="7"/>
      <c r="J826" s="7"/>
    </row>
    <row r="827" spans="8:10" ht="17.25" customHeight="1">
      <c r="H827" s="7"/>
      <c r="I827" s="7"/>
      <c r="J827" s="7"/>
    </row>
    <row r="828" spans="8:10" ht="17.25" customHeight="1">
      <c r="H828" s="7"/>
      <c r="I828" s="7"/>
      <c r="J828" s="7"/>
    </row>
    <row r="829" spans="8:10" ht="17.25" customHeight="1">
      <c r="H829" s="7"/>
      <c r="I829" s="7"/>
      <c r="J829" s="7"/>
    </row>
    <row r="830" spans="8:10" ht="17.25" customHeight="1">
      <c r="H830" s="7"/>
      <c r="I830" s="7"/>
      <c r="J830" s="7"/>
    </row>
    <row r="831" spans="8:10" ht="17.25" customHeight="1">
      <c r="H831" s="7"/>
      <c r="I831" s="7"/>
      <c r="J831" s="7"/>
    </row>
    <row r="832" spans="8:10" ht="17.25" customHeight="1">
      <c r="H832" s="7"/>
      <c r="I832" s="7"/>
      <c r="J832" s="7"/>
    </row>
    <row r="833" spans="8:10" ht="17.25" customHeight="1">
      <c r="H833" s="7"/>
      <c r="I833" s="7"/>
      <c r="J833" s="7"/>
    </row>
    <row r="834" spans="8:10" ht="17.25" customHeight="1">
      <c r="H834" s="7"/>
      <c r="I834" s="7"/>
      <c r="J834" s="7"/>
    </row>
    <row r="835" spans="8:10" ht="17.25" customHeight="1">
      <c r="H835" s="7"/>
      <c r="I835" s="7"/>
      <c r="J835" s="7"/>
    </row>
    <row r="836" spans="8:10" ht="17.25" customHeight="1">
      <c r="H836" s="7"/>
      <c r="I836" s="7"/>
      <c r="J836" s="7"/>
    </row>
    <row r="837" spans="8:10" ht="17.25" customHeight="1">
      <c r="H837" s="7"/>
      <c r="I837" s="7"/>
      <c r="J837" s="7"/>
    </row>
    <row r="838" spans="8:10" ht="17.25" customHeight="1">
      <c r="H838" s="7"/>
      <c r="I838" s="7"/>
      <c r="J838" s="7"/>
    </row>
    <row r="839" spans="8:10" ht="17.25" customHeight="1">
      <c r="H839" s="7"/>
      <c r="I839" s="7"/>
      <c r="J839" s="7"/>
    </row>
    <row r="840" spans="8:10" ht="17.25" customHeight="1">
      <c r="H840" s="7"/>
      <c r="I840" s="7"/>
      <c r="J840" s="7"/>
    </row>
    <row r="841" spans="8:10" ht="17.25" customHeight="1">
      <c r="H841" s="7"/>
      <c r="I841" s="7"/>
      <c r="J841" s="7"/>
    </row>
    <row r="842" spans="8:10" ht="17.25" customHeight="1">
      <c r="H842" s="7"/>
      <c r="I842" s="7"/>
      <c r="J842" s="7"/>
    </row>
    <row r="843" spans="8:10" ht="17.25" customHeight="1">
      <c r="H843" s="7"/>
      <c r="I843" s="7"/>
      <c r="J843" s="7"/>
    </row>
    <row r="844" spans="8:10" ht="17.25" customHeight="1">
      <c r="H844" s="7"/>
      <c r="I844" s="7"/>
      <c r="J844" s="7"/>
    </row>
    <row r="845" spans="8:10" ht="17.25" customHeight="1">
      <c r="H845" s="7"/>
      <c r="I845" s="7"/>
      <c r="J845" s="7"/>
    </row>
    <row r="846" spans="8:10" ht="17.25" customHeight="1">
      <c r="H846" s="7"/>
      <c r="I846" s="7"/>
      <c r="J846" s="7"/>
    </row>
    <row r="847" spans="8:10" ht="17.25" customHeight="1">
      <c r="H847" s="7"/>
      <c r="I847" s="7"/>
      <c r="J847" s="7"/>
    </row>
    <row r="848" spans="8:10" ht="17.25" customHeight="1">
      <c r="H848" s="7"/>
      <c r="I848" s="7"/>
      <c r="J848" s="7"/>
    </row>
    <row r="849" spans="8:10" ht="17.25" customHeight="1">
      <c r="H849" s="7"/>
      <c r="I849" s="7"/>
      <c r="J849" s="7"/>
    </row>
    <row r="850" spans="8:10" ht="17.25" customHeight="1">
      <c r="H850" s="7"/>
      <c r="I850" s="7"/>
      <c r="J850" s="7"/>
    </row>
    <row r="851" spans="8:10" ht="17.25" customHeight="1">
      <c r="H851" s="7"/>
      <c r="I851" s="7"/>
      <c r="J851" s="7"/>
    </row>
    <row r="852" spans="8:10" ht="17.25" customHeight="1">
      <c r="H852" s="7"/>
      <c r="I852" s="7"/>
      <c r="J852" s="7"/>
    </row>
    <row r="853" spans="8:10" ht="17.25" customHeight="1">
      <c r="H853" s="7"/>
      <c r="I853" s="7"/>
      <c r="J853" s="7"/>
    </row>
    <row r="854" spans="8:10" ht="17.25" customHeight="1">
      <c r="H854" s="7"/>
      <c r="I854" s="7"/>
      <c r="J854" s="7"/>
    </row>
    <row r="855" spans="8:10" ht="17.25" customHeight="1">
      <c r="H855" s="7"/>
      <c r="I855" s="7"/>
      <c r="J855" s="7"/>
    </row>
    <row r="856" spans="8:10" ht="17.25" customHeight="1">
      <c r="H856" s="7"/>
      <c r="I856" s="7"/>
      <c r="J856" s="7"/>
    </row>
    <row r="857" spans="8:10" ht="17.25" customHeight="1">
      <c r="H857" s="7"/>
      <c r="I857" s="7"/>
      <c r="J857" s="7"/>
    </row>
    <row r="858" spans="8:10" ht="17.25" customHeight="1">
      <c r="H858" s="7"/>
      <c r="I858" s="7"/>
      <c r="J858" s="7"/>
    </row>
    <row r="859" spans="8:10" ht="17.25" customHeight="1">
      <c r="H859" s="7"/>
      <c r="I859" s="7"/>
      <c r="J859" s="7"/>
    </row>
    <row r="860" spans="8:10" ht="17.25" customHeight="1">
      <c r="H860" s="7"/>
      <c r="I860" s="7"/>
      <c r="J860" s="7"/>
    </row>
    <row r="861" spans="8:10" ht="17.25" customHeight="1">
      <c r="H861" s="7"/>
      <c r="I861" s="7"/>
      <c r="J861" s="7"/>
    </row>
    <row r="862" spans="8:10" ht="17.25" customHeight="1">
      <c r="H862" s="7"/>
      <c r="I862" s="7"/>
      <c r="J862" s="7"/>
    </row>
    <row r="863" spans="8:10" ht="17.25" customHeight="1">
      <c r="H863" s="7"/>
      <c r="I863" s="7"/>
      <c r="J863" s="7"/>
    </row>
    <row r="864" spans="8:10" ht="17.25" customHeight="1">
      <c r="H864" s="7"/>
      <c r="I864" s="7"/>
      <c r="J864" s="7"/>
    </row>
    <row r="865" spans="8:10" ht="17.25" customHeight="1">
      <c r="H865" s="7"/>
      <c r="I865" s="7"/>
      <c r="J865" s="7"/>
    </row>
    <row r="866" spans="8:10" ht="17.25" customHeight="1">
      <c r="H866" s="7"/>
      <c r="I866" s="7"/>
      <c r="J866" s="7"/>
    </row>
    <row r="867" spans="8:10" ht="17.25" customHeight="1">
      <c r="H867" s="7"/>
      <c r="I867" s="7"/>
      <c r="J867" s="7"/>
    </row>
    <row r="868" spans="8:10" ht="17.25" customHeight="1">
      <c r="H868" s="7"/>
      <c r="I868" s="7"/>
      <c r="J868" s="7"/>
    </row>
    <row r="869" spans="8:10" ht="17.25" customHeight="1">
      <c r="H869" s="7"/>
      <c r="I869" s="7"/>
      <c r="J869" s="7"/>
    </row>
    <row r="870" spans="8:10" ht="17.25" customHeight="1">
      <c r="H870" s="7"/>
      <c r="I870" s="7"/>
      <c r="J870" s="7"/>
    </row>
    <row r="871" spans="8:10" ht="17.25" customHeight="1">
      <c r="H871" s="7"/>
      <c r="I871" s="7"/>
      <c r="J871" s="7"/>
    </row>
    <row r="872" spans="8:10" ht="17.25" customHeight="1">
      <c r="H872" s="7"/>
      <c r="I872" s="7"/>
      <c r="J872" s="7"/>
    </row>
    <row r="873" spans="8:10" ht="17.25" customHeight="1">
      <c r="H873" s="7"/>
      <c r="I873" s="7"/>
      <c r="J873" s="7"/>
    </row>
    <row r="874" spans="8:10" ht="17.25" customHeight="1">
      <c r="H874" s="7"/>
      <c r="I874" s="7"/>
      <c r="J874" s="7"/>
    </row>
    <row r="875" spans="8:10" ht="17.25" customHeight="1">
      <c r="H875" s="7"/>
      <c r="I875" s="7"/>
      <c r="J875" s="7"/>
    </row>
    <row r="876" spans="8:10" ht="17.25" customHeight="1">
      <c r="H876" s="7"/>
      <c r="I876" s="7"/>
      <c r="J876" s="7"/>
    </row>
    <row r="877" spans="8:10" ht="17.25" customHeight="1">
      <c r="H877" s="7"/>
      <c r="I877" s="7"/>
      <c r="J877" s="7"/>
    </row>
    <row r="878" spans="8:10" ht="17.25" customHeight="1">
      <c r="H878" s="7"/>
      <c r="I878" s="7"/>
      <c r="J878" s="7"/>
    </row>
    <row r="879" spans="8:10" ht="17.25" customHeight="1">
      <c r="H879" s="7"/>
      <c r="I879" s="7"/>
      <c r="J879" s="7"/>
    </row>
    <row r="880" spans="8:10" ht="17.25" customHeight="1">
      <c r="H880" s="7"/>
      <c r="I880" s="7"/>
      <c r="J880" s="7"/>
    </row>
    <row r="881" spans="8:10" ht="17.25" customHeight="1">
      <c r="H881" s="7"/>
      <c r="I881" s="7"/>
      <c r="J881" s="7"/>
    </row>
    <row r="882" spans="8:10" ht="17.25" customHeight="1">
      <c r="H882" s="7"/>
      <c r="I882" s="7"/>
      <c r="J882" s="7"/>
    </row>
    <row r="883" spans="8:10" ht="17.25" customHeight="1">
      <c r="H883" s="7"/>
      <c r="I883" s="7"/>
      <c r="J883" s="7"/>
    </row>
    <row r="884" spans="8:10" ht="17.25" customHeight="1">
      <c r="H884" s="7"/>
      <c r="I884" s="7"/>
      <c r="J884" s="7"/>
    </row>
    <row r="885" spans="8:10" ht="17.25" customHeight="1">
      <c r="H885" s="7"/>
      <c r="I885" s="7"/>
      <c r="J885" s="7"/>
    </row>
    <row r="886" spans="8:10" ht="17.25" customHeight="1">
      <c r="H886" s="7"/>
      <c r="I886" s="7"/>
      <c r="J886" s="7"/>
    </row>
    <row r="887" spans="8:10" ht="17.25" customHeight="1">
      <c r="H887" s="7"/>
      <c r="I887" s="7"/>
      <c r="J887" s="7"/>
    </row>
    <row r="888" spans="8:10" ht="17.25" customHeight="1">
      <c r="H888" s="7"/>
      <c r="I888" s="7"/>
      <c r="J888" s="7"/>
    </row>
    <row r="889" spans="8:10" ht="17.25" customHeight="1">
      <c r="H889" s="7"/>
      <c r="I889" s="7"/>
      <c r="J889" s="7"/>
    </row>
    <row r="890" spans="8:10" ht="17.25" customHeight="1">
      <c r="H890" s="7"/>
      <c r="I890" s="7"/>
      <c r="J890" s="7"/>
    </row>
    <row r="891" spans="8:10" ht="17.25" customHeight="1">
      <c r="H891" s="7"/>
      <c r="I891" s="7"/>
      <c r="J891" s="7"/>
    </row>
    <row r="892" spans="8:10" ht="17.25" customHeight="1">
      <c r="H892" s="7"/>
      <c r="I892" s="7"/>
      <c r="J892" s="7"/>
    </row>
    <row r="893" spans="8:10" ht="17.25" customHeight="1">
      <c r="H893" s="7"/>
      <c r="I893" s="7"/>
      <c r="J893" s="7"/>
    </row>
    <row r="894" spans="8:10" ht="17.25" customHeight="1">
      <c r="H894" s="7"/>
      <c r="I894" s="7"/>
      <c r="J894" s="7"/>
    </row>
    <row r="895" spans="8:10" ht="17.25" customHeight="1">
      <c r="H895" s="7"/>
      <c r="I895" s="7"/>
      <c r="J895" s="7"/>
    </row>
    <row r="896" spans="8:10" ht="17.25" customHeight="1">
      <c r="H896" s="7"/>
      <c r="I896" s="7"/>
      <c r="J896" s="7"/>
    </row>
    <row r="897" spans="8:10" ht="17.25" customHeight="1">
      <c r="H897" s="7"/>
      <c r="I897" s="7"/>
      <c r="J897" s="7"/>
    </row>
    <row r="898" spans="8:10" ht="17.25" customHeight="1">
      <c r="H898" s="7"/>
      <c r="I898" s="7"/>
      <c r="J898" s="7"/>
    </row>
    <row r="899" spans="8:10" ht="17.25" customHeight="1">
      <c r="H899" s="7"/>
      <c r="I899" s="7"/>
      <c r="J899" s="7"/>
    </row>
    <row r="900" spans="8:10" ht="17.25" customHeight="1">
      <c r="H900" s="7"/>
      <c r="I900" s="7"/>
      <c r="J900" s="7"/>
    </row>
    <row r="901" spans="8:10" ht="17.25" customHeight="1">
      <c r="H901" s="7"/>
      <c r="I901" s="7"/>
      <c r="J901" s="7"/>
    </row>
    <row r="902" spans="8:10" ht="17.25" customHeight="1">
      <c r="H902" s="7"/>
      <c r="I902" s="7"/>
      <c r="J902" s="7"/>
    </row>
    <row r="903" spans="8:10" ht="17.25" customHeight="1">
      <c r="H903" s="7"/>
      <c r="I903" s="7"/>
      <c r="J903" s="7"/>
    </row>
    <row r="904" spans="8:10" ht="17.25" customHeight="1">
      <c r="H904" s="7"/>
      <c r="I904" s="7"/>
      <c r="J904" s="7"/>
    </row>
    <row r="905" spans="8:10" ht="17.25" customHeight="1">
      <c r="H905" s="7"/>
      <c r="I905" s="7"/>
      <c r="J905" s="7"/>
    </row>
    <row r="906" spans="8:10" ht="17.25" customHeight="1">
      <c r="H906" s="7"/>
      <c r="I906" s="7"/>
      <c r="J906" s="7"/>
    </row>
    <row r="907" spans="8:10" ht="17.25" customHeight="1">
      <c r="H907" s="7"/>
      <c r="I907" s="7"/>
      <c r="J907" s="7"/>
    </row>
    <row r="908" spans="8:10" ht="17.25" customHeight="1">
      <c r="H908" s="7"/>
      <c r="I908" s="7"/>
      <c r="J908" s="7"/>
    </row>
    <row r="909" spans="8:10" ht="17.25" customHeight="1">
      <c r="H909" s="7"/>
      <c r="I909" s="7"/>
      <c r="J909" s="7"/>
    </row>
    <row r="910" spans="8:10" ht="17.25" customHeight="1">
      <c r="H910" s="7"/>
      <c r="I910" s="7"/>
      <c r="J910" s="7"/>
    </row>
    <row r="911" spans="8:10" ht="17.25" customHeight="1">
      <c r="H911" s="7"/>
      <c r="I911" s="7"/>
      <c r="J911" s="7"/>
    </row>
    <row r="912" spans="8:10" ht="17.25" customHeight="1">
      <c r="H912" s="7"/>
      <c r="I912" s="7"/>
      <c r="J912" s="7"/>
    </row>
    <row r="913" spans="8:10" ht="17.25" customHeight="1">
      <c r="H913" s="7"/>
      <c r="I913" s="7"/>
      <c r="J913" s="7"/>
    </row>
    <row r="914" spans="8:10" ht="17.25" customHeight="1">
      <c r="H914" s="7"/>
      <c r="I914" s="7"/>
      <c r="J914" s="7"/>
    </row>
    <row r="915" spans="8:10" ht="17.25" customHeight="1">
      <c r="H915" s="7"/>
      <c r="I915" s="7"/>
      <c r="J915" s="7"/>
    </row>
    <row r="916" spans="8:10" ht="17.25" customHeight="1">
      <c r="H916" s="7"/>
      <c r="I916" s="7"/>
      <c r="J916" s="7"/>
    </row>
    <row r="917" spans="8:10" ht="17.25" customHeight="1">
      <c r="H917" s="7"/>
      <c r="I917" s="7"/>
      <c r="J917" s="7"/>
    </row>
    <row r="918" spans="8:10" ht="17.25" customHeight="1">
      <c r="H918" s="7"/>
      <c r="I918" s="7"/>
      <c r="J918" s="7"/>
    </row>
    <row r="919" spans="8:10" ht="17.25" customHeight="1">
      <c r="H919" s="7"/>
      <c r="I919" s="7"/>
      <c r="J919" s="7"/>
    </row>
    <row r="920" spans="8:10" ht="17.25" customHeight="1">
      <c r="H920" s="7"/>
      <c r="I920" s="7"/>
      <c r="J920" s="7"/>
    </row>
    <row r="921" spans="8:10" ht="17.25" customHeight="1">
      <c r="H921" s="7"/>
      <c r="I921" s="7"/>
      <c r="J921" s="7"/>
    </row>
    <row r="922" spans="8:10" ht="17.25" customHeight="1">
      <c r="H922" s="7"/>
      <c r="I922" s="7"/>
      <c r="J922" s="7"/>
    </row>
    <row r="923" spans="8:10" ht="17.25" customHeight="1">
      <c r="H923" s="7"/>
      <c r="I923" s="7"/>
      <c r="J923" s="7"/>
    </row>
    <row r="924" spans="8:10" ht="17.25" customHeight="1">
      <c r="H924" s="7"/>
      <c r="I924" s="7"/>
      <c r="J924" s="7"/>
    </row>
    <row r="925" spans="8:10" ht="17.25" customHeight="1">
      <c r="H925" s="7"/>
      <c r="I925" s="7"/>
      <c r="J925" s="7"/>
    </row>
    <row r="926" spans="8:10" ht="17.25" customHeight="1">
      <c r="H926" s="7"/>
      <c r="I926" s="7"/>
      <c r="J926" s="7"/>
    </row>
    <row r="927" spans="8:10" ht="17.25" customHeight="1">
      <c r="H927" s="7"/>
      <c r="I927" s="7"/>
      <c r="J927" s="7"/>
    </row>
    <row r="928" spans="8:10" ht="17.25" customHeight="1">
      <c r="H928" s="7"/>
      <c r="I928" s="7"/>
      <c r="J928" s="7"/>
    </row>
    <row r="929" spans="8:10" ht="17.25" customHeight="1">
      <c r="H929" s="7"/>
      <c r="I929" s="7"/>
      <c r="J929" s="7"/>
    </row>
    <row r="930" spans="8:10" ht="17.25" customHeight="1">
      <c r="H930" s="7"/>
      <c r="I930" s="7"/>
      <c r="J930" s="7"/>
    </row>
    <row r="931" spans="8:10" ht="17.25" customHeight="1">
      <c r="H931" s="7"/>
      <c r="I931" s="7"/>
      <c r="J931" s="7"/>
    </row>
    <row r="932" spans="8:10" ht="17.25" customHeight="1">
      <c r="H932" s="7"/>
      <c r="I932" s="7"/>
      <c r="J932" s="7"/>
    </row>
    <row r="933" spans="8:10" ht="17.25" customHeight="1">
      <c r="H933" s="7"/>
      <c r="I933" s="7"/>
      <c r="J933" s="7"/>
    </row>
    <row r="934" spans="8:10" ht="17.25" customHeight="1">
      <c r="H934" s="7"/>
      <c r="I934" s="7"/>
      <c r="J934" s="7"/>
    </row>
    <row r="935" spans="8:10" ht="17.25" customHeight="1">
      <c r="H935" s="7"/>
      <c r="I935" s="7"/>
      <c r="J935" s="7"/>
    </row>
    <row r="936" spans="8:10" ht="17.25" customHeight="1">
      <c r="H936" s="7"/>
      <c r="I936" s="7"/>
      <c r="J936" s="7"/>
    </row>
    <row r="937" spans="8:10" ht="17.25" customHeight="1">
      <c r="H937" s="7"/>
      <c r="I937" s="7"/>
      <c r="J937" s="7"/>
    </row>
    <row r="938" spans="8:10" ht="17.25" customHeight="1">
      <c r="H938" s="7"/>
      <c r="I938" s="7"/>
      <c r="J938" s="7"/>
    </row>
    <row r="939" spans="8:10" ht="17.25" customHeight="1">
      <c r="H939" s="7"/>
      <c r="I939" s="7"/>
      <c r="J939" s="7"/>
    </row>
    <row r="940" spans="8:10" ht="17.25" customHeight="1">
      <c r="H940" s="7"/>
      <c r="I940" s="7"/>
      <c r="J940" s="7"/>
    </row>
    <row r="941" spans="8:10" ht="17.25" customHeight="1">
      <c r="H941" s="7"/>
      <c r="I941" s="7"/>
      <c r="J941" s="7"/>
    </row>
    <row r="942" spans="8:10" ht="17.25" customHeight="1">
      <c r="H942" s="7"/>
      <c r="I942" s="7"/>
      <c r="J942" s="7"/>
    </row>
    <row r="943" spans="8:10" ht="17.25" customHeight="1">
      <c r="H943" s="7"/>
      <c r="I943" s="7"/>
      <c r="J943" s="7"/>
    </row>
    <row r="944" spans="8:10" ht="17.25" customHeight="1">
      <c r="H944" s="7"/>
      <c r="I944" s="7"/>
      <c r="J944" s="7"/>
    </row>
    <row r="945" spans="8:10" ht="17.25" customHeight="1">
      <c r="H945" s="7"/>
      <c r="I945" s="7"/>
      <c r="J945" s="7"/>
    </row>
    <row r="946" spans="8:10" ht="17.25" customHeight="1">
      <c r="H946" s="7"/>
      <c r="I946" s="7"/>
      <c r="J946" s="7"/>
    </row>
    <row r="947" spans="8:10" ht="17.25" customHeight="1">
      <c r="H947" s="7"/>
      <c r="I947" s="7"/>
      <c r="J947" s="7"/>
    </row>
    <row r="948" spans="8:10" ht="17.25" customHeight="1">
      <c r="H948" s="7"/>
      <c r="I948" s="7"/>
      <c r="J948" s="7"/>
    </row>
    <row r="949" spans="8:10" ht="17.25" customHeight="1">
      <c r="H949" s="7"/>
      <c r="I949" s="7"/>
      <c r="J949" s="7"/>
    </row>
    <row r="950" spans="8:10" ht="17.25" customHeight="1">
      <c r="H950" s="7"/>
      <c r="I950" s="7"/>
      <c r="J950" s="7"/>
    </row>
    <row r="951" spans="8:10" ht="17.25" customHeight="1">
      <c r="H951" s="7"/>
      <c r="I951" s="7"/>
      <c r="J951" s="7"/>
    </row>
    <row r="952" spans="8:10" ht="17.25" customHeight="1">
      <c r="H952" s="7"/>
      <c r="I952" s="7"/>
      <c r="J952" s="7"/>
    </row>
    <row r="953" spans="8:10" ht="17.25" customHeight="1">
      <c r="H953" s="7"/>
      <c r="I953" s="7"/>
      <c r="J953" s="7"/>
    </row>
    <row r="954" spans="8:10" ht="17.25" customHeight="1">
      <c r="H954" s="7"/>
      <c r="I954" s="7"/>
      <c r="J954" s="7"/>
    </row>
    <row r="955" spans="8:10" ht="17.25" customHeight="1">
      <c r="H955" s="7"/>
      <c r="I955" s="7"/>
      <c r="J955" s="7"/>
    </row>
    <row r="956" spans="8:10" ht="17.25" customHeight="1">
      <c r="H956" s="7"/>
      <c r="I956" s="7"/>
      <c r="J956" s="7"/>
    </row>
    <row r="957" spans="8:10" ht="17.25" customHeight="1">
      <c r="H957" s="7"/>
      <c r="I957" s="7"/>
      <c r="J957" s="7"/>
    </row>
    <row r="958" spans="8:10" ht="17.25" customHeight="1">
      <c r="H958" s="7"/>
      <c r="I958" s="7"/>
      <c r="J958" s="7"/>
    </row>
    <row r="959" spans="8:10" ht="17.25" customHeight="1">
      <c r="H959" s="7"/>
      <c r="I959" s="7"/>
      <c r="J959" s="7"/>
    </row>
    <row r="960" spans="8:10" ht="17.25" customHeight="1">
      <c r="H960" s="7"/>
      <c r="I960" s="7"/>
      <c r="J960" s="7"/>
    </row>
    <row r="961" spans="8:10" ht="17.25" customHeight="1">
      <c r="H961" s="7"/>
      <c r="I961" s="7"/>
      <c r="J961" s="7"/>
    </row>
    <row r="962" spans="8:10" ht="17.25" customHeight="1">
      <c r="H962" s="7"/>
      <c r="I962" s="7"/>
      <c r="J962" s="7"/>
    </row>
    <row r="963" spans="8:10" ht="17.25" customHeight="1">
      <c r="H963" s="7"/>
      <c r="I963" s="7"/>
      <c r="J963" s="7"/>
    </row>
    <row r="964" spans="8:10" ht="17.25" customHeight="1">
      <c r="H964" s="7"/>
      <c r="I964" s="7"/>
      <c r="J964" s="7"/>
    </row>
    <row r="965" spans="8:10" ht="17.25" customHeight="1">
      <c r="H965" s="7"/>
      <c r="I965" s="7"/>
      <c r="J965" s="7"/>
    </row>
    <row r="966" spans="8:10" ht="17.25" customHeight="1">
      <c r="H966" s="7"/>
      <c r="I966" s="7"/>
      <c r="J966" s="7"/>
    </row>
    <row r="967" spans="8:10" ht="17.25" customHeight="1">
      <c r="H967" s="7"/>
      <c r="I967" s="7"/>
      <c r="J967" s="7"/>
    </row>
    <row r="968" spans="8:10" ht="17.25" customHeight="1">
      <c r="H968" s="7"/>
      <c r="I968" s="7"/>
      <c r="J968" s="7"/>
    </row>
    <row r="969" spans="8:10" ht="17.25" customHeight="1">
      <c r="H969" s="7"/>
      <c r="I969" s="7"/>
      <c r="J969" s="7"/>
    </row>
    <row r="970" spans="8:10" ht="17.25" customHeight="1">
      <c r="H970" s="7"/>
      <c r="I970" s="7"/>
      <c r="J970" s="7"/>
    </row>
    <row r="971" spans="8:10" ht="17.25" customHeight="1">
      <c r="H971" s="7"/>
      <c r="I971" s="7"/>
      <c r="J971" s="7"/>
    </row>
    <row r="972" spans="8:10" ht="17.25" customHeight="1">
      <c r="H972" s="7"/>
      <c r="I972" s="7"/>
      <c r="J972" s="7"/>
    </row>
    <row r="973" spans="8:10" ht="17.25" customHeight="1">
      <c r="H973" s="7"/>
      <c r="I973" s="7"/>
      <c r="J973" s="7"/>
    </row>
    <row r="974" spans="8:10" ht="17.25" customHeight="1">
      <c r="H974" s="7"/>
      <c r="I974" s="7"/>
      <c r="J974" s="7"/>
    </row>
    <row r="975" spans="8:10" ht="17.25" customHeight="1">
      <c r="H975" s="7"/>
      <c r="I975" s="7"/>
      <c r="J975" s="7"/>
    </row>
    <row r="976" spans="8:10" ht="17.25" customHeight="1">
      <c r="H976" s="7"/>
      <c r="I976" s="7"/>
      <c r="J976" s="7"/>
    </row>
    <row r="977" spans="8:10" ht="17.25" customHeight="1">
      <c r="H977" s="7"/>
      <c r="I977" s="7"/>
      <c r="J977" s="7"/>
    </row>
    <row r="978" spans="8:10" ht="17.25" customHeight="1">
      <c r="H978" s="7"/>
      <c r="I978" s="7"/>
      <c r="J978" s="7"/>
    </row>
    <row r="979" spans="8:10" ht="17.25" customHeight="1">
      <c r="H979" s="7"/>
      <c r="I979" s="7"/>
      <c r="J979" s="7"/>
    </row>
    <row r="980" spans="8:10" ht="17.25" customHeight="1">
      <c r="H980" s="7"/>
      <c r="I980" s="7"/>
      <c r="J980" s="7"/>
    </row>
    <row r="981" spans="8:10" ht="17.25" customHeight="1">
      <c r="H981" s="7"/>
      <c r="I981" s="7"/>
      <c r="J981" s="7"/>
    </row>
    <row r="982" spans="8:10" ht="17.25" customHeight="1">
      <c r="H982" s="7"/>
      <c r="I982" s="7"/>
      <c r="J982" s="7"/>
    </row>
    <row r="983" spans="8:10" ht="17.25" customHeight="1">
      <c r="H983" s="7"/>
      <c r="I983" s="7"/>
      <c r="J983" s="7"/>
    </row>
    <row r="984" spans="8:10" ht="17.25" customHeight="1">
      <c r="H984" s="7"/>
      <c r="I984" s="7"/>
      <c r="J984" s="7"/>
    </row>
    <row r="985" spans="8:10" ht="17.25" customHeight="1">
      <c r="H985" s="7"/>
      <c r="I985" s="7"/>
      <c r="J985" s="7"/>
    </row>
    <row r="986" spans="8:10" ht="17.25" customHeight="1">
      <c r="H986" s="7"/>
      <c r="I986" s="7"/>
      <c r="J986" s="7"/>
    </row>
    <row r="987" spans="8:10" ht="17.25" customHeight="1">
      <c r="H987" s="7"/>
      <c r="I987" s="7"/>
      <c r="J987" s="7"/>
    </row>
    <row r="988" spans="8:10" ht="17.25" customHeight="1">
      <c r="H988" s="7"/>
      <c r="I988" s="7"/>
      <c r="J988" s="7"/>
    </row>
    <row r="989" spans="8:10" ht="17.25" customHeight="1">
      <c r="H989" s="7"/>
      <c r="I989" s="7"/>
      <c r="J989" s="7"/>
    </row>
    <row r="990" spans="8:10" ht="17.25" customHeight="1">
      <c r="H990" s="7"/>
      <c r="I990" s="7"/>
      <c r="J990" s="7"/>
    </row>
    <row r="991" spans="8:10" ht="17.25" customHeight="1">
      <c r="H991" s="7"/>
      <c r="I991" s="7"/>
      <c r="J991" s="7"/>
    </row>
    <row r="992" spans="8:10" ht="17.25" customHeight="1">
      <c r="H992" s="7"/>
      <c r="I992" s="7"/>
      <c r="J992" s="7"/>
    </row>
    <row r="993" spans="8:10" ht="17.25" customHeight="1">
      <c r="H993" s="7"/>
      <c r="I993" s="7"/>
      <c r="J993" s="7"/>
    </row>
    <row r="994" spans="8:10" ht="17.25" customHeight="1">
      <c r="H994" s="7"/>
      <c r="I994" s="7"/>
      <c r="J994" s="7"/>
    </row>
    <row r="995" spans="8:10" ht="17.25" customHeight="1">
      <c r="H995" s="7"/>
      <c r="I995" s="7"/>
      <c r="J995" s="7"/>
    </row>
    <row r="996" spans="8:10" ht="17.25" customHeight="1">
      <c r="H996" s="7"/>
      <c r="I996" s="7"/>
      <c r="J996" s="7"/>
    </row>
    <row r="997" spans="8:10" ht="17.25" customHeight="1">
      <c r="H997" s="7"/>
      <c r="I997" s="7"/>
      <c r="J997" s="7"/>
    </row>
    <row r="998" spans="8:10" ht="17.25" customHeight="1">
      <c r="H998" s="7"/>
      <c r="I998" s="7"/>
      <c r="J998" s="7"/>
    </row>
    <row r="999" spans="8:10" ht="17.25" customHeight="1">
      <c r="H999" s="7"/>
      <c r="I999" s="7"/>
      <c r="J999" s="7"/>
    </row>
    <row r="1000" spans="8:10" ht="17.25" customHeight="1">
      <c r="H1000" s="7"/>
      <c r="I1000" s="7"/>
      <c r="J1000" s="7"/>
    </row>
  </sheetData>
  <phoneticPr fontId="19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00"/>
  <sheetViews>
    <sheetView workbookViewId="0"/>
  </sheetViews>
  <sheetFormatPr defaultColWidth="12.59765625" defaultRowHeight="15" customHeight="1"/>
  <cols>
    <col min="1" max="2" width="5.46484375" customWidth="1"/>
    <col min="3" max="4" width="2.3984375" customWidth="1"/>
    <col min="5" max="5" width="1.73046875" customWidth="1"/>
    <col min="6" max="6" width="1.265625" customWidth="1"/>
    <col min="7" max="7" width="1.73046875" customWidth="1"/>
    <col min="8" max="8" width="3.46484375" customWidth="1"/>
    <col min="9" max="9" width="4.73046875" customWidth="1"/>
    <col min="10" max="10" width="2.73046875" customWidth="1"/>
    <col min="11" max="11" width="4.73046875" customWidth="1"/>
    <col min="12" max="13" width="1.73046875" customWidth="1"/>
    <col min="14" max="14" width="3" customWidth="1"/>
    <col min="15" max="15" width="3.46484375" customWidth="1"/>
    <col min="16" max="17" width="2.46484375" customWidth="1"/>
    <col min="18" max="18" width="4.73046875" customWidth="1"/>
    <col min="19" max="26" width="7.59765625" customWidth="1"/>
  </cols>
  <sheetData>
    <row r="1" spans="1:18" ht="17.25" customHeight="1">
      <c r="A1" s="12"/>
      <c r="B1" s="13"/>
      <c r="C1" s="13"/>
      <c r="D1" s="13"/>
      <c r="E1" s="68" t="s">
        <v>77</v>
      </c>
      <c r="F1" s="69"/>
      <c r="G1" s="70"/>
      <c r="H1" s="14" t="s">
        <v>8</v>
      </c>
      <c r="I1" s="15" t="s">
        <v>78</v>
      </c>
      <c r="J1" s="15" t="s">
        <v>79</v>
      </c>
      <c r="K1" s="15" t="s">
        <v>80</v>
      </c>
      <c r="L1" s="15" t="s">
        <v>81</v>
      </c>
      <c r="M1" s="15" t="s">
        <v>82</v>
      </c>
      <c r="N1" s="15" t="s">
        <v>83</v>
      </c>
      <c r="O1" s="15" t="s">
        <v>84</v>
      </c>
      <c r="P1" s="16" t="s">
        <v>85</v>
      </c>
      <c r="Q1" s="15" t="s">
        <v>85</v>
      </c>
      <c r="R1" s="15" t="s">
        <v>86</v>
      </c>
    </row>
    <row r="2" spans="1:18" ht="17.25" customHeight="1">
      <c r="A2" s="17" t="s">
        <v>87</v>
      </c>
      <c r="B2" s="18" t="s">
        <v>52</v>
      </c>
      <c r="C2" s="19" t="s">
        <v>88</v>
      </c>
      <c r="D2" s="20" t="s">
        <v>89</v>
      </c>
      <c r="E2" s="21">
        <v>5</v>
      </c>
      <c r="F2" s="22" t="s">
        <v>90</v>
      </c>
      <c r="G2" s="19"/>
      <c r="H2" s="21">
        <v>22</v>
      </c>
      <c r="I2" s="21">
        <v>3</v>
      </c>
      <c r="J2" s="21">
        <v>1</v>
      </c>
      <c r="K2" s="21">
        <v>2</v>
      </c>
      <c r="L2" s="21">
        <v>3</v>
      </c>
      <c r="M2" s="21"/>
      <c r="N2" s="21"/>
      <c r="O2" s="21">
        <v>6</v>
      </c>
      <c r="P2" s="21">
        <v>5</v>
      </c>
      <c r="Q2" s="21">
        <v>37</v>
      </c>
      <c r="R2" s="21">
        <v>82</v>
      </c>
    </row>
    <row r="3" spans="1:18" ht="17.25" customHeight="1">
      <c r="A3" s="23"/>
      <c r="B3" s="24" t="s">
        <v>60</v>
      </c>
      <c r="C3" s="20" t="s">
        <v>91</v>
      </c>
      <c r="D3" s="19"/>
      <c r="E3" s="19">
        <v>2</v>
      </c>
      <c r="F3" s="19"/>
      <c r="G3" s="19"/>
      <c r="H3" s="19">
        <v>11</v>
      </c>
      <c r="I3" s="19">
        <v>2</v>
      </c>
      <c r="J3" s="19"/>
      <c r="K3" s="19">
        <v>2</v>
      </c>
      <c r="L3" s="19">
        <v>3</v>
      </c>
      <c r="M3" s="19">
        <v>1</v>
      </c>
      <c r="N3" s="19"/>
      <c r="O3" s="19">
        <v>2</v>
      </c>
      <c r="P3" s="19">
        <v>2</v>
      </c>
      <c r="Q3" s="19">
        <v>26</v>
      </c>
      <c r="R3" s="19">
        <v>53</v>
      </c>
    </row>
    <row r="4" spans="1:18" ht="17.25" customHeight="1">
      <c r="A4" s="25" t="s">
        <v>87</v>
      </c>
      <c r="B4" s="20" t="s">
        <v>60</v>
      </c>
      <c r="C4" s="20" t="s">
        <v>88</v>
      </c>
      <c r="D4" s="20" t="s">
        <v>89</v>
      </c>
      <c r="E4" s="19">
        <v>1</v>
      </c>
      <c r="F4" s="19"/>
      <c r="G4" s="19"/>
      <c r="H4" s="19">
        <v>9</v>
      </c>
      <c r="I4" s="19">
        <v>3</v>
      </c>
      <c r="J4" s="19">
        <v>1</v>
      </c>
      <c r="K4" s="19"/>
      <c r="L4" s="19">
        <v>3</v>
      </c>
      <c r="M4" s="19"/>
      <c r="N4" s="19">
        <v>4</v>
      </c>
      <c r="O4" s="19">
        <v>4</v>
      </c>
      <c r="P4" s="19">
        <v>3</v>
      </c>
      <c r="Q4" s="19">
        <v>23</v>
      </c>
      <c r="R4" s="19">
        <v>33</v>
      </c>
    </row>
    <row r="5" spans="1:18" ht="17.25" customHeight="1">
      <c r="A5" s="26"/>
      <c r="B5" s="20" t="s">
        <v>52</v>
      </c>
      <c r="C5" s="20" t="s">
        <v>91</v>
      </c>
      <c r="D5" s="19"/>
      <c r="E5" s="19">
        <v>2</v>
      </c>
      <c r="F5" s="19"/>
      <c r="G5" s="19"/>
      <c r="H5" s="19">
        <v>6</v>
      </c>
      <c r="I5" s="19"/>
      <c r="J5" s="19"/>
      <c r="K5" s="19">
        <v>1</v>
      </c>
      <c r="L5" s="19"/>
      <c r="M5" s="19"/>
      <c r="N5" s="19"/>
      <c r="O5" s="19"/>
      <c r="P5" s="19"/>
      <c r="Q5" s="19">
        <v>4</v>
      </c>
      <c r="R5" s="19">
        <v>13</v>
      </c>
    </row>
    <row r="6" spans="1:18" ht="17.25" customHeight="1">
      <c r="A6" s="26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18" ht="17.25" customHeight="1">
      <c r="A7" s="26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ht="17.25" customHeight="1">
      <c r="A8" s="2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1:18" ht="17.25" customHeight="1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pans="1:18" ht="17.25" customHeight="1">
      <c r="A10" s="26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 spans="1:18" ht="17.25" customHeight="1">
      <c r="A11" s="26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 spans="1:18" ht="17.25" customHeight="1">
      <c r="A12" s="26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 spans="1:18" ht="17.25" customHeight="1">
      <c r="A13" s="26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 spans="1:18" ht="17.25" customHeight="1">
      <c r="A14" s="26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 spans="1:18" ht="17.25" customHeight="1">
      <c r="A15" s="2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17.25" customHeight="1">
      <c r="A16" s="2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1:18" ht="17.25" customHeight="1">
      <c r="A17" s="2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 spans="1:18" ht="17.25" customHeight="1">
      <c r="A18" s="2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 spans="1:18" ht="17.25" customHeight="1">
      <c r="A19" s="2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 spans="1:18" ht="17.25" customHeight="1">
      <c r="A20" s="2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 spans="1:18" ht="17.25" customHeight="1">
      <c r="A21" s="2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 spans="1:18" ht="17.25" customHeight="1">
      <c r="A22" s="26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1:18" ht="17.25" customHeight="1">
      <c r="A23" s="2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 spans="1:18" ht="17.25" customHeight="1">
      <c r="A24" s="2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1:18" ht="17.25" customHeight="1">
      <c r="A25" s="2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1:18" ht="17.25" customHeight="1">
      <c r="A26" s="2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ht="17.25" customHeight="1">
      <c r="A27" s="2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ht="17.25" customHeight="1">
      <c r="A28" s="26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17.25" customHeight="1">
      <c r="A29" s="2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17.25" customHeight="1">
      <c r="A30" s="26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t="17.25" customHeight="1">
      <c r="A31" s="2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t="17.25" customHeight="1">
      <c r="A32" s="26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1:18" ht="17.25" customHeight="1">
      <c r="A33" s="26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1:18" ht="17.25" customHeight="1">
      <c r="A34" s="2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1:18" ht="17.25" customHeight="1">
      <c r="A35" s="26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1:18" ht="17.25" customHeight="1">
      <c r="A36" s="2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1:18" ht="17.25" customHeight="1">
      <c r="A37" s="26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18" ht="17.25" customHeight="1">
      <c r="A38" s="2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 spans="1:18" ht="17.25" customHeight="1">
      <c r="A39" s="26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 spans="1:18" ht="17.25" customHeight="1">
      <c r="A40" s="26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 spans="1:18" ht="17.25" customHeight="1">
      <c r="A41" s="26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 spans="1:18" ht="17.25" customHeight="1">
      <c r="A42" s="26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 spans="1:18" ht="17.25" customHeight="1">
      <c r="A43" s="26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 spans="1:18" ht="17.25" customHeight="1">
      <c r="A44" s="26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  <row r="45" spans="1:18" ht="17.25" customHeight="1">
      <c r="A45" s="26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</row>
    <row r="46" spans="1:18" ht="17.25" customHeight="1">
      <c r="A46" s="26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</row>
    <row r="47" spans="1:18" ht="17.25" customHeight="1">
      <c r="A47" s="26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</row>
    <row r="48" spans="1:18" ht="17.25" customHeight="1">
      <c r="A48" s="26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</row>
    <row r="49" spans="1:18" ht="17.25" customHeight="1">
      <c r="A49" s="26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</row>
    <row r="50" spans="1:18" ht="17.25" customHeight="1">
      <c r="A50" s="26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</row>
    <row r="51" spans="1:18" ht="17.25" customHeight="1">
      <c r="A51" s="26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</row>
    <row r="52" spans="1:18" ht="17.25" customHeight="1">
      <c r="A52" s="26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</row>
    <row r="53" spans="1:18" ht="17.25" customHeight="1">
      <c r="A53" s="26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</row>
    <row r="54" spans="1:18" ht="17.25" customHeight="1">
      <c r="A54" s="26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</row>
    <row r="55" spans="1:18" ht="17.25" customHeight="1">
      <c r="A55" s="26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</row>
    <row r="56" spans="1:18" ht="17.25" customHeight="1">
      <c r="A56" s="26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</row>
    <row r="57" spans="1:18" ht="17.25" customHeight="1">
      <c r="A57" s="26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</row>
    <row r="58" spans="1:18" ht="17.25" customHeight="1">
      <c r="A58" s="26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</row>
    <row r="59" spans="1:18" ht="17.25" customHeight="1">
      <c r="A59" s="26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</row>
    <row r="60" spans="1:18" ht="17.25" customHeight="1">
      <c r="A60" s="26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</row>
    <row r="61" spans="1:18" ht="17.25" customHeight="1">
      <c r="A61" s="26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</row>
    <row r="62" spans="1:18" ht="17.25" customHeight="1">
      <c r="A62" s="26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</row>
    <row r="63" spans="1:18" ht="17.25" customHeight="1">
      <c r="A63" s="26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</row>
    <row r="64" spans="1:18" ht="17.25" customHeight="1">
      <c r="A64" s="26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</row>
    <row r="65" spans="1:18" ht="17.25" customHeight="1">
      <c r="A65" s="26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</row>
    <row r="66" spans="1:18" ht="17.25" customHeight="1">
      <c r="A66" s="26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</row>
    <row r="67" spans="1:18" ht="17.25" customHeight="1">
      <c r="A67" s="26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</row>
    <row r="68" spans="1:18" ht="17.25" customHeight="1">
      <c r="A68" s="26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</row>
    <row r="69" spans="1:18" ht="17.25" customHeight="1">
      <c r="A69" s="26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</row>
    <row r="70" spans="1:18" ht="17.25" customHeight="1">
      <c r="A70" s="26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</row>
    <row r="71" spans="1:18" ht="17.25" customHeight="1">
      <c r="A71" s="26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</row>
    <row r="72" spans="1:18" ht="17.25" customHeight="1">
      <c r="A72" s="26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</row>
    <row r="73" spans="1:18" ht="17.25" customHeight="1">
      <c r="A73" s="26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</row>
    <row r="74" spans="1:18" ht="17.25" customHeight="1">
      <c r="A74" s="26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</row>
    <row r="75" spans="1:18" ht="17.25" customHeight="1">
      <c r="A75" s="26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</row>
    <row r="76" spans="1:18" ht="17.25" customHeight="1">
      <c r="A76" s="26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</row>
    <row r="77" spans="1:18" ht="17.25" customHeight="1">
      <c r="A77" s="26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</row>
    <row r="78" spans="1:18" ht="17.25" customHeight="1">
      <c r="A78" s="26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</row>
    <row r="79" spans="1:18" ht="17.25" customHeight="1">
      <c r="A79" s="26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</row>
    <row r="80" spans="1:18" ht="17.25" customHeight="1">
      <c r="A80" s="26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</row>
    <row r="81" spans="1:18" ht="17.25" customHeight="1">
      <c r="A81" s="26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</row>
    <row r="82" spans="1:18" ht="17.25" customHeight="1">
      <c r="A82" s="26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</row>
    <row r="83" spans="1:18" ht="17.25" customHeight="1">
      <c r="A83" s="26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</row>
    <row r="84" spans="1:18" ht="17.25" customHeight="1">
      <c r="A84" s="26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</row>
    <row r="85" spans="1:18" ht="17.25" customHeight="1">
      <c r="A85" s="26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</row>
    <row r="86" spans="1:18" ht="17.25" customHeight="1">
      <c r="A86" s="26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</row>
    <row r="87" spans="1:18" ht="17.25" customHeight="1">
      <c r="A87" s="26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</row>
    <row r="88" spans="1:18" ht="17.25" customHeight="1">
      <c r="A88" s="26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pans="1:18" ht="17.25" customHeight="1">
      <c r="A89" s="26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</row>
    <row r="90" spans="1:18" ht="17.25" customHeight="1">
      <c r="A90" s="26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</row>
    <row r="91" spans="1:18" ht="17.25" customHeight="1">
      <c r="A91" s="26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</row>
    <row r="92" spans="1:18" ht="17.25" customHeight="1">
      <c r="A92" s="26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</row>
    <row r="93" spans="1:18" ht="17.25" customHeight="1">
      <c r="A93" s="26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</row>
    <row r="94" spans="1:18" ht="17.25" customHeight="1">
      <c r="A94" s="26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</row>
    <row r="95" spans="1:18" ht="17.25" customHeight="1">
      <c r="A95" s="26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</row>
    <row r="96" spans="1:18" ht="17.25" customHeight="1">
      <c r="A96" s="26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</row>
    <row r="97" spans="1:18" ht="17.25" customHeight="1">
      <c r="A97" s="26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</row>
    <row r="98" spans="1:18" ht="17.25" customHeight="1">
      <c r="A98" s="26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</row>
    <row r="99" spans="1:18" ht="17.25" customHeight="1">
      <c r="A99" s="26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</row>
    <row r="100" spans="1:18" ht="17.25" customHeight="1">
      <c r="A100" s="26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</row>
    <row r="101" spans="1:18" ht="17.25" customHeight="1">
      <c r="A101" s="26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</row>
    <row r="102" spans="1:18" ht="17.25" customHeight="1">
      <c r="A102" s="26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</row>
    <row r="103" spans="1:18" ht="17.25" customHeight="1">
      <c r="A103" s="26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</row>
    <row r="104" spans="1:18" ht="17.25" customHeight="1">
      <c r="A104" s="26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</row>
    <row r="105" spans="1:18" ht="17.25" customHeight="1">
      <c r="A105" s="26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</row>
    <row r="106" spans="1:18" ht="17.25" customHeight="1">
      <c r="A106" s="26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</row>
    <row r="107" spans="1:18" ht="17.25" customHeight="1">
      <c r="A107" s="26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</row>
    <row r="108" spans="1:18" ht="17.25" customHeight="1">
      <c r="A108" s="26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</row>
    <row r="109" spans="1:18" ht="17.25" customHeight="1">
      <c r="A109" s="26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</row>
    <row r="110" spans="1:18" ht="17.25" customHeight="1">
      <c r="A110" s="26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</row>
    <row r="111" spans="1:18" ht="17.25" customHeight="1">
      <c r="A111" s="26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</row>
    <row r="112" spans="1:18" ht="17.25" customHeight="1">
      <c r="A112" s="26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</row>
    <row r="113" spans="1:18" ht="17.25" customHeight="1">
      <c r="A113" s="26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</row>
    <row r="114" spans="1:18" ht="17.25" customHeight="1">
      <c r="A114" s="26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</row>
    <row r="115" spans="1:18" ht="17.25" customHeight="1">
      <c r="A115" s="26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</row>
    <row r="116" spans="1:18" ht="17.25" customHeight="1">
      <c r="A116" s="26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</row>
    <row r="117" spans="1:18" ht="17.25" customHeight="1">
      <c r="A117" s="26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</row>
    <row r="118" spans="1:18" ht="17.25" customHeight="1">
      <c r="A118" s="26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</row>
    <row r="119" spans="1:18" ht="17.25" customHeight="1">
      <c r="A119" s="26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</row>
    <row r="120" spans="1:18" ht="17.25" customHeight="1">
      <c r="A120" s="26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</row>
    <row r="121" spans="1:18" ht="17.25" customHeight="1">
      <c r="A121" s="26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</row>
    <row r="122" spans="1:18" ht="17.25" customHeight="1">
      <c r="A122" s="26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</row>
    <row r="123" spans="1:18" ht="17.25" customHeight="1">
      <c r="A123" s="26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</row>
    <row r="124" spans="1:18" ht="17.25" customHeight="1">
      <c r="A124" s="26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</row>
    <row r="125" spans="1:18" ht="17.25" customHeight="1">
      <c r="A125" s="26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</row>
    <row r="126" spans="1:18" ht="17.25" customHeight="1">
      <c r="A126" s="26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</row>
    <row r="127" spans="1:18" ht="17.25" customHeight="1">
      <c r="A127" s="26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</row>
    <row r="128" spans="1:18" ht="17.25" customHeight="1">
      <c r="A128" s="26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</row>
    <row r="129" spans="1:18" ht="17.25" customHeight="1">
      <c r="A129" s="26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</row>
    <row r="130" spans="1:18" ht="17.25" customHeight="1">
      <c r="A130" s="26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</row>
    <row r="131" spans="1:18" ht="17.25" customHeight="1">
      <c r="A131" s="26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</row>
    <row r="132" spans="1:18" ht="17.25" customHeight="1">
      <c r="A132" s="26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</row>
    <row r="133" spans="1:18" ht="17.25" customHeight="1">
      <c r="A133" s="26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</row>
    <row r="134" spans="1:18" ht="17.25" customHeight="1">
      <c r="A134" s="26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</row>
    <row r="135" spans="1:18" ht="17.25" customHeight="1">
      <c r="A135" s="26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</row>
    <row r="136" spans="1:18" ht="17.25" customHeight="1">
      <c r="A136" s="26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</row>
    <row r="137" spans="1:18" ht="17.25" customHeight="1">
      <c r="A137" s="26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</row>
    <row r="138" spans="1:18" ht="17.25" customHeight="1">
      <c r="A138" s="26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</row>
    <row r="139" spans="1:18" ht="17.25" customHeight="1">
      <c r="A139" s="26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</row>
    <row r="140" spans="1:18" ht="17.25" customHeight="1">
      <c r="A140" s="26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</row>
    <row r="141" spans="1:18" ht="17.25" customHeight="1">
      <c r="A141" s="26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</row>
    <row r="142" spans="1:18" ht="17.25" customHeight="1">
      <c r="A142" s="26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</row>
    <row r="143" spans="1:18" ht="17.25" customHeight="1">
      <c r="A143" s="26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</row>
    <row r="144" spans="1:18" ht="17.25" customHeight="1">
      <c r="A144" s="26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</row>
    <row r="145" spans="1:18" ht="17.25" customHeight="1">
      <c r="A145" s="26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</row>
    <row r="146" spans="1:18" ht="17.25" customHeight="1">
      <c r="A146" s="26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</row>
    <row r="147" spans="1:18" ht="17.25" customHeight="1">
      <c r="A147" s="26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</row>
    <row r="148" spans="1:18" ht="17.25" customHeight="1">
      <c r="A148" s="26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</row>
    <row r="149" spans="1:18" ht="17.25" customHeight="1">
      <c r="A149" s="26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</row>
    <row r="150" spans="1:18" ht="17.25" customHeight="1">
      <c r="A150" s="26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</row>
    <row r="151" spans="1:18" ht="17.25" customHeight="1">
      <c r="A151" s="26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</row>
    <row r="152" spans="1:18" ht="17.25" customHeight="1">
      <c r="A152" s="26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</row>
    <row r="153" spans="1:18" ht="17.25" customHeight="1">
      <c r="A153" s="26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</row>
    <row r="154" spans="1:18" ht="17.25" customHeight="1">
      <c r="A154" s="26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</row>
    <row r="155" spans="1:18" ht="17.25" customHeight="1">
      <c r="A155" s="26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</row>
    <row r="156" spans="1:18" ht="17.25" customHeight="1">
      <c r="A156" s="26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</row>
    <row r="157" spans="1:18" ht="17.25" customHeight="1">
      <c r="A157" s="26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</row>
    <row r="158" spans="1:18" ht="17.25" customHeight="1">
      <c r="A158" s="26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</row>
    <row r="159" spans="1:18" ht="17.25" customHeight="1">
      <c r="A159" s="26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</row>
    <row r="160" spans="1:18" ht="17.25" customHeight="1">
      <c r="A160" s="26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</row>
    <row r="161" spans="1:18" ht="17.25" customHeight="1">
      <c r="A161" s="26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</row>
    <row r="162" spans="1:18" ht="17.25" customHeight="1">
      <c r="A162" s="26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</row>
    <row r="163" spans="1:18" ht="17.25" customHeight="1">
      <c r="A163" s="26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</row>
    <row r="164" spans="1:18" ht="17.25" customHeight="1">
      <c r="A164" s="26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</row>
    <row r="165" spans="1:18" ht="17.25" customHeight="1">
      <c r="A165" s="26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</row>
    <row r="166" spans="1:18" ht="17.25" customHeight="1">
      <c r="A166" s="26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</row>
    <row r="167" spans="1:18" ht="17.25" customHeight="1">
      <c r="A167" s="26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</row>
    <row r="168" spans="1:18" ht="17.25" customHeight="1">
      <c r="A168" s="26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</row>
    <row r="169" spans="1:18" ht="17.25" customHeight="1">
      <c r="A169" s="26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</row>
    <row r="170" spans="1:18" ht="17.25" customHeight="1">
      <c r="A170" s="26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</row>
    <row r="171" spans="1:18" ht="17.25" customHeight="1">
      <c r="A171" s="26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</row>
    <row r="172" spans="1:18" ht="17.25" customHeight="1">
      <c r="A172" s="26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</row>
    <row r="173" spans="1:18" ht="17.25" customHeight="1">
      <c r="A173" s="26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</row>
    <row r="174" spans="1:18" ht="17.25" customHeight="1">
      <c r="A174" s="26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</row>
    <row r="175" spans="1:18" ht="17.25" customHeight="1">
      <c r="A175" s="26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</row>
    <row r="176" spans="1:18" ht="17.25" customHeight="1">
      <c r="A176" s="26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</row>
    <row r="177" spans="1:18" ht="17.25" customHeight="1">
      <c r="A177" s="26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</row>
    <row r="178" spans="1:18" ht="17.25" customHeight="1">
      <c r="A178" s="26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</row>
    <row r="179" spans="1:18" ht="17.25" customHeight="1">
      <c r="A179" s="26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</row>
    <row r="180" spans="1:18" ht="17.25" customHeight="1">
      <c r="A180" s="26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</row>
    <row r="181" spans="1:18" ht="17.25" customHeight="1">
      <c r="A181" s="26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</row>
    <row r="182" spans="1:18" ht="17.25" customHeight="1">
      <c r="A182" s="26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</row>
    <row r="183" spans="1:18" ht="17.25" customHeight="1">
      <c r="A183" s="26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</row>
    <row r="184" spans="1:18" ht="17.25" customHeight="1">
      <c r="A184" s="26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</row>
    <row r="185" spans="1:18" ht="17.25" customHeight="1">
      <c r="A185" s="26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</row>
    <row r="186" spans="1:18" ht="17.25" customHeight="1">
      <c r="A186" s="26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</row>
    <row r="187" spans="1:18" ht="17.25" customHeight="1">
      <c r="A187" s="26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</row>
    <row r="188" spans="1:18" ht="17.25" customHeight="1">
      <c r="A188" s="26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</row>
    <row r="189" spans="1:18" ht="17.25" customHeight="1">
      <c r="A189" s="26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</row>
    <row r="190" spans="1:18" ht="17.25" customHeight="1">
      <c r="A190" s="26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</row>
    <row r="191" spans="1:18" ht="17.25" customHeight="1">
      <c r="A191" s="26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</row>
    <row r="192" spans="1:18" ht="17.25" customHeight="1">
      <c r="A192" s="26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</row>
    <row r="193" spans="1:18" ht="17.25" customHeight="1">
      <c r="A193" s="26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</row>
    <row r="194" spans="1:18" ht="17.25" customHeight="1">
      <c r="A194" s="26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</row>
    <row r="195" spans="1:18" ht="17.25" customHeight="1">
      <c r="A195" s="26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</row>
    <row r="196" spans="1:18" ht="17.25" customHeight="1">
      <c r="A196" s="26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</row>
    <row r="197" spans="1:18" ht="17.25" customHeight="1">
      <c r="A197" s="26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</row>
    <row r="198" spans="1:18" ht="17.25" customHeight="1">
      <c r="A198" s="26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</row>
    <row r="199" spans="1:18" ht="17.25" customHeight="1">
      <c r="A199" s="26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</row>
    <row r="200" spans="1:18" ht="17.25" customHeight="1">
      <c r="A200" s="26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</row>
    <row r="201" spans="1:18" ht="17.25" customHeight="1">
      <c r="A201" s="26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</row>
    <row r="202" spans="1:18" ht="17.25" customHeight="1">
      <c r="A202" s="26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</row>
    <row r="203" spans="1:18" ht="17.25" customHeight="1">
      <c r="A203" s="26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</row>
    <row r="204" spans="1:18" ht="17.25" customHeight="1">
      <c r="A204" s="26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</row>
    <row r="205" spans="1:18" ht="17.25" customHeight="1">
      <c r="A205" s="26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</row>
    <row r="206" spans="1:18" ht="17.25" customHeight="1">
      <c r="A206" s="26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</row>
    <row r="207" spans="1:18" ht="17.25" customHeight="1">
      <c r="A207" s="26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</row>
    <row r="208" spans="1:18" ht="17.25" customHeight="1">
      <c r="A208" s="26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</row>
    <row r="209" spans="1:18" ht="17.25" customHeight="1">
      <c r="A209" s="26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</row>
    <row r="210" spans="1:18" ht="17.25" customHeight="1">
      <c r="A210" s="26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</row>
    <row r="211" spans="1:18" ht="17.25" customHeight="1">
      <c r="A211" s="26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</row>
    <row r="212" spans="1:18" ht="17.25" customHeight="1">
      <c r="A212" s="26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</row>
    <row r="213" spans="1:18" ht="17.25" customHeight="1">
      <c r="A213" s="26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</row>
    <row r="214" spans="1:18" ht="17.25" customHeight="1">
      <c r="A214" s="26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</row>
    <row r="215" spans="1:18" ht="17.25" customHeight="1">
      <c r="A215" s="26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</row>
    <row r="216" spans="1:18" ht="17.25" customHeight="1">
      <c r="A216" s="26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</row>
    <row r="217" spans="1:18" ht="17.25" customHeight="1">
      <c r="A217" s="26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</row>
    <row r="218" spans="1:18" ht="17.25" customHeight="1">
      <c r="A218" s="26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</row>
    <row r="219" spans="1:18" ht="17.25" customHeight="1">
      <c r="A219" s="26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</row>
    <row r="220" spans="1:18" ht="17.25" customHeight="1">
      <c r="A220" s="26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</row>
    <row r="221" spans="1:18" ht="17.25" customHeight="1"/>
    <row r="222" spans="1:18" ht="17.25" customHeight="1"/>
    <row r="223" spans="1:18" ht="17.25" customHeight="1"/>
    <row r="224" spans="1:18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mergeCells count="1">
    <mergeCell ref="E1:G1"/>
  </mergeCells>
  <phoneticPr fontId="19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999"/>
  <sheetViews>
    <sheetView tabSelected="1" topLeftCell="A36" workbookViewId="0">
      <selection activeCell="H55" sqref="H55"/>
    </sheetView>
  </sheetViews>
  <sheetFormatPr defaultColWidth="12.59765625" defaultRowHeight="15" customHeight="1"/>
  <cols>
    <col min="1" max="2" width="3.3984375" customWidth="1"/>
    <col min="3" max="3" width="2.73046875" customWidth="1"/>
    <col min="4" max="4" width="3.06640625" bestFit="1" customWidth="1"/>
    <col min="5" max="5" width="3" customWidth="1"/>
    <col min="6" max="6" width="6.265625" customWidth="1"/>
    <col min="7" max="30" width="3.3984375" customWidth="1"/>
    <col min="31" max="31" width="9.86328125" bestFit="1" customWidth="1"/>
    <col min="32" max="32" width="6.265625" customWidth="1"/>
    <col min="33" max="33" width="6.1328125" customWidth="1"/>
    <col min="34" max="35" width="4.59765625" customWidth="1"/>
    <col min="36" max="36" width="4.265625" customWidth="1"/>
    <col min="37" max="37" width="2.46484375" customWidth="1"/>
    <col min="38" max="38" width="3.3984375" customWidth="1"/>
    <col min="39" max="39" width="5.3984375" customWidth="1"/>
  </cols>
  <sheetData>
    <row r="1" spans="1:39" ht="30.4">
      <c r="A1" s="27"/>
      <c r="B1" s="28" t="s">
        <v>92</v>
      </c>
      <c r="C1" s="29" t="s">
        <v>88</v>
      </c>
      <c r="D1" s="30"/>
      <c r="E1" s="31"/>
      <c r="F1" s="32" t="s">
        <v>69</v>
      </c>
      <c r="G1" s="33" t="s">
        <v>10</v>
      </c>
      <c r="H1" s="33" t="s">
        <v>11</v>
      </c>
      <c r="I1" s="33" t="s">
        <v>93</v>
      </c>
      <c r="J1" s="33" t="s">
        <v>94</v>
      </c>
      <c r="K1" s="33" t="s">
        <v>95</v>
      </c>
      <c r="L1" s="33" t="s">
        <v>96</v>
      </c>
      <c r="M1" s="33" t="s">
        <v>97</v>
      </c>
      <c r="N1" s="33" t="s">
        <v>81</v>
      </c>
      <c r="O1" s="34" t="s">
        <v>98</v>
      </c>
      <c r="P1" s="35" t="s">
        <v>16</v>
      </c>
      <c r="Q1" s="36" t="s">
        <v>99</v>
      </c>
      <c r="R1" s="37" t="s">
        <v>17</v>
      </c>
      <c r="S1" s="36" t="s">
        <v>100</v>
      </c>
      <c r="T1" s="37" t="s">
        <v>101</v>
      </c>
      <c r="U1" s="37" t="s">
        <v>102</v>
      </c>
      <c r="V1" s="36" t="s">
        <v>103</v>
      </c>
      <c r="W1" s="32" t="s">
        <v>81</v>
      </c>
      <c r="X1" s="33" t="s">
        <v>104</v>
      </c>
      <c r="Y1" s="33" t="s">
        <v>105</v>
      </c>
      <c r="Z1" s="38" t="s">
        <v>18</v>
      </c>
      <c r="AA1" s="39" t="s">
        <v>33</v>
      </c>
      <c r="AB1" s="36" t="s">
        <v>106</v>
      </c>
      <c r="AC1" s="40" t="s">
        <v>26</v>
      </c>
      <c r="AD1" s="40" t="s">
        <v>27</v>
      </c>
      <c r="AE1" s="29" t="s">
        <v>69</v>
      </c>
      <c r="AF1" s="41" t="s">
        <v>107</v>
      </c>
      <c r="AG1" s="29" t="s">
        <v>108</v>
      </c>
      <c r="AH1" s="29" t="s">
        <v>109</v>
      </c>
      <c r="AI1" s="29" t="s">
        <v>110</v>
      </c>
      <c r="AJ1" s="29" t="s">
        <v>111</v>
      </c>
      <c r="AK1" s="42"/>
      <c r="AL1" s="42"/>
      <c r="AM1" s="42"/>
    </row>
    <row r="2" spans="1:39" ht="19.5" customHeight="1">
      <c r="A2" s="71" t="s">
        <v>112</v>
      </c>
      <c r="B2" s="43">
        <v>1</v>
      </c>
      <c r="C2" s="6">
        <v>1</v>
      </c>
      <c r="D2" s="6">
        <v>4</v>
      </c>
      <c r="F2" s="6" t="s">
        <v>52</v>
      </c>
      <c r="G2" s="6">
        <f t="shared" ref="G2:G12" si="0">COUNTA(AF2:AJ2)</f>
        <v>4</v>
      </c>
      <c r="H2" s="6">
        <f t="shared" ref="H2:H12" si="1">G2-N2-O2-Z2</f>
        <v>4</v>
      </c>
      <c r="I2" s="6">
        <f t="shared" ref="I2:I12" si="2">SUM(J2:M2)</f>
        <v>0</v>
      </c>
      <c r="J2" s="6">
        <f t="shared" ref="J2:J12" si="3">COUNTIF(AF2:AJ2, "*安*")</f>
        <v>0</v>
      </c>
      <c r="K2" s="6">
        <f t="shared" ref="K2:K12" si="4">COUNTIF(AF2:AJ2, "*二")</f>
        <v>0</v>
      </c>
      <c r="L2" s="6">
        <f t="shared" ref="L2:L12" si="5">COUNTIF(AF2:AJ2, "*三")</f>
        <v>0</v>
      </c>
      <c r="M2" s="6">
        <f t="shared" ref="M2:M12" si="6">COUNTIF(AF2:AJ2, "*本")</f>
        <v>0</v>
      </c>
      <c r="N2" s="6">
        <f t="shared" ref="N2:N12" si="7">COUNTIF(AF2:AJ2, "四球")</f>
        <v>0</v>
      </c>
      <c r="O2" s="6">
        <f t="shared" ref="O2:O12" si="8">COUNTIF(AF2:AJ2, "死球")</f>
        <v>0</v>
      </c>
      <c r="U2" s="6">
        <v>9</v>
      </c>
      <c r="V2" s="6">
        <v>4</v>
      </c>
      <c r="W2" s="6">
        <v>7</v>
      </c>
      <c r="X2" s="6">
        <f t="shared" ref="X2:X12" si="9">COUNTIF(AF2:AJ2, "*失*")</f>
        <v>0</v>
      </c>
      <c r="Y2" s="6">
        <f t="shared" ref="Y2:Y12" si="10">COUNTIF(AF2:AJ2, "*振*")</f>
        <v>2</v>
      </c>
      <c r="Z2" s="6">
        <f t="shared" ref="Z2:Z12" si="11">COUNTIF(AF2:AJ2, "*犠*")</f>
        <v>0</v>
      </c>
      <c r="AA2" s="6">
        <f t="shared" ref="AA2:AA12" si="12">COUNTIF(AF2:AJ2, "*併*")</f>
        <v>0</v>
      </c>
      <c r="AC2" s="6">
        <v>1</v>
      </c>
      <c r="AD2" s="6">
        <v>4</v>
      </c>
      <c r="AE2" s="6" t="str">
        <f t="shared" ref="AE2:AE12" si="13">F2</f>
        <v>大鐘</v>
      </c>
      <c r="AF2" s="6" t="s">
        <v>113</v>
      </c>
      <c r="AG2" s="6" t="s">
        <v>113</v>
      </c>
      <c r="AH2" s="6" t="s">
        <v>114</v>
      </c>
      <c r="AI2" s="6" t="s">
        <v>115</v>
      </c>
      <c r="AK2" s="44" t="s">
        <v>116</v>
      </c>
      <c r="AL2" s="44" t="s">
        <v>95</v>
      </c>
      <c r="AM2" s="44" t="s">
        <v>192</v>
      </c>
    </row>
    <row r="3" spans="1:39" ht="17.25" customHeight="1">
      <c r="A3" s="72"/>
      <c r="B3" s="43">
        <v>2</v>
      </c>
      <c r="C3" s="6">
        <v>5</v>
      </c>
      <c r="F3" s="6" t="s">
        <v>58</v>
      </c>
      <c r="G3" s="6">
        <f t="shared" si="0"/>
        <v>4</v>
      </c>
      <c r="H3" s="6">
        <f t="shared" si="1"/>
        <v>4</v>
      </c>
      <c r="I3" s="6">
        <f t="shared" si="2"/>
        <v>1</v>
      </c>
      <c r="J3" s="6">
        <f t="shared" si="3"/>
        <v>1</v>
      </c>
      <c r="K3" s="6">
        <f t="shared" si="4"/>
        <v>0</v>
      </c>
      <c r="L3" s="6">
        <f t="shared" si="5"/>
        <v>0</v>
      </c>
      <c r="M3" s="6">
        <f t="shared" si="6"/>
        <v>0</v>
      </c>
      <c r="N3" s="6">
        <f t="shared" si="7"/>
        <v>0</v>
      </c>
      <c r="O3" s="6">
        <f t="shared" si="8"/>
        <v>0</v>
      </c>
      <c r="R3" s="6">
        <v>1</v>
      </c>
      <c r="T3" s="6">
        <v>3</v>
      </c>
      <c r="U3" s="6">
        <v>3</v>
      </c>
      <c r="V3" s="6">
        <v>4</v>
      </c>
      <c r="W3" s="6">
        <v>4</v>
      </c>
      <c r="X3" s="6">
        <f t="shared" si="9"/>
        <v>0</v>
      </c>
      <c r="Y3" s="6">
        <f t="shared" si="10"/>
        <v>2</v>
      </c>
      <c r="Z3" s="6">
        <f t="shared" si="11"/>
        <v>0</v>
      </c>
      <c r="AA3" s="6">
        <f t="shared" si="12"/>
        <v>0</v>
      </c>
      <c r="AC3" s="6">
        <v>1</v>
      </c>
      <c r="AE3" s="6" t="str">
        <f t="shared" si="13"/>
        <v>岩本</v>
      </c>
      <c r="AF3" s="6" t="s">
        <v>117</v>
      </c>
      <c r="AG3" s="6" t="s">
        <v>118</v>
      </c>
      <c r="AH3" s="6" t="s">
        <v>118</v>
      </c>
      <c r="AI3" s="6" t="s">
        <v>115</v>
      </c>
      <c r="AK3" s="44" t="s">
        <v>96</v>
      </c>
      <c r="AL3" s="44"/>
      <c r="AM3" s="44" t="e">
        <f t="array" aca="1" ref="AM3" ca="1">_xludf.IFS(E3=1,"投",E3=2,"捕",E3=3,"一",E3=4,"二",E3=5,"三",E3=6,"遊",E3=7,"左",E3=8,"中",E3=9,"右",E3="","",E3="D","D",E3="F","F")</f>
        <v>#NAME?</v>
      </c>
    </row>
    <row r="4" spans="1:39" ht="17.25" customHeight="1">
      <c r="A4" s="72"/>
      <c r="B4" s="43">
        <v>3</v>
      </c>
      <c r="C4" s="6">
        <v>6</v>
      </c>
      <c r="F4" s="6" t="s">
        <v>62</v>
      </c>
      <c r="G4" s="6">
        <f t="shared" si="0"/>
        <v>3</v>
      </c>
      <c r="H4" s="6">
        <f t="shared" si="1"/>
        <v>3</v>
      </c>
      <c r="I4" s="6">
        <f t="shared" si="2"/>
        <v>1</v>
      </c>
      <c r="J4" s="6">
        <f t="shared" si="3"/>
        <v>1</v>
      </c>
      <c r="K4" s="6">
        <f t="shared" si="4"/>
        <v>0</v>
      </c>
      <c r="L4" s="6">
        <f t="shared" si="5"/>
        <v>0</v>
      </c>
      <c r="M4" s="6">
        <f t="shared" si="6"/>
        <v>0</v>
      </c>
      <c r="N4" s="6">
        <f t="shared" si="7"/>
        <v>0</v>
      </c>
      <c r="O4" s="6">
        <f t="shared" si="8"/>
        <v>0</v>
      </c>
      <c r="R4" s="6">
        <v>1</v>
      </c>
      <c r="T4" s="6">
        <v>3</v>
      </c>
      <c r="U4" s="6">
        <v>3</v>
      </c>
      <c r="V4" s="6">
        <v>5</v>
      </c>
      <c r="W4" s="6">
        <v>5</v>
      </c>
      <c r="X4" s="6">
        <f t="shared" si="9"/>
        <v>0</v>
      </c>
      <c r="Y4" s="6">
        <f t="shared" si="10"/>
        <v>2</v>
      </c>
      <c r="Z4" s="6">
        <f t="shared" si="11"/>
        <v>0</v>
      </c>
      <c r="AA4" s="6">
        <f t="shared" si="12"/>
        <v>0</v>
      </c>
      <c r="AC4" s="6">
        <v>2</v>
      </c>
      <c r="AD4" s="6">
        <v>5</v>
      </c>
      <c r="AE4" s="6" t="str">
        <f t="shared" si="13"/>
        <v>反町</v>
      </c>
      <c r="AF4" s="6" t="s">
        <v>119</v>
      </c>
      <c r="AG4" s="6" t="s">
        <v>113</v>
      </c>
      <c r="AH4" s="6" t="s">
        <v>113</v>
      </c>
      <c r="AK4" s="44" t="s">
        <v>193</v>
      </c>
      <c r="AL4" s="44" t="e">
        <f t="array" aca="1" ref="AL4" ca="1">_xludf.IFS(D4=1,"投",D4=2,"捕",D4=3,"一",D4=4,"二",D4=5,"三",D4=6,"遊",D4=7,"左",D4=8,"中",D4=9,"右",D4="","",D4="D","D",D4="F","F")</f>
        <v>#NAME?</v>
      </c>
      <c r="AM4" s="44" t="e">
        <f t="array" aca="1" ref="AM4" ca="1">_xludf.IFS(E4=1,"投",E4=2,"捕",E4=3,"一",E4=4,"二",E4=5,"三",E4=6,"遊",E4=7,"左",E4=8,"中",E4=9,"右",E4="","",E4="D","D",E4="F","F")</f>
        <v>#NAME?</v>
      </c>
    </row>
    <row r="5" spans="1:39" ht="17.25" customHeight="1">
      <c r="A5" s="72"/>
      <c r="B5" s="43">
        <v>4</v>
      </c>
      <c r="C5" s="6">
        <v>4</v>
      </c>
      <c r="D5" s="6">
        <v>3</v>
      </c>
      <c r="F5" s="6" t="s">
        <v>50</v>
      </c>
      <c r="G5" s="6">
        <f t="shared" si="0"/>
        <v>3</v>
      </c>
      <c r="H5" s="6">
        <f t="shared" si="1"/>
        <v>3</v>
      </c>
      <c r="I5" s="6">
        <f t="shared" si="2"/>
        <v>2</v>
      </c>
      <c r="J5" s="6">
        <f t="shared" si="3"/>
        <v>1</v>
      </c>
      <c r="K5" s="6">
        <f t="shared" si="4"/>
        <v>1</v>
      </c>
      <c r="L5" s="6">
        <f t="shared" si="5"/>
        <v>0</v>
      </c>
      <c r="M5" s="6">
        <f t="shared" si="6"/>
        <v>0</v>
      </c>
      <c r="N5" s="6">
        <f t="shared" si="7"/>
        <v>0</v>
      </c>
      <c r="O5" s="6">
        <f t="shared" si="8"/>
        <v>0</v>
      </c>
      <c r="P5" s="6">
        <v>1</v>
      </c>
      <c r="S5" s="6">
        <v>2</v>
      </c>
      <c r="T5" s="6">
        <v>1</v>
      </c>
      <c r="V5" s="6">
        <v>3</v>
      </c>
      <c r="W5" s="6">
        <v>4</v>
      </c>
      <c r="X5" s="6">
        <f t="shared" si="9"/>
        <v>0</v>
      </c>
      <c r="Y5" s="6">
        <f t="shared" si="10"/>
        <v>0</v>
      </c>
      <c r="Z5" s="6">
        <f t="shared" si="11"/>
        <v>0</v>
      </c>
      <c r="AA5" s="6">
        <f t="shared" si="12"/>
        <v>0</v>
      </c>
      <c r="AC5" s="6">
        <v>1</v>
      </c>
      <c r="AD5" s="6">
        <v>1</v>
      </c>
      <c r="AE5" s="6" t="str">
        <f t="shared" si="13"/>
        <v>安部剛</v>
      </c>
      <c r="AF5" s="6" t="s">
        <v>120</v>
      </c>
      <c r="AG5" s="6" t="s">
        <v>119</v>
      </c>
      <c r="AH5" s="6" t="s">
        <v>121</v>
      </c>
      <c r="AK5" s="44" t="s">
        <v>170</v>
      </c>
      <c r="AL5" s="44" t="e">
        <f t="array" aca="1" ref="AL5" ca="1">_xludf.IFS(D5=1,"投",D5=2,"捕",D5=3,"一",D5=4,"二",D5=5,"三",D5=6,"遊",D5=7,"左",D5=8,"中",D5=9,"右",D5="","",D5="D","D",D5="F","F")</f>
        <v>#NAME?</v>
      </c>
      <c r="AM5" s="44" t="e">
        <f t="array" aca="1" ref="AM5" ca="1">_xludf.IFS(E5=1,"投",E5=2,"捕",E5=3,"一",E5=4,"二",E5=5,"三",E5=6,"遊",E5=7,"左",E5=8,"中",E5=9,"右",E5="","",E5="D","D",E5="F","F")</f>
        <v>#NAME?</v>
      </c>
    </row>
    <row r="6" spans="1:39" ht="17.25" customHeight="1">
      <c r="A6" s="72"/>
      <c r="B6" s="43">
        <v>5</v>
      </c>
      <c r="C6" s="6">
        <v>7</v>
      </c>
      <c r="D6" s="6">
        <v>1</v>
      </c>
      <c r="F6" s="6" t="s">
        <v>60</v>
      </c>
      <c r="G6" s="6">
        <f t="shared" si="0"/>
        <v>3</v>
      </c>
      <c r="H6" s="6">
        <f t="shared" si="1"/>
        <v>3</v>
      </c>
      <c r="I6" s="6">
        <f t="shared" si="2"/>
        <v>0</v>
      </c>
      <c r="J6" s="6">
        <f t="shared" si="3"/>
        <v>0</v>
      </c>
      <c r="K6" s="6">
        <f t="shared" si="4"/>
        <v>0</v>
      </c>
      <c r="L6" s="6">
        <f t="shared" si="5"/>
        <v>0</v>
      </c>
      <c r="M6" s="6">
        <f t="shared" si="6"/>
        <v>0</v>
      </c>
      <c r="N6" s="6">
        <f t="shared" si="7"/>
        <v>0</v>
      </c>
      <c r="O6" s="6">
        <f t="shared" si="8"/>
        <v>0</v>
      </c>
      <c r="T6" s="6">
        <v>1</v>
      </c>
      <c r="U6" s="6">
        <v>2</v>
      </c>
      <c r="V6" s="6">
        <v>4</v>
      </c>
      <c r="W6" s="6">
        <v>6</v>
      </c>
      <c r="X6" s="6">
        <f t="shared" si="9"/>
        <v>0</v>
      </c>
      <c r="Y6" s="6">
        <f t="shared" si="10"/>
        <v>2</v>
      </c>
      <c r="Z6" s="6">
        <f t="shared" si="11"/>
        <v>0</v>
      </c>
      <c r="AA6" s="6">
        <f t="shared" si="12"/>
        <v>0</v>
      </c>
      <c r="AC6" s="6">
        <v>1</v>
      </c>
      <c r="AE6" s="6" t="str">
        <f t="shared" si="13"/>
        <v>上小城</v>
      </c>
      <c r="AF6" s="6" t="s">
        <v>113</v>
      </c>
      <c r="AG6" s="6" t="s">
        <v>113</v>
      </c>
      <c r="AH6" s="6" t="s">
        <v>122</v>
      </c>
      <c r="AK6" s="44" t="e">
        <f t="array" aca="1" ref="AK6" ca="1">_xludf.IFS(C6=1,"投",C6=2,"捕",C6=3,"一",C6=4,"二",C6=5,"三",C6=6,"遊",C6=7,"左",C6=8,"中",C6=9,"右",C6="","",C6="D","D",C6="F","F")</f>
        <v>#NAME?</v>
      </c>
      <c r="AL6" s="44" t="e">
        <f t="array" aca="1" ref="AL6" ca="1">_xludf.IFS(D6=1,"投",D6=2,"捕",D6=3,"一",D6=4,"二",D6=5,"三",D6=6,"遊",D6=7,"左",D6=8,"中",D6=9,"右",D6="","",D6="D","D",D6="F","F")</f>
        <v>#NAME?</v>
      </c>
      <c r="AM6" s="44" t="e">
        <f t="array" aca="1" ref="AM6" ca="1">_xludf.IFS(E6=1,"投",E6=2,"捕",E6=3,"一",E6=4,"二",E6=5,"三",E6=6,"遊",E6=7,"左",E6=8,"中",E6=9,"右",E6="","",E6="D","D",E6="F","F")</f>
        <v>#NAME?</v>
      </c>
    </row>
    <row r="7" spans="1:39" ht="17.25" customHeight="1">
      <c r="A7" s="72"/>
      <c r="B7" s="43">
        <v>6</v>
      </c>
      <c r="C7" s="6">
        <v>8</v>
      </c>
      <c r="F7" s="6" t="s">
        <v>54</v>
      </c>
      <c r="G7" s="6">
        <f t="shared" si="0"/>
        <v>3</v>
      </c>
      <c r="H7" s="6">
        <f t="shared" si="1"/>
        <v>3</v>
      </c>
      <c r="I7" s="6">
        <f t="shared" si="2"/>
        <v>0</v>
      </c>
      <c r="J7" s="6">
        <f t="shared" si="3"/>
        <v>0</v>
      </c>
      <c r="K7" s="6">
        <f t="shared" si="4"/>
        <v>0</v>
      </c>
      <c r="L7" s="6">
        <f t="shared" si="5"/>
        <v>0</v>
      </c>
      <c r="M7" s="6">
        <f t="shared" si="6"/>
        <v>0</v>
      </c>
      <c r="N7" s="6">
        <f t="shared" si="7"/>
        <v>0</v>
      </c>
      <c r="O7" s="6">
        <f t="shared" si="8"/>
        <v>0</v>
      </c>
      <c r="S7" s="6">
        <v>1</v>
      </c>
      <c r="T7" s="6">
        <v>1</v>
      </c>
      <c r="U7" s="6">
        <v>2</v>
      </c>
      <c r="V7" s="6">
        <v>2</v>
      </c>
      <c r="W7" s="6">
        <v>6</v>
      </c>
      <c r="X7" s="6">
        <f t="shared" si="9"/>
        <v>1</v>
      </c>
      <c r="Y7" s="6">
        <f t="shared" si="10"/>
        <v>1</v>
      </c>
      <c r="Z7" s="6">
        <f t="shared" si="11"/>
        <v>0</v>
      </c>
      <c r="AA7" s="6">
        <f t="shared" si="12"/>
        <v>0</v>
      </c>
      <c r="AC7" s="6">
        <v>1</v>
      </c>
      <c r="AE7" s="6" t="str">
        <f t="shared" si="13"/>
        <v>北久保</v>
      </c>
      <c r="AF7" s="6" t="s">
        <v>113</v>
      </c>
      <c r="AG7" s="6" t="s">
        <v>123</v>
      </c>
      <c r="AH7" s="6" t="s">
        <v>124</v>
      </c>
      <c r="AK7" s="44" t="e">
        <f t="array" aca="1" ref="AK7" ca="1">_xludf.IFS(C7=1,"投",C7=2,"捕",C7=3,"一",C7=4,"二",C7=5,"三",C7=6,"遊",C7=7,"左",C7=8,"中",C7=9,"右",C7="","",C7="D","D",C7="F","F")</f>
        <v>#NAME?</v>
      </c>
      <c r="AL7" s="44" t="e">
        <f t="array" aca="1" ref="AL7" ca="1">_xludf.IFS(D7=1,"投",D7=2,"捕",D7=3,"一",D7=4,"二",D7=5,"三",D7=6,"遊",D7=7,"左",D7=8,"中",D7=9,"右",D7="","",D7="D","D",D7="F","F")</f>
        <v>#NAME?</v>
      </c>
      <c r="AM7" s="44" t="e">
        <f t="array" aca="1" ref="AM7" ca="1">_xludf.IFS(E7=1,"投",E7=2,"捕",E7=3,"一",E7=4,"二",E7=5,"三",E7=6,"遊",E7=7,"左",E7=8,"中",E7=9,"右",E7="","",E7="D","D",E7="F","F")</f>
        <v>#NAME?</v>
      </c>
    </row>
    <row r="8" spans="1:39" ht="17.25" customHeight="1">
      <c r="A8" s="72"/>
      <c r="B8" s="43">
        <v>7</v>
      </c>
      <c r="C8" s="6">
        <v>9</v>
      </c>
      <c r="F8" s="6" t="s">
        <v>44</v>
      </c>
      <c r="G8" s="6">
        <f t="shared" si="0"/>
        <v>3</v>
      </c>
      <c r="H8" s="6">
        <f t="shared" si="1"/>
        <v>2</v>
      </c>
      <c r="I8" s="6">
        <f t="shared" si="2"/>
        <v>0</v>
      </c>
      <c r="J8" s="6">
        <f t="shared" si="3"/>
        <v>0</v>
      </c>
      <c r="K8" s="6">
        <f t="shared" si="4"/>
        <v>0</v>
      </c>
      <c r="L8" s="6">
        <f t="shared" si="5"/>
        <v>0</v>
      </c>
      <c r="M8" s="6">
        <f t="shared" si="6"/>
        <v>0</v>
      </c>
      <c r="N8" s="6">
        <f t="shared" si="7"/>
        <v>1</v>
      </c>
      <c r="O8" s="6">
        <f t="shared" si="8"/>
        <v>0</v>
      </c>
      <c r="S8" s="6">
        <v>1</v>
      </c>
      <c r="T8" s="6">
        <v>1</v>
      </c>
      <c r="U8" s="6">
        <v>4</v>
      </c>
      <c r="V8" s="6">
        <v>6</v>
      </c>
      <c r="W8" s="6">
        <v>4</v>
      </c>
      <c r="X8" s="6">
        <f t="shared" si="9"/>
        <v>0</v>
      </c>
      <c r="Y8" s="6">
        <f t="shared" si="10"/>
        <v>1</v>
      </c>
      <c r="Z8" s="6">
        <f t="shared" si="11"/>
        <v>0</v>
      </c>
      <c r="AA8" s="6">
        <f t="shared" si="12"/>
        <v>0</v>
      </c>
      <c r="AC8" s="6">
        <v>1</v>
      </c>
      <c r="AE8" s="6" t="str">
        <f t="shared" si="13"/>
        <v>中井</v>
      </c>
      <c r="AF8" s="6" t="s">
        <v>13</v>
      </c>
      <c r="AG8" s="6" t="s">
        <v>125</v>
      </c>
      <c r="AH8" s="6" t="s">
        <v>113</v>
      </c>
      <c r="AK8" s="44" t="e">
        <f t="array" aca="1" ref="AK8" ca="1">_xludf.IFS(C8=1,"投",C8=2,"捕",C8=3,"一",C8=4,"二",C8=5,"三",C8=6,"遊",C8=7,"左",C8=8,"中",C8=9,"右",C8="","",C8="D","D",C8="F","F")</f>
        <v>#NAME?</v>
      </c>
      <c r="AL8" s="44" t="e">
        <f t="array" aca="1" ref="AL8" ca="1">_xludf.IFS(D8=1,"投",D8=2,"捕",D8=3,"一",D8=4,"二",D8=5,"三",D8=6,"遊",D8=7,"左",D8=8,"中",D8=9,"右",D8="","",D8="D","D",D8="F","F")</f>
        <v>#NAME?</v>
      </c>
      <c r="AM8" s="44" t="e">
        <f t="array" aca="1" ref="AM8" ca="1">_xludf.IFS(E8=1,"投",E8=2,"捕",E8=3,"一",E8=4,"二",E8=5,"三",E8=6,"遊",E8=7,"左",E8=8,"中",E8=9,"右",E8="","",E8="D","D",E8="F","F")</f>
        <v>#NAME?</v>
      </c>
    </row>
    <row r="9" spans="1:39" ht="17.25" customHeight="1">
      <c r="A9" s="72"/>
      <c r="B9" s="43">
        <v>8</v>
      </c>
      <c r="C9" s="6">
        <v>3</v>
      </c>
      <c r="D9" s="6">
        <v>7</v>
      </c>
      <c r="F9" s="6" t="s">
        <v>42</v>
      </c>
      <c r="G9" s="6">
        <f t="shared" si="0"/>
        <v>3</v>
      </c>
      <c r="H9" s="6">
        <f t="shared" si="1"/>
        <v>3</v>
      </c>
      <c r="I9" s="6">
        <f t="shared" si="2"/>
        <v>0</v>
      </c>
      <c r="J9" s="6">
        <f t="shared" si="3"/>
        <v>0</v>
      </c>
      <c r="K9" s="6">
        <f t="shared" si="4"/>
        <v>0</v>
      </c>
      <c r="L9" s="6">
        <f t="shared" si="5"/>
        <v>0</v>
      </c>
      <c r="M9" s="6">
        <f t="shared" si="6"/>
        <v>0</v>
      </c>
      <c r="N9" s="6">
        <f t="shared" si="7"/>
        <v>0</v>
      </c>
      <c r="O9" s="6">
        <f t="shared" si="8"/>
        <v>0</v>
      </c>
      <c r="T9" s="6">
        <v>3</v>
      </c>
      <c r="U9" s="6">
        <v>3</v>
      </c>
      <c r="V9" s="6">
        <v>2</v>
      </c>
      <c r="W9" s="6">
        <v>4</v>
      </c>
      <c r="X9" s="6">
        <f t="shared" si="9"/>
        <v>0</v>
      </c>
      <c r="Y9" s="6">
        <f t="shared" si="10"/>
        <v>1</v>
      </c>
      <c r="Z9" s="6">
        <f t="shared" si="11"/>
        <v>0</v>
      </c>
      <c r="AA9" s="6">
        <f t="shared" si="12"/>
        <v>0</v>
      </c>
      <c r="AC9" s="6">
        <v>8</v>
      </c>
      <c r="AE9" s="6" t="str">
        <f t="shared" si="13"/>
        <v>安部滉</v>
      </c>
      <c r="AF9" s="6" t="s">
        <v>121</v>
      </c>
      <c r="AG9" s="6" t="s">
        <v>122</v>
      </c>
      <c r="AH9" s="6" t="s">
        <v>113</v>
      </c>
      <c r="AK9" s="44" t="e">
        <f t="array" aca="1" ref="AK9" ca="1">_xludf.IFS(C9=1,"投",C9=2,"捕",C9=3,"一",C9=4,"二",C9=5,"三",C9=6,"遊",C9=7,"左",C9=8,"中",C9=9,"右",C9="","",C9="D","D",C9="F","F")</f>
        <v>#NAME?</v>
      </c>
      <c r="AL9" s="44" t="e">
        <f t="array" aca="1" ref="AL9" ca="1">_xludf.IFS(D9=1,"投",D9=2,"捕",D9=3,"一",D9=4,"二",D9=5,"三",D9=6,"遊",D9=7,"左",D9=8,"中",D9=9,"右",D9="","",D9="D","D",D9="F","F")</f>
        <v>#NAME?</v>
      </c>
      <c r="AM9" s="44" t="e">
        <f t="array" aca="1" ref="AM9" ca="1">_xludf.IFS(E9=1,"投",E9=2,"捕",E9=3,"一",E9=4,"二",E9=5,"三",E9=6,"遊",E9=7,"左",E9=8,"中",E9=9,"右",E9="","",E9="D","D",E9="F","F")</f>
        <v>#NAME?</v>
      </c>
    </row>
    <row r="10" spans="1:39" ht="17.25" customHeight="1">
      <c r="A10" s="72"/>
      <c r="B10" s="43">
        <v>9</v>
      </c>
      <c r="C10" s="6" t="s">
        <v>82</v>
      </c>
      <c r="F10" s="6" t="s">
        <v>46</v>
      </c>
      <c r="G10" s="6">
        <f t="shared" si="0"/>
        <v>1</v>
      </c>
      <c r="H10" s="6">
        <f t="shared" si="1"/>
        <v>1</v>
      </c>
      <c r="I10" s="6">
        <f t="shared" si="2"/>
        <v>0</v>
      </c>
      <c r="J10" s="6">
        <f t="shared" si="3"/>
        <v>0</v>
      </c>
      <c r="K10" s="6">
        <f t="shared" si="4"/>
        <v>0</v>
      </c>
      <c r="L10" s="6">
        <f t="shared" si="5"/>
        <v>0</v>
      </c>
      <c r="M10" s="6">
        <f t="shared" si="6"/>
        <v>0</v>
      </c>
      <c r="N10" s="6">
        <f t="shared" si="7"/>
        <v>0</v>
      </c>
      <c r="O10" s="6">
        <f t="shared" si="8"/>
        <v>0</v>
      </c>
      <c r="T10" s="6">
        <v>1</v>
      </c>
      <c r="U10" s="6">
        <v>1</v>
      </c>
      <c r="W10" s="6">
        <v>2</v>
      </c>
      <c r="X10" s="6">
        <f t="shared" si="9"/>
        <v>0</v>
      </c>
      <c r="Y10" s="6">
        <f t="shared" si="10"/>
        <v>0</v>
      </c>
      <c r="Z10" s="6">
        <f t="shared" si="11"/>
        <v>0</v>
      </c>
      <c r="AA10" s="6">
        <f t="shared" si="12"/>
        <v>0</v>
      </c>
      <c r="AE10" s="6" t="str">
        <f t="shared" si="13"/>
        <v>野場</v>
      </c>
      <c r="AF10" s="6" t="s">
        <v>126</v>
      </c>
      <c r="AK10" s="44" t="e">
        <f t="array" aca="1" ref="AK10" ca="1">_xludf.IFS(C10=1,"投",C10=2,"捕",C10=3,"一",C10=4,"二",C10=5,"三",C10=6,"遊",C10=7,"左",C10=8,"中",C10=9,"右",C10="","",C10="D","D",C10="F","F")</f>
        <v>#NAME?</v>
      </c>
      <c r="AL10" s="44" t="e">
        <f t="array" aca="1" ref="AL10" ca="1">_xludf.IFS(D10=1,"投",D10=2,"捕",D10=3,"一",D10=4,"二",D10=5,"三",D10=6,"遊",D10=7,"左",D10=8,"中",D10=9,"右",D10="","",D10="D","D",D10="F","F")</f>
        <v>#NAME?</v>
      </c>
      <c r="AM10" s="44" t="e">
        <f t="array" aca="1" ref="AM10" ca="1">_xludf.IFS(E10=1,"投",E10=2,"捕",E10=3,"一",E10=4,"二",E10=5,"三",E10=6,"遊",E10=7,"左",E10=8,"中",E10=9,"右",E10="","",E10="D","D",E10="F","F")</f>
        <v>#NAME?</v>
      </c>
    </row>
    <row r="11" spans="1:39" ht="17.25" customHeight="1">
      <c r="A11" s="72"/>
      <c r="B11" s="43"/>
      <c r="C11" s="6" t="s">
        <v>82</v>
      </c>
      <c r="F11" s="6" t="s">
        <v>48</v>
      </c>
      <c r="G11" s="6">
        <f t="shared" si="0"/>
        <v>2</v>
      </c>
      <c r="H11" s="6">
        <f t="shared" si="1"/>
        <v>1</v>
      </c>
      <c r="I11" s="6">
        <f t="shared" si="2"/>
        <v>1</v>
      </c>
      <c r="J11" s="6">
        <f t="shared" si="3"/>
        <v>1</v>
      </c>
      <c r="K11" s="6">
        <f t="shared" si="4"/>
        <v>0</v>
      </c>
      <c r="L11" s="6">
        <f t="shared" si="5"/>
        <v>0</v>
      </c>
      <c r="M11" s="6">
        <f t="shared" si="6"/>
        <v>0</v>
      </c>
      <c r="N11" s="6">
        <f t="shared" si="7"/>
        <v>1</v>
      </c>
      <c r="O11" s="6">
        <f t="shared" si="8"/>
        <v>0</v>
      </c>
      <c r="S11" s="6">
        <v>2</v>
      </c>
      <c r="T11" s="6">
        <v>1</v>
      </c>
      <c r="U11" s="6">
        <v>1</v>
      </c>
      <c r="V11" s="6">
        <v>1</v>
      </c>
      <c r="W11" s="6">
        <v>6</v>
      </c>
      <c r="X11" s="6">
        <f t="shared" si="9"/>
        <v>0</v>
      </c>
      <c r="Y11" s="6">
        <f t="shared" si="10"/>
        <v>0</v>
      </c>
      <c r="Z11" s="6">
        <f t="shared" si="11"/>
        <v>0</v>
      </c>
      <c r="AA11" s="6">
        <f t="shared" si="12"/>
        <v>0</v>
      </c>
      <c r="AE11" s="6" t="str">
        <f t="shared" si="13"/>
        <v>池澤</v>
      </c>
      <c r="AG11" s="6" t="s">
        <v>13</v>
      </c>
      <c r="AH11" s="6" t="s">
        <v>127</v>
      </c>
      <c r="AK11" s="44" t="e">
        <f t="array" aca="1" ref="AK11" ca="1">_xludf.IFS(C11=1,"投",C11=2,"捕",C11=3,"一",C11=4,"二",C11=5,"三",C11=6,"遊",C11=7,"左",C11=8,"中",C11=9,"右",C11="","",C11="D","D",C11="F","F")</f>
        <v>#NAME?</v>
      </c>
      <c r="AL11" s="44" t="e">
        <f t="array" aca="1" ref="AL11" ca="1">_xludf.IFS(D11=1,"投",D11=2,"捕",D11=3,"一",D11=4,"二",D11=5,"三",D11=6,"遊",D11=7,"左",D11=8,"中",D11=9,"右",D11="","",D11="D","D",D11="F","F")</f>
        <v>#NAME?</v>
      </c>
      <c r="AM11" s="44" t="e">
        <f t="array" aca="1" ref="AM11" ca="1">_xludf.IFS(E11=1,"投",E11=2,"捕",E11=3,"一",E11=4,"二",E11=5,"三",E11=6,"遊",E11=7,"左",E11=8,"中",E11=9,"右",E11="","",E11="D","D",E11="F","F")</f>
        <v>#NAME?</v>
      </c>
    </row>
    <row r="12" spans="1:39" ht="17.25" customHeight="1">
      <c r="A12" s="72"/>
      <c r="B12" s="43" t="s">
        <v>103</v>
      </c>
      <c r="C12" s="6">
        <v>2</v>
      </c>
      <c r="F12" s="6" t="s">
        <v>56</v>
      </c>
      <c r="G12" s="6">
        <f t="shared" si="0"/>
        <v>0</v>
      </c>
      <c r="H12" s="6">
        <f t="shared" si="1"/>
        <v>0</v>
      </c>
      <c r="I12" s="6">
        <f t="shared" si="2"/>
        <v>0</v>
      </c>
      <c r="J12" s="6">
        <f t="shared" si="3"/>
        <v>0</v>
      </c>
      <c r="K12" s="6">
        <f t="shared" si="4"/>
        <v>0</v>
      </c>
      <c r="L12" s="6">
        <f t="shared" si="5"/>
        <v>0</v>
      </c>
      <c r="M12" s="6">
        <f t="shared" si="6"/>
        <v>0</v>
      </c>
      <c r="N12" s="6">
        <f t="shared" si="7"/>
        <v>0</v>
      </c>
      <c r="O12" s="6">
        <f t="shared" si="8"/>
        <v>0</v>
      </c>
      <c r="X12" s="6">
        <f t="shared" si="9"/>
        <v>0</v>
      </c>
      <c r="Y12" s="6">
        <f t="shared" si="10"/>
        <v>0</v>
      </c>
      <c r="Z12" s="6">
        <f t="shared" si="11"/>
        <v>0</v>
      </c>
      <c r="AA12" s="6">
        <f t="shared" si="12"/>
        <v>0</v>
      </c>
      <c r="AC12" s="6">
        <v>5</v>
      </c>
      <c r="AD12" s="6">
        <v>1</v>
      </c>
      <c r="AE12" s="6" t="str">
        <f t="shared" si="13"/>
        <v>萩原</v>
      </c>
      <c r="AK12" s="44" t="e">
        <f t="array" aca="1" ref="AK12" ca="1">_xludf.IFS(C12=1,"投",C12=2,"捕",C12=3,"一",C12=4,"二",C12=5,"三",C12=6,"遊",C12=7,"左",C12=8,"中",C12=9,"右",C12="","",C12="D","D",C12="F","F")</f>
        <v>#NAME?</v>
      </c>
      <c r="AL12" s="44" t="e">
        <f t="array" aca="1" ref="AL12" ca="1">_xludf.IFS(D12=1,"投",D12=2,"捕",D12=3,"一",D12=4,"二",D12=5,"三",D12=6,"遊",D12=7,"左",D12=8,"中",D12=9,"右",D12="","",D12="D","D",D12="F","F")</f>
        <v>#NAME?</v>
      </c>
      <c r="AM12" s="44" t="e">
        <f t="array" aca="1" ref="AM12" ca="1">_xludf.IFS(E12=1,"投",E12=2,"捕",E12=3,"一",E12=4,"二",E12=5,"三",E12=6,"遊",E12=7,"左",E12=8,"中",E12=9,"右",E12="","",E12="D","D",E12="F","F")</f>
        <v>#NAME?</v>
      </c>
    </row>
    <row r="13" spans="1:39" ht="17.25" hidden="1" customHeight="1">
      <c r="A13" s="72"/>
      <c r="B13" s="43"/>
      <c r="C13" s="6"/>
      <c r="F13" s="1"/>
      <c r="AE13" s="1" t="s">
        <v>1</v>
      </c>
      <c r="AK13" s="44" t="e">
        <f t="array" aca="1" ref="AK13" ca="1">_xludf.IFS(C13=1,"投",C13=2,"捕",C13=3,"一",C13=4,"二",C13=5,"三",C13=6,"遊",C13=7,"左",C13=8,"中",C13=9,"右",C13="","",C13="D","D",C13="F","F")</f>
        <v>#NAME?</v>
      </c>
      <c r="AL13" s="44" t="e">
        <f t="array" aca="1" ref="AL13" ca="1">_xludf.IFS(D13=1,"投",D13=2,"捕",D13=3,"一",D13=4,"二",D13=5,"三",D13=6,"遊",D13=7,"左",D13=8,"中",D13=9,"右",D13="","",D13="D","D",D13="F","F")</f>
        <v>#NAME?</v>
      </c>
      <c r="AM13" s="44" t="e">
        <f t="array" aca="1" ref="AM13" ca="1">_xludf.IFS(E13=1,"投",E13=2,"捕",E13=3,"一",E13=4,"二",E13=5,"三",E13=6,"遊",E13=7,"左",E13=8,"中",E13=9,"右",E13="","",E13="D","D",E13="F","F")</f>
        <v>#NAME?</v>
      </c>
    </row>
    <row r="14" spans="1:39" ht="17.25" hidden="1" customHeight="1">
      <c r="A14" s="72"/>
      <c r="B14" s="43"/>
      <c r="C14" s="6"/>
      <c r="F14" s="1"/>
      <c r="AE14" s="1" t="s">
        <v>2</v>
      </c>
      <c r="AK14" s="44" t="e">
        <f t="array" aca="1" ref="AK14" ca="1">_xludf.IFS(C14=1,"投",C14=2,"捕",C14=3,"一",C14=4,"二",C14=5,"三",C14=6,"遊",C14=7,"左",C14=8,"中",C14=9,"右",C14="","",C14="D","D",C14="F","F")</f>
        <v>#NAME?</v>
      </c>
      <c r="AL14" s="44" t="e">
        <f t="array" aca="1" ref="AL14" ca="1">_xludf.IFS(D14=1,"投",D14=2,"捕",D14=3,"一",D14=4,"二",D14=5,"三",D14=6,"遊",D14=7,"左",D14=8,"中",D14=9,"右",D14="","",D14="D","D",D14="F","F")</f>
        <v>#NAME?</v>
      </c>
      <c r="AM14" s="44" t="e">
        <f t="array" aca="1" ref="AM14" ca="1">_xludf.IFS(E14=1,"投",E14=2,"捕",E14=3,"一",E14=4,"二",E14=5,"三",E14=6,"遊",E14=7,"左",E14=8,"中",E14=9,"右",E14="","",E14="D","D",E14="F","F")</f>
        <v>#NAME?</v>
      </c>
    </row>
    <row r="15" spans="1:39" ht="17.25" hidden="1" customHeight="1">
      <c r="A15" s="72"/>
      <c r="B15" s="43"/>
      <c r="C15" s="6"/>
      <c r="F15" s="1"/>
      <c r="AE15" s="1" t="s">
        <v>3</v>
      </c>
      <c r="AK15" s="44" t="e">
        <f t="array" aca="1" ref="AK15" ca="1">_xludf.IFS(C15=1,"投",C15=2,"捕",C15=3,"一",C15=4,"二",C15=5,"三",C15=6,"遊",C15=7,"左",C15=8,"中",C15=9,"右",C15="","",C15="D","D",C15="F","F")</f>
        <v>#NAME?</v>
      </c>
      <c r="AL15" s="44" t="e">
        <f t="array" aca="1" ref="AL15" ca="1">_xludf.IFS(D15=1,"投",D15=2,"捕",D15=3,"一",D15=4,"二",D15=5,"三",D15=6,"遊",D15=7,"左",D15=8,"中",D15=9,"右",D15="","",D15="D","D",D15="F","F")</f>
        <v>#NAME?</v>
      </c>
      <c r="AM15" s="44" t="e">
        <f t="array" aca="1" ref="AM15" ca="1">_xludf.IFS(E15=1,"投",E15=2,"捕",E15=3,"一",E15=4,"二",E15=5,"三",E15=6,"遊",E15=7,"左",E15=8,"中",E15=9,"右",E15="","",E15="D","D",E15="F","F")</f>
        <v>#NAME?</v>
      </c>
    </row>
    <row r="16" spans="1:39" ht="17.25" hidden="1" customHeight="1">
      <c r="A16" s="72"/>
      <c r="B16" s="43"/>
      <c r="C16" s="6"/>
      <c r="F16" s="1"/>
      <c r="AE16" s="1" t="s">
        <v>4</v>
      </c>
      <c r="AK16" s="44" t="e">
        <f t="array" aca="1" ref="AK16" ca="1">_xludf.IFS(C16=1,"投",C16=2,"捕",C16=3,"一",C16=4,"二",C16=5,"三",C16=6,"遊",C16=7,"左",C16=8,"中",C16=9,"右",C16="","",C16="D","D",C16="F","F")</f>
        <v>#NAME?</v>
      </c>
      <c r="AL16" s="44" t="e">
        <f t="array" aca="1" ref="AL16" ca="1">_xludf.IFS(D16=1,"投",D16=2,"捕",D16=3,"一",D16=4,"二",D16=5,"三",D16=6,"遊",D16=7,"左",D16=8,"中",D16=9,"右",D16="","",D16="D","D",D16="F","F")</f>
        <v>#NAME?</v>
      </c>
      <c r="AM16" s="44" t="e">
        <f t="array" aca="1" ref="AM16" ca="1">_xludf.IFS(E16=1,"投",E16=2,"捕",E16=3,"一",E16=4,"二",E16=5,"三",E16=6,"遊",E16=7,"左",E16=8,"中",E16=9,"右",E16="","",E16="D","D",E16="F","F")</f>
        <v>#NAME?</v>
      </c>
    </row>
    <row r="17" spans="1:39" ht="17.25" hidden="1" customHeight="1">
      <c r="A17" s="72"/>
      <c r="B17" s="43"/>
      <c r="C17" s="6"/>
      <c r="F17" s="1"/>
      <c r="AE17" s="1" t="s">
        <v>5</v>
      </c>
      <c r="AK17" s="44" t="e">
        <f t="array" aca="1" ref="AK17" ca="1">_xludf.IFS(C17=1,"投",C17=2,"捕",C17=3,"一",C17=4,"二",C17=5,"三",C17=6,"遊",C17=7,"左",C17=8,"中",C17=9,"右",C17="","",C17="D","D",C17="F","F")</f>
        <v>#NAME?</v>
      </c>
      <c r="AL17" s="44" t="e">
        <f t="array" aca="1" ref="AL17" ca="1">_xludf.IFS(D17=1,"投",D17=2,"捕",D17=3,"一",D17=4,"二",D17=5,"三",D17=6,"遊",D17=7,"左",D17=8,"中",D17=9,"右",D17="","",D17="D","D",D17="F","F")</f>
        <v>#NAME?</v>
      </c>
      <c r="AM17" s="44" t="e">
        <f t="array" aca="1" ref="AM17" ca="1">_xludf.IFS(E17=1,"投",E17=2,"捕",E17=3,"一",E17=4,"二",E17=5,"三",E17=6,"遊",E17=7,"左",E17=8,"中",E17=9,"右",E17="","",E17="D","D",E17="F","F")</f>
        <v>#NAME?</v>
      </c>
    </row>
    <row r="18" spans="1:39" ht="17.25" customHeight="1">
      <c r="A18" s="71" t="s">
        <v>112</v>
      </c>
      <c r="B18" s="45">
        <v>1</v>
      </c>
      <c r="C18" s="46">
        <v>4</v>
      </c>
      <c r="D18" s="46">
        <v>1</v>
      </c>
      <c r="E18" s="46"/>
      <c r="F18" s="46" t="s">
        <v>52</v>
      </c>
      <c r="G18" s="46">
        <f t="shared" ref="G18:G27" si="14">COUNTA(AF18:AJ18)</f>
        <v>2</v>
      </c>
      <c r="H18" s="46">
        <f t="shared" ref="H18:H27" si="15">G18-N18-O18-Z18</f>
        <v>2</v>
      </c>
      <c r="I18" s="46">
        <f t="shared" ref="I18:I27" si="16">SUM(J18:M18)</f>
        <v>1</v>
      </c>
      <c r="J18" s="46">
        <f t="shared" ref="J18:J27" si="17">COUNTIF(AF18:AJ18, "*安*")</f>
        <v>0</v>
      </c>
      <c r="K18" s="46">
        <f t="shared" ref="K18:K27" si="18">COUNTIF(AF18:AJ18, "*二")</f>
        <v>1</v>
      </c>
      <c r="L18" s="46">
        <f t="shared" ref="L18:L27" si="19">COUNTIF(AF18:AJ18, "*三")</f>
        <v>0</v>
      </c>
      <c r="M18" s="46">
        <f t="shared" ref="M18:M27" si="20">COUNTIF(AF18:AJ18, "*本")</f>
        <v>0</v>
      </c>
      <c r="N18" s="46">
        <f t="shared" ref="N18:N27" si="21">COUNTIF(AF18:AJ18, "四球")</f>
        <v>0</v>
      </c>
      <c r="O18" s="46">
        <f t="shared" ref="O18:O27" si="22">COUNTIF(AF18:AJ18, "死球")</f>
        <v>0</v>
      </c>
      <c r="P18" s="46"/>
      <c r="Q18" s="46"/>
      <c r="R18" s="46">
        <v>1</v>
      </c>
      <c r="S18" s="46">
        <v>1</v>
      </c>
      <c r="T18" s="46"/>
      <c r="U18" s="46">
        <v>1</v>
      </c>
      <c r="V18" s="46">
        <v>1</v>
      </c>
      <c r="W18" s="46">
        <v>3</v>
      </c>
      <c r="X18" s="46">
        <f t="shared" ref="X18:X27" si="23">COUNTIF(AF18:AJ18, "*失*")</f>
        <v>1</v>
      </c>
      <c r="Y18" s="46">
        <f t="shared" ref="Y18:Y27" si="24">COUNTIF(AF18:AJ18, "*振*")</f>
        <v>0</v>
      </c>
      <c r="Z18" s="46">
        <f t="shared" ref="Z18:Z27" si="25">COUNTIF(AF18:AJ18, "*犠*")</f>
        <v>0</v>
      </c>
      <c r="AA18" s="46">
        <f t="shared" ref="AA18:AA27" si="26">COUNTIF(AF18:AJ18, "*併*")</f>
        <v>0</v>
      </c>
      <c r="AB18" s="46"/>
      <c r="AC18" s="46">
        <v>1</v>
      </c>
      <c r="AD18" s="46"/>
      <c r="AE18" s="46" t="str">
        <f t="shared" ref="AE18:AE27" si="27">F18</f>
        <v>大鐘</v>
      </c>
      <c r="AF18" s="46" t="s">
        <v>128</v>
      </c>
      <c r="AG18" s="46" t="s">
        <v>120</v>
      </c>
      <c r="AH18" s="46"/>
      <c r="AI18" s="46"/>
      <c r="AJ18" s="46"/>
      <c r="AK18" s="47" t="e">
        <f t="array" aca="1" ref="AK18" ca="1">_xludf.IFS(C18=1,"投",C18=2,"捕",C18=3,"一",C18=4,"二",C18=5,"三",C18=6,"遊",C18=7,"左",C18=8,"中",C18=9,"右",C18="","",C18="D","D",C18="F","F")</f>
        <v>#NAME?</v>
      </c>
      <c r="AL18" s="47" t="e">
        <f t="array" aca="1" ref="AL18" ca="1">_xludf.IFS(D18=1,"投",D18=2,"捕",D18=3,"一",D18=4,"二",D18=5,"三",D18=6,"遊",D18=7,"左",D18=8,"中",D18=9,"右",D18="","",D18="D","D",D18="F","F")</f>
        <v>#NAME?</v>
      </c>
      <c r="AM18" s="47" t="e">
        <f t="array" aca="1" ref="AM18" ca="1">_xludf.IFS(E18=1,"投",E18=2,"捕",E18=3,"一",E18=4,"二",E18=5,"三",E18=6,"遊",E18=7,"左",E18=8,"中",E18=9,"右",E18="","",E18="D","D",E18="F","F")</f>
        <v>#NAME?</v>
      </c>
    </row>
    <row r="19" spans="1:39" ht="17.25" customHeight="1">
      <c r="A19" s="72"/>
      <c r="B19" s="43">
        <v>2</v>
      </c>
      <c r="C19" s="6">
        <v>5</v>
      </c>
      <c r="F19" s="6" t="s">
        <v>58</v>
      </c>
      <c r="G19" s="6">
        <f t="shared" si="14"/>
        <v>2</v>
      </c>
      <c r="H19" s="6">
        <f t="shared" si="15"/>
        <v>1</v>
      </c>
      <c r="I19" s="6">
        <f t="shared" si="16"/>
        <v>0</v>
      </c>
      <c r="J19" s="6">
        <f t="shared" si="17"/>
        <v>0</v>
      </c>
      <c r="K19" s="6">
        <f t="shared" si="18"/>
        <v>0</v>
      </c>
      <c r="L19" s="6">
        <f t="shared" si="19"/>
        <v>0</v>
      </c>
      <c r="M19" s="6">
        <f t="shared" si="20"/>
        <v>0</v>
      </c>
      <c r="N19" s="6">
        <f t="shared" si="21"/>
        <v>1</v>
      </c>
      <c r="O19" s="6">
        <f t="shared" si="22"/>
        <v>0</v>
      </c>
      <c r="Q19" s="6">
        <v>1</v>
      </c>
      <c r="R19" s="6">
        <v>1</v>
      </c>
      <c r="T19" s="6">
        <v>2</v>
      </c>
      <c r="U19" s="6">
        <v>1</v>
      </c>
      <c r="W19" s="6">
        <v>6</v>
      </c>
      <c r="X19" s="6">
        <f t="shared" si="23"/>
        <v>0</v>
      </c>
      <c r="Y19" s="6">
        <f t="shared" si="24"/>
        <v>0</v>
      </c>
      <c r="Z19" s="6">
        <f t="shared" si="25"/>
        <v>0</v>
      </c>
      <c r="AA19" s="6">
        <f t="shared" si="26"/>
        <v>0</v>
      </c>
      <c r="AE19" s="6" t="str">
        <f t="shared" si="27"/>
        <v>岩本</v>
      </c>
      <c r="AF19" s="6" t="s">
        <v>129</v>
      </c>
      <c r="AG19" s="6" t="s">
        <v>13</v>
      </c>
      <c r="AK19" s="44" t="e">
        <f t="array" aca="1" ref="AK19" ca="1">_xludf.IFS(C19=1,"投",C19=2,"捕",C19=3,"一",C19=4,"二",C19=5,"三",C19=6,"遊",C19=7,"左",C19=8,"中",C19=9,"右",C19="","",C19="D","D",C19="F","F")</f>
        <v>#NAME?</v>
      </c>
      <c r="AL19" s="44" t="e">
        <f t="array" aca="1" ref="AL19" ca="1">_xludf.IFS(D19=1,"投",D19=2,"捕",D19=3,"一",D19=4,"二",D19=5,"三",D19=6,"遊",D19=7,"左",D19=8,"中",D19=9,"右",D19="","",D19="D","D",D19="F","F")</f>
        <v>#NAME?</v>
      </c>
      <c r="AM19" s="44" t="e">
        <f t="array" aca="1" ref="AM19" ca="1">_xludf.IFS(E19=1,"投",E19=2,"捕",E19=3,"一",E19=4,"二",E19=5,"三",E19=6,"遊",E19=7,"左",E19=8,"中",E19=9,"右",E19="","",E19="D","D",E19="F","F")</f>
        <v>#NAME?</v>
      </c>
    </row>
    <row r="20" spans="1:39" ht="17.25" customHeight="1">
      <c r="A20" s="72"/>
      <c r="B20" s="43">
        <v>3</v>
      </c>
      <c r="C20" s="6">
        <v>6</v>
      </c>
      <c r="F20" s="6" t="s">
        <v>62</v>
      </c>
      <c r="G20" s="6">
        <f t="shared" si="14"/>
        <v>2</v>
      </c>
      <c r="H20" s="6">
        <f t="shared" si="15"/>
        <v>1</v>
      </c>
      <c r="I20" s="6">
        <f t="shared" si="16"/>
        <v>0</v>
      </c>
      <c r="J20" s="6">
        <f t="shared" si="17"/>
        <v>0</v>
      </c>
      <c r="K20" s="6">
        <f t="shared" si="18"/>
        <v>0</v>
      </c>
      <c r="L20" s="6">
        <f t="shared" si="19"/>
        <v>0</v>
      </c>
      <c r="M20" s="6">
        <f t="shared" si="20"/>
        <v>0</v>
      </c>
      <c r="N20" s="6">
        <f t="shared" si="21"/>
        <v>1</v>
      </c>
      <c r="O20" s="6">
        <f t="shared" si="22"/>
        <v>0</v>
      </c>
      <c r="S20" s="6">
        <v>1</v>
      </c>
      <c r="T20" s="6">
        <v>1</v>
      </c>
      <c r="W20" s="6">
        <v>7</v>
      </c>
      <c r="X20" s="6">
        <f t="shared" si="23"/>
        <v>0</v>
      </c>
      <c r="Y20" s="6">
        <f t="shared" si="24"/>
        <v>0</v>
      </c>
      <c r="Z20" s="6">
        <f t="shared" si="25"/>
        <v>0</v>
      </c>
      <c r="AA20" s="6">
        <f t="shared" si="26"/>
        <v>0</v>
      </c>
      <c r="AC20" s="6">
        <v>3</v>
      </c>
      <c r="AD20" s="6">
        <v>1</v>
      </c>
      <c r="AE20" s="6" t="str">
        <f t="shared" si="27"/>
        <v>反町</v>
      </c>
      <c r="AF20" s="6" t="s">
        <v>130</v>
      </c>
      <c r="AG20" s="6" t="s">
        <v>13</v>
      </c>
      <c r="AK20" s="44" t="e">
        <f t="array" aca="1" ref="AK20" ca="1">_xludf.IFS(C20=1,"投",C20=2,"捕",C20=3,"一",C20=4,"二",C20=5,"三",C20=6,"遊",C20=7,"左",C20=8,"中",C20=9,"右",C20="","",C20="D","D",C20="F","F")</f>
        <v>#NAME?</v>
      </c>
      <c r="AL20" s="44" t="e">
        <f t="array" aca="1" ref="AL20" ca="1">_xludf.IFS(D20=1,"投",D20=2,"捕",D20=3,"一",D20=4,"二",D20=5,"三",D20=6,"遊",D20=7,"左",D20=8,"中",D20=9,"右",D20="","",D20="D","D",D20="F","F")</f>
        <v>#NAME?</v>
      </c>
      <c r="AM20" s="44" t="e">
        <f t="array" aca="1" ref="AM20" ca="1">_xludf.IFS(E20=1,"投",E20=2,"捕",E20=3,"一",E20=4,"二",E20=5,"三",E20=6,"遊",E20=7,"左",E20=8,"中",E20=9,"右",E20="","",E20="D","D",E20="F","F")</f>
        <v>#NAME?</v>
      </c>
    </row>
    <row r="21" spans="1:39" ht="17.25" customHeight="1">
      <c r="A21" s="72"/>
      <c r="B21" s="43">
        <v>4</v>
      </c>
      <c r="C21" s="6">
        <v>2</v>
      </c>
      <c r="F21" s="6" t="s">
        <v>50</v>
      </c>
      <c r="G21" s="6">
        <f t="shared" si="14"/>
        <v>2</v>
      </c>
      <c r="H21" s="6">
        <f t="shared" si="15"/>
        <v>2</v>
      </c>
      <c r="I21" s="6">
        <f t="shared" si="16"/>
        <v>1</v>
      </c>
      <c r="J21" s="6">
        <f t="shared" si="17"/>
        <v>1</v>
      </c>
      <c r="K21" s="6">
        <f t="shared" si="18"/>
        <v>0</v>
      </c>
      <c r="L21" s="6">
        <f t="shared" si="19"/>
        <v>0</v>
      </c>
      <c r="M21" s="6">
        <f t="shared" si="20"/>
        <v>0</v>
      </c>
      <c r="N21" s="6">
        <f t="shared" si="21"/>
        <v>0</v>
      </c>
      <c r="O21" s="6">
        <f t="shared" si="22"/>
        <v>0</v>
      </c>
      <c r="P21" s="6">
        <v>2</v>
      </c>
      <c r="S21" s="6">
        <v>1</v>
      </c>
      <c r="T21" s="6">
        <v>3</v>
      </c>
      <c r="W21" s="6">
        <v>3</v>
      </c>
      <c r="X21" s="6">
        <f t="shared" si="23"/>
        <v>0</v>
      </c>
      <c r="Y21" s="6">
        <f t="shared" si="24"/>
        <v>0</v>
      </c>
      <c r="Z21" s="6">
        <f t="shared" si="25"/>
        <v>0</v>
      </c>
      <c r="AA21" s="6">
        <f t="shared" si="26"/>
        <v>0</v>
      </c>
      <c r="AC21" s="6">
        <v>1</v>
      </c>
      <c r="AE21" s="6" t="str">
        <f t="shared" si="27"/>
        <v>安部剛</v>
      </c>
      <c r="AF21" s="6" t="s">
        <v>125</v>
      </c>
      <c r="AG21" s="6" t="s">
        <v>117</v>
      </c>
      <c r="AK21" s="44" t="e">
        <f t="array" aca="1" ref="AK21" ca="1">_xludf.IFS(C21=1,"投",C21=2,"捕",C21=3,"一",C21=4,"二",C21=5,"三",C21=6,"遊",C21=7,"左",C21=8,"中",C21=9,"右",C21="","",C21="D","D",C21="F","F")</f>
        <v>#NAME?</v>
      </c>
      <c r="AL21" s="44" t="e">
        <f t="array" aca="1" ref="AL21" ca="1">_xludf.IFS(D21=1,"投",D21=2,"捕",D21=3,"一",D21=4,"二",D21=5,"三",D21=6,"遊",D21=7,"左",D21=8,"中",D21=9,"右",D21="","",D21="D","D",D21="F","F")</f>
        <v>#NAME?</v>
      </c>
      <c r="AM21" s="44" t="e">
        <f t="array" aca="1" ref="AM21" ca="1">_xludf.IFS(E21=1,"投",E21=2,"捕",E21=3,"一",E21=4,"二",E21=5,"三",E21=6,"遊",E21=7,"左",E21=8,"中",E21=9,"右",E21="","",E21="D","D",E21="F","F")</f>
        <v>#NAME?</v>
      </c>
    </row>
    <row r="22" spans="1:39" ht="17.25" customHeight="1">
      <c r="A22" s="72"/>
      <c r="B22" s="43">
        <v>5</v>
      </c>
      <c r="C22" s="6">
        <v>1</v>
      </c>
      <c r="D22" s="6">
        <v>7</v>
      </c>
      <c r="F22" s="6" t="s">
        <v>60</v>
      </c>
      <c r="G22" s="6">
        <f t="shared" si="14"/>
        <v>2</v>
      </c>
      <c r="H22" s="6">
        <f t="shared" si="15"/>
        <v>2</v>
      </c>
      <c r="I22" s="6">
        <f t="shared" si="16"/>
        <v>0</v>
      </c>
      <c r="J22" s="6">
        <f t="shared" si="17"/>
        <v>0</v>
      </c>
      <c r="K22" s="6">
        <f t="shared" si="18"/>
        <v>0</v>
      </c>
      <c r="L22" s="6">
        <f t="shared" si="19"/>
        <v>0</v>
      </c>
      <c r="M22" s="6">
        <f t="shared" si="20"/>
        <v>0</v>
      </c>
      <c r="N22" s="6">
        <f t="shared" si="21"/>
        <v>0</v>
      </c>
      <c r="O22" s="6">
        <f t="shared" si="22"/>
        <v>0</v>
      </c>
      <c r="T22" s="6">
        <v>1</v>
      </c>
      <c r="U22" s="6">
        <v>1</v>
      </c>
      <c r="V22" s="6">
        <v>1</v>
      </c>
      <c r="W22" s="6">
        <v>3</v>
      </c>
      <c r="X22" s="6">
        <f t="shared" si="23"/>
        <v>0</v>
      </c>
      <c r="Y22" s="6">
        <f t="shared" si="24"/>
        <v>0</v>
      </c>
      <c r="Z22" s="6">
        <f t="shared" si="25"/>
        <v>0</v>
      </c>
      <c r="AA22" s="6">
        <f t="shared" si="26"/>
        <v>0</v>
      </c>
      <c r="AC22" s="6">
        <v>1</v>
      </c>
      <c r="AE22" s="6" t="str">
        <f t="shared" si="27"/>
        <v>上小城</v>
      </c>
      <c r="AF22" s="6" t="s">
        <v>130</v>
      </c>
      <c r="AG22" s="6" t="s">
        <v>125</v>
      </c>
      <c r="AK22" s="44" t="e">
        <f t="array" aca="1" ref="AK22" ca="1">_xludf.IFS(C22=1,"投",C22=2,"捕",C22=3,"一",C22=4,"二",C22=5,"三",C22=6,"遊",C22=7,"左",C22=8,"中",C22=9,"右",C22="","",C22="D","D",C22="F","F")</f>
        <v>#NAME?</v>
      </c>
      <c r="AL22" s="44" t="e">
        <f t="array" aca="1" ref="AL22" ca="1">_xludf.IFS(D22=1,"投",D22=2,"捕",D22=3,"一",D22=4,"二",D22=5,"三",D22=6,"遊",D22=7,"左",D22=8,"中",D22=9,"右",D22="","",D22="D","D",D22="F","F")</f>
        <v>#NAME?</v>
      </c>
      <c r="AM22" s="44" t="e">
        <f t="array" aca="1" ref="AM22" ca="1">_xludf.IFS(E22=1,"投",E22=2,"捕",E22=3,"一",E22=4,"二",E22=5,"三",E22=6,"遊",E22=7,"左",E22=8,"中",E22=9,"右",E22="","",E22="D","D",E22="F","F")</f>
        <v>#NAME?</v>
      </c>
    </row>
    <row r="23" spans="1:39" ht="17.25" customHeight="1">
      <c r="A23" s="72"/>
      <c r="B23" s="43">
        <v>6</v>
      </c>
      <c r="C23" s="6">
        <v>8</v>
      </c>
      <c r="F23" s="6" t="s">
        <v>54</v>
      </c>
      <c r="G23" s="6">
        <f t="shared" si="14"/>
        <v>1</v>
      </c>
      <c r="H23" s="6">
        <f t="shared" si="15"/>
        <v>1</v>
      </c>
      <c r="I23" s="6">
        <f t="shared" si="16"/>
        <v>0</v>
      </c>
      <c r="J23" s="6">
        <f t="shared" si="17"/>
        <v>0</v>
      </c>
      <c r="K23" s="6">
        <f t="shared" si="18"/>
        <v>0</v>
      </c>
      <c r="L23" s="6">
        <f t="shared" si="19"/>
        <v>0</v>
      </c>
      <c r="M23" s="6">
        <f t="shared" si="20"/>
        <v>0</v>
      </c>
      <c r="N23" s="6">
        <f t="shared" si="21"/>
        <v>0</v>
      </c>
      <c r="O23" s="6">
        <f t="shared" si="22"/>
        <v>0</v>
      </c>
      <c r="W23" s="6">
        <v>1</v>
      </c>
      <c r="X23" s="6">
        <f t="shared" si="23"/>
        <v>0</v>
      </c>
      <c r="Y23" s="6">
        <f t="shared" si="24"/>
        <v>0</v>
      </c>
      <c r="Z23" s="6">
        <f t="shared" si="25"/>
        <v>0</v>
      </c>
      <c r="AA23" s="6">
        <f t="shared" si="26"/>
        <v>0</v>
      </c>
      <c r="AB23" s="6">
        <v>1</v>
      </c>
      <c r="AC23" s="6">
        <v>1</v>
      </c>
      <c r="AD23" s="6">
        <v>1</v>
      </c>
      <c r="AE23" s="6" t="str">
        <f t="shared" si="27"/>
        <v>北久保</v>
      </c>
      <c r="AF23" s="6" t="s">
        <v>125</v>
      </c>
      <c r="AK23" s="44" t="e">
        <f t="array" aca="1" ref="AK23" ca="1">_xludf.IFS(C23=1,"投",C23=2,"捕",C23=3,"一",C23=4,"二",C23=5,"三",C23=6,"遊",C23=7,"左",C23=8,"中",C23=9,"右",C23="","",C23="D","D",C23="F","F")</f>
        <v>#NAME?</v>
      </c>
      <c r="AL23" s="44" t="e">
        <f t="array" aca="1" ref="AL23" ca="1">_xludf.IFS(D23=1,"投",D23=2,"捕",D23=3,"一",D23=4,"二",D23=5,"三",D23=6,"遊",D23=7,"左",D23=8,"中",D23=9,"右",D23="","",D23="D","D",D23="F","F")</f>
        <v>#NAME?</v>
      </c>
      <c r="AM23" s="44" t="e">
        <f t="array" aca="1" ref="AM23" ca="1">_xludf.IFS(E23=1,"投",E23=2,"捕",E23=3,"一",E23=4,"二",E23=5,"三",E23=6,"遊",E23=7,"左",E23=8,"中",E23=9,"右",E23="","",E23="D","D",E23="F","F")</f>
        <v>#NAME?</v>
      </c>
    </row>
    <row r="24" spans="1:39" ht="17.25" customHeight="1">
      <c r="A24" s="72"/>
      <c r="B24" s="43">
        <v>7</v>
      </c>
      <c r="C24" s="6">
        <v>9</v>
      </c>
      <c r="F24" s="6" t="s">
        <v>44</v>
      </c>
      <c r="G24" s="6">
        <f t="shared" si="14"/>
        <v>1</v>
      </c>
      <c r="H24" s="6">
        <f t="shared" si="15"/>
        <v>1</v>
      </c>
      <c r="I24" s="6">
        <f t="shared" si="16"/>
        <v>0</v>
      </c>
      <c r="J24" s="6">
        <f t="shared" si="17"/>
        <v>0</v>
      </c>
      <c r="K24" s="6">
        <f t="shared" si="18"/>
        <v>0</v>
      </c>
      <c r="L24" s="6">
        <f t="shared" si="19"/>
        <v>0</v>
      </c>
      <c r="M24" s="6">
        <f t="shared" si="20"/>
        <v>0</v>
      </c>
      <c r="N24" s="6">
        <f t="shared" si="21"/>
        <v>0</v>
      </c>
      <c r="O24" s="6">
        <f t="shared" si="22"/>
        <v>0</v>
      </c>
      <c r="U24" s="6">
        <v>1</v>
      </c>
      <c r="V24" s="6">
        <v>2</v>
      </c>
      <c r="W24" s="6">
        <v>2</v>
      </c>
      <c r="X24" s="6">
        <f t="shared" si="23"/>
        <v>0</v>
      </c>
      <c r="Y24" s="6">
        <f t="shared" si="24"/>
        <v>1</v>
      </c>
      <c r="Z24" s="6">
        <f t="shared" si="25"/>
        <v>0</v>
      </c>
      <c r="AA24" s="6">
        <f t="shared" si="26"/>
        <v>0</v>
      </c>
      <c r="AE24" s="6" t="str">
        <f t="shared" si="27"/>
        <v>中井</v>
      </c>
      <c r="AF24" s="6" t="s">
        <v>113</v>
      </c>
      <c r="AK24" s="44" t="e">
        <f t="array" aca="1" ref="AK24" ca="1">_xludf.IFS(C24=1,"投",C24=2,"捕",C24=3,"一",C24=4,"二",C24=5,"三",C24=6,"遊",C24=7,"左",C24=8,"中",C24=9,"右",C24="","",C24="D","D",C24="F","F")</f>
        <v>#NAME?</v>
      </c>
      <c r="AL24" s="44" t="e">
        <f t="array" aca="1" ref="AL24" ca="1">_xludf.IFS(D24=1,"投",D24=2,"捕",D24=3,"一",D24=4,"二",D24=5,"三",D24=6,"遊",D24=7,"左",D24=8,"中",D24=9,"右",D24="","",D24="D","D",D24="F","F")</f>
        <v>#NAME?</v>
      </c>
      <c r="AM24" s="44" t="e">
        <f t="array" aca="1" ref="AM24" ca="1">_xludf.IFS(E24=1,"投",E24=2,"捕",E24=3,"一",E24=4,"二",E24=5,"三",E24=6,"遊",E24=7,"左",E24=8,"中",E24=9,"右",E24="","",E24="D","D",E24="F","F")</f>
        <v>#NAME?</v>
      </c>
    </row>
    <row r="25" spans="1:39" ht="17.25" customHeight="1">
      <c r="A25" s="72"/>
      <c r="B25" s="43">
        <v>8</v>
      </c>
      <c r="C25" s="6">
        <v>7</v>
      </c>
      <c r="F25" s="6" t="s">
        <v>42</v>
      </c>
      <c r="G25" s="6">
        <f t="shared" si="14"/>
        <v>0</v>
      </c>
      <c r="H25" s="6">
        <f t="shared" si="15"/>
        <v>0</v>
      </c>
      <c r="I25" s="6">
        <f t="shared" si="16"/>
        <v>0</v>
      </c>
      <c r="J25" s="6">
        <f t="shared" si="17"/>
        <v>0</v>
      </c>
      <c r="K25" s="6">
        <f t="shared" si="18"/>
        <v>0</v>
      </c>
      <c r="L25" s="6">
        <f t="shared" si="19"/>
        <v>0</v>
      </c>
      <c r="M25" s="6">
        <f t="shared" si="20"/>
        <v>0</v>
      </c>
      <c r="N25" s="6">
        <f t="shared" si="21"/>
        <v>0</v>
      </c>
      <c r="O25" s="6">
        <f t="shared" si="22"/>
        <v>0</v>
      </c>
      <c r="X25" s="6">
        <f t="shared" si="23"/>
        <v>0</v>
      </c>
      <c r="Y25" s="6">
        <f t="shared" si="24"/>
        <v>0</v>
      </c>
      <c r="Z25" s="6">
        <f t="shared" si="25"/>
        <v>0</v>
      </c>
      <c r="AA25" s="6">
        <f t="shared" si="26"/>
        <v>0</v>
      </c>
      <c r="AE25" s="6" t="str">
        <f t="shared" si="27"/>
        <v>安部滉</v>
      </c>
      <c r="AK25" s="44" t="e">
        <f t="array" aca="1" ref="AK25" ca="1">_xludf.IFS(C25=1,"投",C25=2,"捕",C25=3,"一",C25=4,"二",C25=5,"三",C25=6,"遊",C25=7,"左",C25=8,"中",C25=9,"右",C25="","",C25="D","D",C25="F","F")</f>
        <v>#NAME?</v>
      </c>
      <c r="AL25" s="44" t="e">
        <f t="array" aca="1" ref="AL25" ca="1">_xludf.IFS(D25=1,"投",D25=2,"捕",D25=3,"一",D25=4,"二",D25=5,"三",D25=6,"遊",D25=7,"左",D25=8,"中",D25=9,"右",D25="","",D25="D","D",D25="F","F")</f>
        <v>#NAME?</v>
      </c>
      <c r="AM25" s="44" t="e">
        <f t="array" aca="1" ref="AM25" ca="1">_xludf.IFS(E25=1,"投",E25=2,"捕",E25=3,"一",E25=4,"二",E25=5,"三",E25=6,"遊",E25=7,"左",E25=8,"中",E25=9,"右",E25="","",E25="D","D",E25="F","F")</f>
        <v>#NAME?</v>
      </c>
    </row>
    <row r="26" spans="1:39" ht="17.25" customHeight="1">
      <c r="A26" s="72"/>
      <c r="B26" s="43"/>
      <c r="C26" s="6">
        <v>3</v>
      </c>
      <c r="F26" s="6" t="s">
        <v>48</v>
      </c>
      <c r="G26" s="6">
        <f t="shared" si="14"/>
        <v>1</v>
      </c>
      <c r="H26" s="6">
        <f t="shared" si="15"/>
        <v>1</v>
      </c>
      <c r="I26" s="6">
        <f t="shared" si="16"/>
        <v>0</v>
      </c>
      <c r="J26" s="6">
        <f t="shared" si="17"/>
        <v>0</v>
      </c>
      <c r="K26" s="6">
        <f t="shared" si="18"/>
        <v>0</v>
      </c>
      <c r="L26" s="6">
        <f t="shared" si="19"/>
        <v>0</v>
      </c>
      <c r="M26" s="6">
        <f t="shared" si="20"/>
        <v>0</v>
      </c>
      <c r="N26" s="6">
        <f t="shared" si="21"/>
        <v>0</v>
      </c>
      <c r="O26" s="6">
        <f t="shared" si="22"/>
        <v>0</v>
      </c>
      <c r="X26" s="6">
        <f t="shared" si="23"/>
        <v>0</v>
      </c>
      <c r="Y26" s="6">
        <f t="shared" si="24"/>
        <v>0</v>
      </c>
      <c r="Z26" s="6">
        <f t="shared" si="25"/>
        <v>0</v>
      </c>
      <c r="AA26" s="6">
        <f t="shared" si="26"/>
        <v>0</v>
      </c>
      <c r="AC26" s="6">
        <v>2</v>
      </c>
      <c r="AE26" s="6" t="str">
        <f t="shared" si="27"/>
        <v>池澤</v>
      </c>
      <c r="AF26" s="6" t="s">
        <v>131</v>
      </c>
      <c r="AK26" s="44" t="e">
        <f t="array" aca="1" ref="AK26" ca="1">_xludf.IFS(C26=1,"投",C26=2,"捕",C26=3,"一",C26=4,"二",C26=5,"三",C26=6,"遊",C26=7,"左",C26=8,"中",C26=9,"右",C26="","",C26="D","D",C26="F","F")</f>
        <v>#NAME?</v>
      </c>
      <c r="AL26" s="44" t="e">
        <f t="array" aca="1" ref="AL26" ca="1">_xludf.IFS(D26=1,"投",D26=2,"捕",D26=3,"一",D26=4,"二",D26=5,"三",D26=6,"遊",D26=7,"左",D26=8,"中",D26=9,"右",D26="","",D26="D","D",D26="F","F")</f>
        <v>#NAME?</v>
      </c>
      <c r="AM26" s="44" t="e">
        <f t="array" aca="1" ref="AM26" ca="1">_xludf.IFS(E26=1,"投",E26=2,"捕",E26=3,"一",E26=4,"二",E26=5,"三",E26=6,"遊",E26=7,"左",E26=8,"中",E26=9,"右",E26="","",E26="D","D",E26="F","F")</f>
        <v>#NAME?</v>
      </c>
    </row>
    <row r="27" spans="1:39" ht="17.25" customHeight="1">
      <c r="A27" s="72"/>
      <c r="B27" s="43">
        <v>9</v>
      </c>
      <c r="C27" s="6">
        <v>3</v>
      </c>
      <c r="D27" s="6">
        <v>4</v>
      </c>
      <c r="F27" s="6" t="s">
        <v>46</v>
      </c>
      <c r="G27" s="6">
        <f t="shared" si="14"/>
        <v>1</v>
      </c>
      <c r="H27" s="6">
        <f t="shared" si="15"/>
        <v>1</v>
      </c>
      <c r="I27" s="6">
        <f t="shared" si="16"/>
        <v>0</v>
      </c>
      <c r="J27" s="6">
        <f t="shared" si="17"/>
        <v>0</v>
      </c>
      <c r="K27" s="6">
        <f t="shared" si="18"/>
        <v>0</v>
      </c>
      <c r="L27" s="6">
        <f t="shared" si="19"/>
        <v>0</v>
      </c>
      <c r="M27" s="6">
        <f t="shared" si="20"/>
        <v>0</v>
      </c>
      <c r="N27" s="6">
        <f t="shared" si="21"/>
        <v>0</v>
      </c>
      <c r="O27" s="6">
        <f t="shared" si="22"/>
        <v>0</v>
      </c>
      <c r="W27" s="6">
        <v>1</v>
      </c>
      <c r="X27" s="6">
        <f t="shared" si="23"/>
        <v>0</v>
      </c>
      <c r="Y27" s="6">
        <f t="shared" si="24"/>
        <v>0</v>
      </c>
      <c r="Z27" s="6">
        <f t="shared" si="25"/>
        <v>0</v>
      </c>
      <c r="AA27" s="6">
        <f t="shared" si="26"/>
        <v>0</v>
      </c>
      <c r="AD27" s="6">
        <v>2</v>
      </c>
      <c r="AE27" s="6" t="str">
        <f t="shared" si="27"/>
        <v>野場</v>
      </c>
      <c r="AF27" s="6" t="s">
        <v>123</v>
      </c>
      <c r="AK27" s="44" t="e">
        <f t="array" aca="1" ref="AK27" ca="1">_xludf.IFS(C27=1,"投",C27=2,"捕",C27=3,"一",C27=4,"二",C27=5,"三",C27=6,"遊",C27=7,"左",C27=8,"中",C27=9,"右",C27="","",C27="D","D",C27="F","F")</f>
        <v>#NAME?</v>
      </c>
      <c r="AL27" s="44" t="e">
        <f t="array" aca="1" ref="AL27" ca="1">_xludf.IFS(D27=1,"投",D27=2,"捕",D27=3,"一",D27=4,"二",D27=5,"三",D27=6,"遊",D27=7,"左",D27=8,"中",D27=9,"右",D27="","",D27="D","D",D27="F","F")</f>
        <v>#NAME?</v>
      </c>
      <c r="AM27" s="44" t="e">
        <f t="array" aca="1" ref="AM27" ca="1">_xludf.IFS(E27=1,"投",E27=2,"捕",E27=3,"一",E27=4,"二",E27=5,"三",E27=6,"遊",E27=7,"左",E27=8,"中",E27=9,"右",E27="","",E27="D","D",E27="F","F")</f>
        <v>#NAME?</v>
      </c>
    </row>
    <row r="28" spans="1:39" ht="17.25" hidden="1" customHeight="1">
      <c r="A28" s="72"/>
      <c r="B28" s="43"/>
      <c r="C28" s="6"/>
      <c r="AE28" s="6" t="s">
        <v>56</v>
      </c>
      <c r="AK28" s="44" t="e">
        <f t="array" aca="1" ref="AK28" ca="1">_xludf.IFS(C28=1,"投",C28=2,"捕",C28=3,"一",C28=4,"二",C28=5,"三",C28=6,"遊",C28=7,"左",C28=8,"中",C28=9,"右",C28="","")</f>
        <v>#NAME?</v>
      </c>
      <c r="AL28" s="44" t="e">
        <f t="array" aca="1" ref="AL28" ca="1">_xludf.IFS(D28=1,"投",D28=2,"捕",D28=3,"一",D28=4,"二",D28=5,"三",D28=6,"遊",D28=7,"左",D28=8,"中",D28=9,"右",D28="","")</f>
        <v>#NAME?</v>
      </c>
      <c r="AM28" s="44" t="e">
        <f t="array" aca="1" ref="AM28" ca="1">_xludf.IFS(E28=1,"投",E28=2,"捕",E28=3,"一",E28=4,"二",E28=5,"三",E28=6,"遊",E28=7,"左",E28=8,"中",E28=9,"右",E28="","")</f>
        <v>#NAME?</v>
      </c>
    </row>
    <row r="29" spans="1:39" ht="17.25" hidden="1" customHeight="1">
      <c r="A29" s="72"/>
      <c r="B29" s="43"/>
      <c r="C29" s="6"/>
      <c r="F29" s="1"/>
      <c r="AE29" s="1" t="s">
        <v>1</v>
      </c>
      <c r="AK29" s="44" t="e">
        <f t="array" aca="1" ref="AK29" ca="1">_xludf.IFS(C29=1,"投",C29=2,"捕",C29=3,"一",C29=4,"二",C29=5,"三",C29=6,"遊",C29=7,"左",C29=8,"中",C29=9,"右",C29="","")</f>
        <v>#NAME?</v>
      </c>
      <c r="AL29" s="44" t="e">
        <f t="array" aca="1" ref="AL29" ca="1">_xludf.IFS(D29=1,"投",D29=2,"捕",D29=3,"一",D29=4,"二",D29=5,"三",D29=6,"遊",D29=7,"左",D29=8,"中",D29=9,"右",D29="","")</f>
        <v>#NAME?</v>
      </c>
      <c r="AM29" s="44" t="e">
        <f t="array" aca="1" ref="AM29" ca="1">_xludf.IFS(E29=1,"投",E29=2,"捕",E29=3,"一",E29=4,"二",E29=5,"三",E29=6,"遊",E29=7,"左",E29=8,"中",E29=9,"右",E29="","")</f>
        <v>#NAME?</v>
      </c>
    </row>
    <row r="30" spans="1:39" ht="17.25" hidden="1" customHeight="1">
      <c r="A30" s="72"/>
      <c r="B30" s="43"/>
      <c r="C30" s="6"/>
      <c r="F30" s="1"/>
      <c r="AE30" s="1" t="s">
        <v>2</v>
      </c>
      <c r="AK30" s="44" t="e">
        <f t="array" aca="1" ref="AK30" ca="1">_xludf.IFS(C30=1,"投",C30=2,"捕",C30=3,"一",C30=4,"二",C30=5,"三",C30=6,"遊",C30=7,"左",C30=8,"中",C30=9,"右",C30="","")</f>
        <v>#NAME?</v>
      </c>
      <c r="AL30" s="44" t="e">
        <f t="array" aca="1" ref="AL30" ca="1">_xludf.IFS(D30=1,"投",D30=2,"捕",D30=3,"一",D30=4,"二",D30=5,"三",D30=6,"遊",D30=7,"左",D30=8,"中",D30=9,"右",D30="","")</f>
        <v>#NAME?</v>
      </c>
      <c r="AM30" s="44" t="e">
        <f t="array" aca="1" ref="AM30" ca="1">_xludf.IFS(E30=1,"投",E30=2,"捕",E30=3,"一",E30=4,"二",E30=5,"三",E30=6,"遊",E30=7,"左",E30=8,"中",E30=9,"右",E30="","")</f>
        <v>#NAME?</v>
      </c>
    </row>
    <row r="31" spans="1:39" ht="17.25" hidden="1" customHeight="1">
      <c r="A31" s="72"/>
      <c r="B31" s="43"/>
      <c r="C31" s="6"/>
      <c r="F31" s="1"/>
      <c r="AE31" s="1" t="s">
        <v>3</v>
      </c>
      <c r="AK31" s="44" t="e">
        <f t="array" aca="1" ref="AK31" ca="1">_xludf.IFS(C31=1,"投",C31=2,"捕",C31=3,"一",C31=4,"二",C31=5,"三",C31=6,"遊",C31=7,"左",C31=8,"中",C31=9,"右",C31="","")</f>
        <v>#NAME?</v>
      </c>
      <c r="AL31" s="44" t="e">
        <f t="array" aca="1" ref="AL31" ca="1">_xludf.IFS(D31=1,"投",D31=2,"捕",D31=3,"一",D31=4,"二",D31=5,"三",D31=6,"遊",D31=7,"左",D31=8,"中",D31=9,"右",D31="","")</f>
        <v>#NAME?</v>
      </c>
      <c r="AM31" s="44" t="e">
        <f t="array" aca="1" ref="AM31" ca="1">_xludf.IFS(E31=1,"投",E31=2,"捕",E31=3,"一",E31=4,"二",E31=5,"三",E31=6,"遊",E31=7,"左",E31=8,"中",E31=9,"右",E31="","")</f>
        <v>#NAME?</v>
      </c>
    </row>
    <row r="32" spans="1:39" ht="17.25" hidden="1" customHeight="1">
      <c r="A32" s="72"/>
      <c r="B32" s="43"/>
      <c r="C32" s="6"/>
      <c r="F32" s="1"/>
      <c r="AE32" s="1" t="s">
        <v>4</v>
      </c>
      <c r="AK32" s="44" t="e">
        <f t="array" aca="1" ref="AK32" ca="1">_xludf.IFS(C32=1,"投",C32=2,"捕",C32=3,"一",C32=4,"二",C32=5,"三",C32=6,"遊",C32=7,"左",C32=8,"中",C32=9,"右",C32="","")</f>
        <v>#NAME?</v>
      </c>
      <c r="AL32" s="44" t="e">
        <f t="array" aca="1" ref="AL32" ca="1">_xludf.IFS(D32=1,"投",D32=2,"捕",D32=3,"一",D32=4,"二",D32=5,"三",D32=6,"遊",D32=7,"左",D32=8,"中",D32=9,"右",D32="","")</f>
        <v>#NAME?</v>
      </c>
      <c r="AM32" s="44" t="e">
        <f t="array" aca="1" ref="AM32" ca="1">_xludf.IFS(E32=1,"投",E32=2,"捕",E32=3,"一",E32=4,"二",E32=5,"三",E32=6,"遊",E32=7,"左",E32=8,"中",E32=9,"右",E32="","")</f>
        <v>#NAME?</v>
      </c>
    </row>
    <row r="33" spans="1:39" ht="17.25" hidden="1" customHeight="1">
      <c r="A33" s="72"/>
      <c r="B33" s="43"/>
      <c r="C33" s="6"/>
      <c r="F33" s="1"/>
      <c r="AE33" s="1" t="s">
        <v>5</v>
      </c>
      <c r="AK33" s="44" t="e">
        <f t="array" aca="1" ref="AK33" ca="1">_xludf.IFS(C33=1,"投",C33=2,"捕",C33=3,"一",C33=4,"二",C33=5,"三",C33=6,"遊",C33=7,"左",C33=8,"中",C33=9,"右",C33="","")</f>
        <v>#NAME?</v>
      </c>
      <c r="AL33" s="44" t="e">
        <f t="array" aca="1" ref="AL33" ca="1">_xludf.IFS(D33=1,"投",D33=2,"捕",D33=3,"一",D33=4,"二",D33=5,"三",D33=6,"遊",D33=7,"左",D33=8,"中",D33=9,"右",D33="","")</f>
        <v>#NAME?</v>
      </c>
      <c r="AM33" s="44" t="e">
        <f t="array" aca="1" ref="AM33" ca="1">_xludf.IFS(E33=1,"投",E33=2,"捕",E33=3,"一",E33=4,"二",E33=5,"三",E33=6,"遊",E33=7,"左",E33=8,"中",E33=9,"右",E33="","")</f>
        <v>#NAME?</v>
      </c>
    </row>
    <row r="34" spans="1:39" ht="17.25" customHeight="1">
      <c r="A34" s="73" t="s">
        <v>132</v>
      </c>
      <c r="B34" s="46">
        <v>1</v>
      </c>
      <c r="C34" s="45">
        <v>6</v>
      </c>
      <c r="D34" s="46"/>
      <c r="E34" s="46"/>
      <c r="F34" s="46" t="s">
        <v>62</v>
      </c>
      <c r="G34" s="6">
        <f t="shared" ref="G34:G45" si="28">COUNTA(AF34:AJ34)</f>
        <v>3</v>
      </c>
      <c r="H34" s="6">
        <f t="shared" ref="H34:H45" si="29">G34-N34-O34-Z34</f>
        <v>3</v>
      </c>
      <c r="I34" s="6">
        <f t="shared" ref="I34:I45" si="30">SUM(J34:M34)</f>
        <v>1</v>
      </c>
      <c r="J34" s="6">
        <f t="shared" ref="J34:J45" si="31">COUNTIF(AF34:AJ34, "*安*")</f>
        <v>1</v>
      </c>
      <c r="K34" s="6">
        <f t="shared" ref="K34:K45" si="32">COUNTIF(AF34:AJ34, "*二")</f>
        <v>0</v>
      </c>
      <c r="L34" s="6">
        <f t="shared" ref="L34:L45" si="33">COUNTIF(AF34:AJ34, "*三")</f>
        <v>0</v>
      </c>
      <c r="M34" s="6">
        <f t="shared" ref="M34:M45" si="34">COUNTIF(AF34:AJ34, "*本")</f>
        <v>0</v>
      </c>
      <c r="N34" s="6">
        <f t="shared" ref="N34:N45" si="35">COUNTIF(AF34:AJ34, "四球")</f>
        <v>0</v>
      </c>
      <c r="O34" s="6">
        <f t="shared" ref="O34:O45" si="36">COUNTIF(AF34:AJ34, "死球")</f>
        <v>0</v>
      </c>
      <c r="P34" s="46"/>
      <c r="Q34" s="46"/>
      <c r="R34" s="46"/>
      <c r="S34" s="46"/>
      <c r="T34" s="46"/>
      <c r="U34" s="46"/>
      <c r="V34" s="46"/>
      <c r="W34" s="46"/>
      <c r="X34" s="6">
        <f t="shared" ref="X34:X45" si="37">COUNTIF(AF34:AJ34, "*失*")</f>
        <v>0</v>
      </c>
      <c r="Y34" s="6">
        <f t="shared" ref="Y34:Y45" si="38">COUNTIF(AF34:AJ34, "*振*")</f>
        <v>2</v>
      </c>
      <c r="Z34" s="6">
        <f t="shared" ref="Z34:Z45" si="39">COUNTIF(AF34:AJ34, "*犠*")</f>
        <v>0</v>
      </c>
      <c r="AA34" s="6">
        <f t="shared" ref="AA34:AA45" si="40">COUNTIF(AF34:AJ34, "*併*")</f>
        <v>0</v>
      </c>
      <c r="AB34" s="46"/>
      <c r="AC34" s="46"/>
      <c r="AD34" s="46"/>
      <c r="AE34" s="48" t="str">
        <f t="shared" ref="AE34:AE45" si="41">F34</f>
        <v>反町</v>
      </c>
      <c r="AF34" s="46" t="s">
        <v>117</v>
      </c>
      <c r="AG34" s="46" t="s">
        <v>113</v>
      </c>
      <c r="AH34" s="46" t="s">
        <v>118</v>
      </c>
      <c r="AI34" s="46"/>
      <c r="AJ34" s="46"/>
      <c r="AK34" s="47" t="e">
        <f t="array" aca="1" ref="AK34" ca="1">_xludf.IFS(C34=1,"投",C34=2,"捕",C34=3,"一",C34=4,"二",C34=5,"三",C34=6,"遊",C34=7,"左",C34=8,"中",C34=9,"右",C34="","",C34="D","D",C34="F","F")</f>
        <v>#NAME?</v>
      </c>
      <c r="AL34" s="47" t="e">
        <f t="array" aca="1" ref="AL34" ca="1">_xludf.IFS(D34=1,"投",D34=2,"捕",D34=3,"一",D34=4,"二",D34=5,"三",D34=6,"遊",D34=7,"左",D34=8,"中",D34=9,"右",D34="","",D34="D","D",D34="F","F")</f>
        <v>#NAME?</v>
      </c>
      <c r="AM34" s="47"/>
    </row>
    <row r="35" spans="1:39" ht="17.25" customHeight="1">
      <c r="A35" s="72"/>
      <c r="B35" s="6">
        <v>2</v>
      </c>
      <c r="C35" s="43">
        <v>9</v>
      </c>
      <c r="D35" s="6"/>
      <c r="F35" s="6" t="s">
        <v>2</v>
      </c>
      <c r="G35" s="6">
        <f t="shared" si="28"/>
        <v>3</v>
      </c>
      <c r="H35" s="6">
        <f t="shared" si="29"/>
        <v>3</v>
      </c>
      <c r="I35" s="6">
        <f t="shared" si="30"/>
        <v>0</v>
      </c>
      <c r="J35" s="6">
        <f t="shared" si="31"/>
        <v>0</v>
      </c>
      <c r="K35" s="6">
        <f t="shared" si="32"/>
        <v>0</v>
      </c>
      <c r="L35" s="6">
        <f t="shared" si="33"/>
        <v>0</v>
      </c>
      <c r="M35" s="6">
        <f t="shared" si="34"/>
        <v>0</v>
      </c>
      <c r="N35" s="6">
        <f t="shared" si="35"/>
        <v>0</v>
      </c>
      <c r="O35" s="6">
        <f t="shared" si="36"/>
        <v>0</v>
      </c>
      <c r="X35" s="6">
        <f t="shared" si="37"/>
        <v>0</v>
      </c>
      <c r="Y35" s="6">
        <f t="shared" si="38"/>
        <v>1</v>
      </c>
      <c r="Z35" s="6">
        <f t="shared" si="39"/>
        <v>0</v>
      </c>
      <c r="AA35" s="6">
        <f t="shared" si="40"/>
        <v>0</v>
      </c>
      <c r="AE35" s="6" t="str">
        <f t="shared" si="41"/>
        <v>HENRY</v>
      </c>
      <c r="AF35" s="6" t="s">
        <v>113</v>
      </c>
      <c r="AG35" s="6" t="s">
        <v>133</v>
      </c>
      <c r="AH35" s="67" t="s">
        <v>177</v>
      </c>
      <c r="AK35" s="44" t="e">
        <f t="array" aca="1" ref="AK35" ca="1">_xludf.IFS(C35=1,"投",C35=2,"捕",C35=3,"一",C35=4,"二",C35=5,"三",C35=6,"遊",C35=7,"左",C35=8,"中",C35=9,"右",C35="","",C35="D","D",C35="F","F")</f>
        <v>#NAME?</v>
      </c>
      <c r="AL35" s="44" t="e">
        <f t="array" aca="1" ref="AL35" ca="1">_xludf.IFS(D35=1,"投",D35=2,"捕",D35=3,"一",D35=4,"二",D35=5,"三",D35=6,"遊",D35=7,"左",D35=8,"中",D35=9,"右",D35="","",D35="D","D",D35="F","F")</f>
        <v>#NAME?</v>
      </c>
      <c r="AM35" s="44"/>
    </row>
    <row r="36" spans="1:39" ht="17.25" customHeight="1">
      <c r="A36" s="72"/>
      <c r="B36" s="6">
        <v>3</v>
      </c>
      <c r="C36" s="43">
        <v>2</v>
      </c>
      <c r="D36" s="6"/>
      <c r="F36" s="6" t="s">
        <v>56</v>
      </c>
      <c r="G36" s="6">
        <f t="shared" si="28"/>
        <v>3</v>
      </c>
      <c r="H36" s="6">
        <f t="shared" si="29"/>
        <v>3</v>
      </c>
      <c r="I36" s="6">
        <f t="shared" si="30"/>
        <v>0</v>
      </c>
      <c r="J36" s="6">
        <f t="shared" si="31"/>
        <v>0</v>
      </c>
      <c r="K36" s="6">
        <f t="shared" si="32"/>
        <v>0</v>
      </c>
      <c r="L36" s="6">
        <f t="shared" si="33"/>
        <v>0</v>
      </c>
      <c r="M36" s="6">
        <f t="shared" si="34"/>
        <v>0</v>
      </c>
      <c r="N36" s="6">
        <f t="shared" si="35"/>
        <v>0</v>
      </c>
      <c r="O36" s="6">
        <f t="shared" si="36"/>
        <v>0</v>
      </c>
      <c r="X36" s="6">
        <f t="shared" si="37"/>
        <v>0</v>
      </c>
      <c r="Y36" s="6">
        <f t="shared" si="38"/>
        <v>3</v>
      </c>
      <c r="Z36" s="6">
        <f t="shared" si="39"/>
        <v>0</v>
      </c>
      <c r="AA36" s="6">
        <f t="shared" si="40"/>
        <v>0</v>
      </c>
      <c r="AE36" s="6" t="str">
        <f t="shared" si="41"/>
        <v>萩原</v>
      </c>
      <c r="AF36" s="6" t="s">
        <v>113</v>
      </c>
      <c r="AG36" s="6" t="s">
        <v>118</v>
      </c>
      <c r="AH36" s="6" t="s">
        <v>113</v>
      </c>
      <c r="AK36" s="44" t="e">
        <f t="array" aca="1" ref="AK36" ca="1">_xludf.IFS(C36=1,"投",C36=2,"捕",C36=3,"一",C36=4,"二",C36=5,"三",C36=6,"遊",C36=7,"左",C36=8,"中",C36=9,"右",C36="","",C36="D","D",C36="F","F")</f>
        <v>#NAME?</v>
      </c>
      <c r="AL36" s="44" t="e">
        <f t="array" aca="1" ref="AL36" ca="1">_xludf.IFS(D36=1,"投",D36=2,"捕",D36=3,"一",D36=4,"二",D36=5,"三",D36=6,"遊",D36=7,"左",D36=8,"中",D36=9,"右",D36="","",D36="D","D",D36="F","F")</f>
        <v>#NAME?</v>
      </c>
      <c r="AM36" s="44"/>
    </row>
    <row r="37" spans="1:39" ht="17.25" customHeight="1">
      <c r="A37" s="72"/>
      <c r="B37" s="6">
        <v>4</v>
      </c>
      <c r="C37" s="43">
        <v>1</v>
      </c>
      <c r="D37" s="6"/>
      <c r="F37" s="6" t="s">
        <v>52</v>
      </c>
      <c r="G37" s="6">
        <f t="shared" si="28"/>
        <v>2</v>
      </c>
      <c r="H37" s="6">
        <f t="shared" si="29"/>
        <v>2</v>
      </c>
      <c r="I37" s="6">
        <f t="shared" si="30"/>
        <v>1</v>
      </c>
      <c r="J37" s="6">
        <f t="shared" si="31"/>
        <v>0</v>
      </c>
      <c r="K37" s="6">
        <f t="shared" si="32"/>
        <v>0</v>
      </c>
      <c r="L37" s="6">
        <f t="shared" si="33"/>
        <v>0</v>
      </c>
      <c r="M37" s="6">
        <f t="shared" si="34"/>
        <v>1</v>
      </c>
      <c r="N37" s="6">
        <f t="shared" si="35"/>
        <v>0</v>
      </c>
      <c r="O37" s="6">
        <f t="shared" si="36"/>
        <v>0</v>
      </c>
      <c r="X37" s="6">
        <f t="shared" si="37"/>
        <v>0</v>
      </c>
      <c r="Y37" s="6">
        <f t="shared" si="38"/>
        <v>1</v>
      </c>
      <c r="Z37" s="6">
        <f t="shared" si="39"/>
        <v>0</v>
      </c>
      <c r="AA37" s="6">
        <f t="shared" si="40"/>
        <v>0</v>
      </c>
      <c r="AE37" s="6" t="str">
        <f t="shared" si="41"/>
        <v>大鐘</v>
      </c>
      <c r="AF37" s="6" t="s">
        <v>118</v>
      </c>
      <c r="AG37" s="6" t="s">
        <v>134</v>
      </c>
      <c r="AK37" s="44" t="e">
        <f t="array" aca="1" ref="AK37" ca="1">_xludf.IFS(C37=1,"投",C37=2,"捕",C37=3,"一",C37=4,"二",C37=5,"三",C37=6,"遊",C37=7,"左",C37=8,"中",C37=9,"右",C37="","",C37="D","D",C37="F","F")</f>
        <v>#NAME?</v>
      </c>
      <c r="AL37" s="44" t="e">
        <f t="array" aca="1" ref="AL37" ca="1">_xludf.IFS(D37=1,"投",D37=2,"捕",D37=3,"一",D37=4,"二",D37=5,"三",D37=6,"遊",D37=7,"左",D37=8,"中",D37=9,"右",D37="","",D37="D","D",D37="F","F")</f>
        <v>#NAME?</v>
      </c>
      <c r="AM37" s="44"/>
    </row>
    <row r="38" spans="1:39" ht="17.25" customHeight="1">
      <c r="A38" s="72"/>
      <c r="B38" s="6">
        <v>4</v>
      </c>
      <c r="D38" s="6">
        <v>1</v>
      </c>
      <c r="F38" s="6" t="s">
        <v>3</v>
      </c>
      <c r="G38" s="6">
        <f t="shared" si="28"/>
        <v>1</v>
      </c>
      <c r="H38" s="6">
        <f t="shared" si="29"/>
        <v>1</v>
      </c>
      <c r="I38" s="6">
        <f t="shared" si="30"/>
        <v>0</v>
      </c>
      <c r="J38" s="6">
        <f t="shared" si="31"/>
        <v>0</v>
      </c>
      <c r="K38" s="6">
        <f t="shared" si="32"/>
        <v>0</v>
      </c>
      <c r="L38" s="6">
        <f t="shared" si="33"/>
        <v>0</v>
      </c>
      <c r="M38" s="6">
        <f t="shared" si="34"/>
        <v>0</v>
      </c>
      <c r="N38" s="6">
        <f t="shared" si="35"/>
        <v>0</v>
      </c>
      <c r="O38" s="6">
        <f t="shared" si="36"/>
        <v>0</v>
      </c>
      <c r="X38" s="6">
        <f t="shared" si="37"/>
        <v>0</v>
      </c>
      <c r="Y38" s="6">
        <f t="shared" si="38"/>
        <v>1</v>
      </c>
      <c r="Z38" s="6">
        <f t="shared" si="39"/>
        <v>0</v>
      </c>
      <c r="AA38" s="6">
        <f t="shared" si="40"/>
        <v>0</v>
      </c>
      <c r="AE38" s="6" t="str">
        <f t="shared" si="41"/>
        <v>加本</v>
      </c>
      <c r="AH38" s="6" t="s">
        <v>113</v>
      </c>
      <c r="AK38" s="44" t="e">
        <f t="array" aca="1" ref="AK38" ca="1">_xludf.IFS(C38=1,"投",C38=2,"捕",C38=3,"一",C38=4,"二",C38=5,"三",C38=6,"遊",C38=7,"左",C38=8,"中",C38=9,"右",C38="","",C38="D","D",C38="F","F")</f>
        <v>#NAME?</v>
      </c>
      <c r="AL38" s="44" t="e">
        <f t="array" aca="1" ref="AL38" ca="1">_xludf.IFS(D38=1,"投",D38=2,"捕",D38=3,"一",D38=4,"二",D38=5,"三",D38=6,"遊",D38=7,"左",D38=8,"中",D38=9,"右",D38="","",D38="D","D",D38="F","F")</f>
        <v>#NAME?</v>
      </c>
      <c r="AM38" s="44"/>
    </row>
    <row r="39" spans="1:39" ht="17.25" customHeight="1">
      <c r="A39" s="72"/>
      <c r="B39" s="6">
        <v>5</v>
      </c>
      <c r="C39" s="43">
        <v>3</v>
      </c>
      <c r="D39" s="6">
        <v>4</v>
      </c>
      <c r="F39" s="6" t="s">
        <v>50</v>
      </c>
      <c r="G39" s="6">
        <f t="shared" si="28"/>
        <v>2</v>
      </c>
      <c r="H39" s="6">
        <f t="shared" si="29"/>
        <v>2</v>
      </c>
      <c r="I39" s="6">
        <f t="shared" si="30"/>
        <v>0</v>
      </c>
      <c r="J39" s="6">
        <f t="shared" si="31"/>
        <v>0</v>
      </c>
      <c r="K39" s="6">
        <f t="shared" si="32"/>
        <v>0</v>
      </c>
      <c r="L39" s="6">
        <f t="shared" si="33"/>
        <v>0</v>
      </c>
      <c r="M39" s="6">
        <f t="shared" si="34"/>
        <v>0</v>
      </c>
      <c r="N39" s="6">
        <f t="shared" si="35"/>
        <v>0</v>
      </c>
      <c r="O39" s="6">
        <f t="shared" si="36"/>
        <v>0</v>
      </c>
      <c r="X39" s="6">
        <f t="shared" si="37"/>
        <v>1</v>
      </c>
      <c r="Y39" s="6">
        <f t="shared" si="38"/>
        <v>0</v>
      </c>
      <c r="Z39" s="6">
        <f t="shared" si="39"/>
        <v>0</v>
      </c>
      <c r="AA39" s="6">
        <f t="shared" si="40"/>
        <v>0</v>
      </c>
      <c r="AE39" s="6" t="str">
        <f t="shared" si="41"/>
        <v>安部剛</v>
      </c>
      <c r="AF39" s="6" t="s">
        <v>131</v>
      </c>
      <c r="AG39" s="6" t="s">
        <v>135</v>
      </c>
      <c r="AK39" s="44" t="e">
        <f t="array" aca="1" ref="AK39" ca="1">_xludf.IFS(C39=1,"投",C39=2,"捕",C39=3,"一",C39=4,"二",C39=5,"三",C39=6,"遊",C39=7,"左",C39=8,"中",C39=9,"右",C39="","",C39="D","D",C39="F","F")</f>
        <v>#NAME?</v>
      </c>
      <c r="AL39" s="44" t="e">
        <f t="array" aca="1" ref="AL39" ca="1">_xludf.IFS(D39=1,"投",D39=2,"捕",D39=3,"一",D39=4,"二",D39=5,"三",D39=6,"遊",D39=7,"左",D39=8,"中",D39=9,"右",D39="","",D39="D","D",D39="F","F")</f>
        <v>#NAME?</v>
      </c>
      <c r="AM39" s="44"/>
    </row>
    <row r="40" spans="1:39" ht="17.25" customHeight="1">
      <c r="A40" s="72"/>
      <c r="B40" s="6"/>
      <c r="C40" s="43"/>
      <c r="D40" s="6" t="s">
        <v>136</v>
      </c>
      <c r="F40" s="6" t="s">
        <v>5</v>
      </c>
      <c r="G40" s="6">
        <f t="shared" si="28"/>
        <v>1</v>
      </c>
      <c r="H40" s="6">
        <f t="shared" si="29"/>
        <v>1</v>
      </c>
      <c r="I40" s="6">
        <f t="shared" si="30"/>
        <v>0</v>
      </c>
      <c r="J40" s="6">
        <f t="shared" si="31"/>
        <v>0</v>
      </c>
      <c r="K40" s="6">
        <f t="shared" si="32"/>
        <v>0</v>
      </c>
      <c r="L40" s="6">
        <f t="shared" si="33"/>
        <v>0</v>
      </c>
      <c r="M40" s="6">
        <f t="shared" si="34"/>
        <v>0</v>
      </c>
      <c r="N40" s="6">
        <f t="shared" si="35"/>
        <v>0</v>
      </c>
      <c r="O40" s="6">
        <f t="shared" si="36"/>
        <v>0</v>
      </c>
      <c r="X40" s="6">
        <f t="shared" si="37"/>
        <v>0</v>
      </c>
      <c r="Y40" s="6">
        <f t="shared" si="38"/>
        <v>1</v>
      </c>
      <c r="Z40" s="6">
        <f t="shared" si="39"/>
        <v>0</v>
      </c>
      <c r="AA40" s="6">
        <f t="shared" si="40"/>
        <v>0</v>
      </c>
      <c r="AE40" s="6" t="str">
        <f t="shared" si="41"/>
        <v>新畑</v>
      </c>
      <c r="AF40" s="6"/>
      <c r="AG40" s="6"/>
      <c r="AH40" s="6" t="s">
        <v>113</v>
      </c>
      <c r="AK40" s="44"/>
      <c r="AL40" s="44"/>
      <c r="AM40" s="44"/>
    </row>
    <row r="41" spans="1:39" ht="17.25" customHeight="1">
      <c r="A41" s="72"/>
      <c r="B41" s="6">
        <v>6</v>
      </c>
      <c r="C41" s="43">
        <v>8</v>
      </c>
      <c r="D41" s="6"/>
      <c r="F41" s="6" t="s">
        <v>54</v>
      </c>
      <c r="G41" s="6">
        <f t="shared" si="28"/>
        <v>3</v>
      </c>
      <c r="H41" s="6">
        <f t="shared" si="29"/>
        <v>3</v>
      </c>
      <c r="I41" s="6">
        <f t="shared" si="30"/>
        <v>0</v>
      </c>
      <c r="J41" s="6">
        <f t="shared" si="31"/>
        <v>0</v>
      </c>
      <c r="K41" s="6">
        <f t="shared" si="32"/>
        <v>0</v>
      </c>
      <c r="L41" s="6">
        <f t="shared" si="33"/>
        <v>0</v>
      </c>
      <c r="M41" s="6">
        <f t="shared" si="34"/>
        <v>0</v>
      </c>
      <c r="N41" s="6">
        <f t="shared" si="35"/>
        <v>0</v>
      </c>
      <c r="O41" s="6">
        <f t="shared" si="36"/>
        <v>0</v>
      </c>
      <c r="X41" s="6">
        <f t="shared" si="37"/>
        <v>0</v>
      </c>
      <c r="Y41" s="6">
        <f t="shared" si="38"/>
        <v>3</v>
      </c>
      <c r="Z41" s="6">
        <f t="shared" si="39"/>
        <v>0</v>
      </c>
      <c r="AA41" s="6">
        <f t="shared" si="40"/>
        <v>0</v>
      </c>
      <c r="AE41" s="6" t="str">
        <f t="shared" si="41"/>
        <v>北久保</v>
      </c>
      <c r="AF41" s="6" t="s">
        <v>113</v>
      </c>
      <c r="AG41" s="6" t="s">
        <v>113</v>
      </c>
      <c r="AH41" s="6" t="s">
        <v>118</v>
      </c>
      <c r="AK41" s="44" t="e">
        <f t="array" aca="1" ref="AK41" ca="1">_xludf.IFS(C41=1,"投",C41=2,"捕",C41=3,"一",C41=4,"二",C41=5,"三",C41=6,"遊",C41=7,"左",C41=8,"中",C41=9,"右",C41="","",C41="D","D",C41="F","F")</f>
        <v>#NAME?</v>
      </c>
      <c r="AL41" s="44" t="e">
        <f t="array" aca="1" ref="AL41" ca="1">_xludf.IFS(D41=1,"投",D41=2,"捕",D41=3,"一",D41=4,"二",D41=5,"三",D41=6,"遊",D41=7,"左",D41=8,"中",D41=9,"右",D41="","",D41="D","D",D41="F","F")</f>
        <v>#NAME?</v>
      </c>
      <c r="AM41" s="44"/>
    </row>
    <row r="42" spans="1:39" ht="17.25" customHeight="1">
      <c r="A42" s="72"/>
      <c r="B42" s="6">
        <v>7</v>
      </c>
      <c r="C42" s="43">
        <v>7</v>
      </c>
      <c r="D42" s="6"/>
      <c r="F42" s="6" t="s">
        <v>60</v>
      </c>
      <c r="G42" s="6">
        <f t="shared" si="28"/>
        <v>2</v>
      </c>
      <c r="H42" s="6">
        <f t="shared" si="29"/>
        <v>2</v>
      </c>
      <c r="I42" s="6">
        <f t="shared" si="30"/>
        <v>0</v>
      </c>
      <c r="J42" s="6">
        <f t="shared" si="31"/>
        <v>0</v>
      </c>
      <c r="K42" s="6">
        <f t="shared" si="32"/>
        <v>0</v>
      </c>
      <c r="L42" s="6">
        <f t="shared" si="33"/>
        <v>0</v>
      </c>
      <c r="M42" s="6">
        <f t="shared" si="34"/>
        <v>0</v>
      </c>
      <c r="N42" s="6">
        <f t="shared" si="35"/>
        <v>0</v>
      </c>
      <c r="O42" s="6">
        <f t="shared" si="36"/>
        <v>0</v>
      </c>
      <c r="X42" s="6">
        <f t="shared" si="37"/>
        <v>0</v>
      </c>
      <c r="Y42" s="6">
        <f t="shared" si="38"/>
        <v>2</v>
      </c>
      <c r="Z42" s="6">
        <f t="shared" si="39"/>
        <v>0</v>
      </c>
      <c r="AA42" s="6">
        <f t="shared" si="40"/>
        <v>0</v>
      </c>
      <c r="AE42" s="6" t="str">
        <f t="shared" si="41"/>
        <v>上小城</v>
      </c>
      <c r="AF42" s="6" t="s">
        <v>113</v>
      </c>
      <c r="AG42" s="6" t="s">
        <v>113</v>
      </c>
      <c r="AK42" s="44" t="e">
        <f t="array" aca="1" ref="AK42" ca="1">_xludf.IFS(C42=1,"投",C42=2,"捕",C42=3,"一",C42=4,"二",C42=5,"三",C42=6,"遊",C42=7,"左",C42=8,"中",C42=9,"右",C42="","",C42="D","D",C42="F","F")</f>
        <v>#NAME?</v>
      </c>
      <c r="AL42" s="44" t="e">
        <f t="array" aca="1" ref="AL42" ca="1">_xludf.IFS(D42=1,"投",D42=2,"捕",D42=3,"一",D42=4,"二",D42=5,"三",D42=6,"遊",D42=7,"左",D42=8,"中",D42=9,"右",D42="","",D42="D","D",D42="F","F")</f>
        <v>#NAME?</v>
      </c>
      <c r="AM42" s="44"/>
    </row>
    <row r="43" spans="1:39" ht="17.25" customHeight="1">
      <c r="A43" s="72"/>
      <c r="B43" s="6">
        <v>8</v>
      </c>
      <c r="C43" s="43">
        <v>5</v>
      </c>
      <c r="D43" s="6"/>
      <c r="F43" s="6" t="s">
        <v>58</v>
      </c>
      <c r="G43" s="6">
        <f t="shared" si="28"/>
        <v>2</v>
      </c>
      <c r="H43" s="6">
        <f t="shared" si="29"/>
        <v>2</v>
      </c>
      <c r="I43" s="6">
        <f t="shared" si="30"/>
        <v>0</v>
      </c>
      <c r="J43" s="6">
        <f t="shared" si="31"/>
        <v>0</v>
      </c>
      <c r="K43" s="6">
        <f t="shared" si="32"/>
        <v>0</v>
      </c>
      <c r="L43" s="6">
        <f t="shared" si="33"/>
        <v>0</v>
      </c>
      <c r="M43" s="6">
        <f t="shared" si="34"/>
        <v>0</v>
      </c>
      <c r="N43" s="6">
        <f t="shared" si="35"/>
        <v>0</v>
      </c>
      <c r="O43" s="6">
        <f t="shared" si="36"/>
        <v>0</v>
      </c>
      <c r="X43" s="6">
        <f t="shared" si="37"/>
        <v>0</v>
      </c>
      <c r="Y43" s="6">
        <f t="shared" si="38"/>
        <v>0</v>
      </c>
      <c r="Z43" s="6">
        <f t="shared" si="39"/>
        <v>0</v>
      </c>
      <c r="AA43" s="6">
        <f t="shared" si="40"/>
        <v>0</v>
      </c>
      <c r="AE43" s="6" t="str">
        <f t="shared" si="41"/>
        <v>岩本</v>
      </c>
      <c r="AF43" s="6" t="s">
        <v>131</v>
      </c>
      <c r="AG43" s="67" t="s">
        <v>177</v>
      </c>
      <c r="AK43" s="44" t="e">
        <f t="array" aca="1" ref="AK43" ca="1">_xludf.IFS(C43=1,"投",C43=2,"捕",C43=3,"一",C43=4,"二",C43=5,"三",C43=6,"遊",C43=7,"左",C43=8,"中",C43=9,"右",C43="","",C43="D","D",C43="F","F")</f>
        <v>#NAME?</v>
      </c>
      <c r="AL43" s="44" t="e">
        <f t="array" aca="1" ref="AL43" ca="1">_xludf.IFS(D43=1,"投",D43=2,"捕",D43=3,"一",D43=4,"二",D43=5,"三",D43=6,"遊",D43=7,"左",D43=8,"中",D43=9,"右",D43="","",D43="D","D",D43="F","F")</f>
        <v>#NAME?</v>
      </c>
      <c r="AM43" s="44"/>
    </row>
    <row r="44" spans="1:39" ht="17.25" customHeight="1">
      <c r="A44" s="72"/>
      <c r="B44" s="6">
        <v>9</v>
      </c>
      <c r="C44" s="43">
        <v>4</v>
      </c>
      <c r="D44" s="6"/>
      <c r="F44" s="6" t="s">
        <v>46</v>
      </c>
      <c r="G44" s="6">
        <f t="shared" si="28"/>
        <v>2</v>
      </c>
      <c r="H44" s="6">
        <f t="shared" si="29"/>
        <v>2</v>
      </c>
      <c r="I44" s="6">
        <f t="shared" si="30"/>
        <v>0</v>
      </c>
      <c r="J44" s="6">
        <f t="shared" si="31"/>
        <v>0</v>
      </c>
      <c r="K44" s="6">
        <f t="shared" si="32"/>
        <v>0</v>
      </c>
      <c r="L44" s="6">
        <f t="shared" si="33"/>
        <v>0</v>
      </c>
      <c r="M44" s="6">
        <f t="shared" si="34"/>
        <v>0</v>
      </c>
      <c r="N44" s="6">
        <f t="shared" si="35"/>
        <v>0</v>
      </c>
      <c r="O44" s="6">
        <f t="shared" si="36"/>
        <v>0</v>
      </c>
      <c r="X44" s="6">
        <f t="shared" si="37"/>
        <v>0</v>
      </c>
      <c r="Y44" s="6">
        <f t="shared" si="38"/>
        <v>2</v>
      </c>
      <c r="Z44" s="6">
        <f t="shared" si="39"/>
        <v>0</v>
      </c>
      <c r="AA44" s="6">
        <f t="shared" si="40"/>
        <v>0</v>
      </c>
      <c r="AE44" s="6" t="str">
        <f t="shared" si="41"/>
        <v>野場</v>
      </c>
      <c r="AF44" s="6" t="s">
        <v>113</v>
      </c>
      <c r="AG44" s="6" t="s">
        <v>113</v>
      </c>
      <c r="AK44" s="44" t="e">
        <f t="array" aca="1" ref="AK44" ca="1">_xludf.IFS(C44=1,"投",C44=2,"捕",C44=3,"一",C44=4,"二",C44=5,"三",C44=6,"遊",C44=7,"左",C44=8,"中",C44=9,"右",C44="","",C44="D","D",C44="F","F")</f>
        <v>#NAME?</v>
      </c>
      <c r="AL44" s="44" t="e">
        <f t="array" aca="1" ref="AL44" ca="1">_xludf.IFS(D44=1,"投",D44=2,"捕",D44=3,"一",D44=4,"二",D44=5,"三",D44=6,"遊",D44=7,"左",D44=8,"中",D44=9,"右",D44="","",D44="D","D",D44="F","F")</f>
        <v>#NAME?</v>
      </c>
      <c r="AM44" s="44"/>
    </row>
    <row r="45" spans="1:39" ht="17.25" customHeight="1">
      <c r="A45" s="72"/>
      <c r="B45" s="6">
        <v>9</v>
      </c>
      <c r="C45" s="43"/>
      <c r="D45" s="6">
        <v>3</v>
      </c>
      <c r="F45" s="6" t="s">
        <v>4</v>
      </c>
      <c r="G45" s="6">
        <f t="shared" si="28"/>
        <v>0</v>
      </c>
      <c r="H45" s="6">
        <f t="shared" si="29"/>
        <v>0</v>
      </c>
      <c r="I45" s="6">
        <f t="shared" si="30"/>
        <v>0</v>
      </c>
      <c r="J45" s="6">
        <f t="shared" si="31"/>
        <v>0</v>
      </c>
      <c r="K45" s="6">
        <f t="shared" si="32"/>
        <v>0</v>
      </c>
      <c r="L45" s="6">
        <f t="shared" si="33"/>
        <v>0</v>
      </c>
      <c r="M45" s="6">
        <f t="shared" si="34"/>
        <v>0</v>
      </c>
      <c r="N45" s="6">
        <f t="shared" si="35"/>
        <v>0</v>
      </c>
      <c r="O45" s="6">
        <f t="shared" si="36"/>
        <v>0</v>
      </c>
      <c r="X45" s="6">
        <f t="shared" si="37"/>
        <v>0</v>
      </c>
      <c r="Y45" s="6">
        <f t="shared" si="38"/>
        <v>0</v>
      </c>
      <c r="Z45" s="6">
        <f t="shared" si="39"/>
        <v>0</v>
      </c>
      <c r="AA45" s="6">
        <f t="shared" si="40"/>
        <v>0</v>
      </c>
      <c r="AE45" s="6" t="str">
        <f t="shared" si="41"/>
        <v>佐伯</v>
      </c>
      <c r="AK45" s="44" t="e">
        <f t="array" aca="1" ref="AK45" ca="1">_xludf.IFS(C45=1,"投",C45=2,"捕",C45=3,"一",C45=4,"二",C45=5,"三",C45=6,"遊",C45=7,"左",C45=8,"中",C45=9,"右",C45="","",C45="D","D",C45="F","F")</f>
        <v>#NAME?</v>
      </c>
      <c r="AL45" s="44" t="e">
        <f t="array" aca="1" ref="AL45" ca="1">_xludf.IFS(D45=1,"投",D45=2,"捕",D45=3,"一",D45=4,"二",D45=5,"三",D45=6,"遊",D45=7,"左",D45=8,"中",D45=9,"右",D45="","",D45="D","D",D45="F","F")</f>
        <v>#NAME?</v>
      </c>
      <c r="AM45" s="44"/>
    </row>
    <row r="46" spans="1:39" ht="17.25" hidden="1" customHeight="1">
      <c r="A46" s="72"/>
      <c r="B46" s="43"/>
      <c r="C46" s="6"/>
      <c r="AE46" s="1" t="s">
        <v>1</v>
      </c>
      <c r="AK46" s="44"/>
      <c r="AL46" s="44"/>
      <c r="AM46" s="44"/>
    </row>
    <row r="47" spans="1:39" ht="17.25" hidden="1" customHeight="1">
      <c r="A47" s="72"/>
      <c r="B47" s="43"/>
      <c r="C47" s="6"/>
      <c r="AE47" s="1" t="s">
        <v>42</v>
      </c>
      <c r="AK47" s="44"/>
      <c r="AL47" s="44"/>
      <c r="AM47" s="44"/>
    </row>
    <row r="48" spans="1:39" ht="17.25" hidden="1" customHeight="1">
      <c r="A48" s="72"/>
      <c r="B48" s="43"/>
      <c r="C48" s="6"/>
      <c r="AE48" s="1" t="s">
        <v>44</v>
      </c>
      <c r="AK48" s="44"/>
      <c r="AL48" s="44"/>
      <c r="AM48" s="44"/>
    </row>
    <row r="49" spans="1:39" ht="17.25" hidden="1" customHeight="1">
      <c r="A49" s="74"/>
      <c r="B49" s="49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1" t="s">
        <v>5</v>
      </c>
      <c r="AF49" s="50"/>
      <c r="AG49" s="50"/>
      <c r="AH49" s="50"/>
      <c r="AI49" s="50"/>
      <c r="AJ49" s="50"/>
      <c r="AK49" s="52"/>
      <c r="AL49" s="52"/>
      <c r="AM49" s="44"/>
    </row>
    <row r="50" spans="1:39" ht="17.25" customHeight="1">
      <c r="A50" s="73" t="s">
        <v>137</v>
      </c>
      <c r="B50" s="45">
        <v>1</v>
      </c>
      <c r="C50" s="46">
        <v>6</v>
      </c>
      <c r="D50" s="46"/>
      <c r="E50" s="46"/>
      <c r="F50" s="46" t="s">
        <v>62</v>
      </c>
      <c r="G50" s="6">
        <f t="shared" ref="G50:G61" si="42">COUNTA(AF50:AJ50)</f>
        <v>3</v>
      </c>
      <c r="H50" s="6">
        <f t="shared" ref="H50:H61" si="43">G50-N50-O50-Z50</f>
        <v>1</v>
      </c>
      <c r="I50" s="6">
        <f t="shared" ref="I50:I61" si="44">SUM(J50:M50)</f>
        <v>0</v>
      </c>
      <c r="J50" s="6">
        <f t="shared" ref="J50:J61" si="45">COUNTIF(AF50:AJ50, "*安*")</f>
        <v>0</v>
      </c>
      <c r="K50" s="6">
        <f t="shared" ref="K50:K61" si="46">COUNTIF(AF50:AJ50, "*二")</f>
        <v>0</v>
      </c>
      <c r="L50" s="6">
        <f t="shared" ref="L50:L61" si="47">COUNTIF(AF50:AJ50, "*三")</f>
        <v>0</v>
      </c>
      <c r="M50" s="6">
        <f t="shared" ref="M50:M61" si="48">COUNTIF(AF50:AJ50, "*本")</f>
        <v>0</v>
      </c>
      <c r="N50" s="6">
        <f t="shared" ref="N50:N61" si="49">COUNTIF(AF50:AJ50, "四球")</f>
        <v>2</v>
      </c>
      <c r="O50" s="6">
        <f t="shared" ref="O50:O61" si="50">COUNTIF(AF50:AJ50, "死球")</f>
        <v>0</v>
      </c>
      <c r="P50" s="46"/>
      <c r="Q50" s="46"/>
      <c r="R50" s="46"/>
      <c r="S50" s="46"/>
      <c r="T50" s="46"/>
      <c r="U50" s="46"/>
      <c r="V50" s="46"/>
      <c r="W50" s="46"/>
      <c r="X50" s="6">
        <f t="shared" ref="X50:X61" si="51">COUNTIF(AF50:AJ50, "*失*")</f>
        <v>0</v>
      </c>
      <c r="Y50" s="6">
        <f t="shared" ref="Y50:Y61" si="52">COUNTIF(AF50:AJ50, "*振*")</f>
        <v>0</v>
      </c>
      <c r="Z50" s="6">
        <f t="shared" ref="Z50:Z61" si="53">COUNTIF(AF50:AJ50, "*犠*")</f>
        <v>0</v>
      </c>
      <c r="AA50" s="6">
        <f t="shared" ref="AA50:AA61" si="54">COUNTIF(AF50:AJ50, "*併*")</f>
        <v>0</v>
      </c>
      <c r="AB50" s="46"/>
      <c r="AC50" s="46"/>
      <c r="AD50" s="46"/>
      <c r="AE50" s="48" t="str">
        <f t="shared" ref="AE50:AE60" si="55">F50</f>
        <v>反町</v>
      </c>
      <c r="AF50" s="46" t="s">
        <v>171</v>
      </c>
      <c r="AG50" s="46" t="s">
        <v>171</v>
      </c>
      <c r="AH50" s="46" t="s">
        <v>187</v>
      </c>
      <c r="AI50" s="46"/>
      <c r="AJ50" s="46"/>
      <c r="AK50" s="44" t="e">
        <f t="array" aca="1" ref="AK50" ca="1">_xludf.IFS(C50=1,"投",C50=2,"捕",C50=3,"一",C50=4,"二",C50=5,"三",C50=6,"遊",C50=7,"左",C50=8,"中",C50=9,"右",C50="","",C50="D","D",C50="F","F",C50="打","打")</f>
        <v>#NAME?</v>
      </c>
      <c r="AL50" s="44" t="e">
        <f t="array" aca="1" ref="AL50" ca="1">_xludf.IFS(D50=1,"投",D50=2,"捕",D50=3,"一",D50=4,"二",D50=5,"三",D50=6,"遊",D50=7,"左",D50=8,"中",D50=9,"右",D50="","",D50="D","D",D50="F","F",D50="打","打")</f>
        <v>#NAME?</v>
      </c>
      <c r="AM50" s="44"/>
    </row>
    <row r="51" spans="1:39" ht="17.25" customHeight="1">
      <c r="A51" s="75"/>
      <c r="B51" s="43">
        <v>2</v>
      </c>
      <c r="C51" s="6">
        <v>7</v>
      </c>
      <c r="F51" s="6" t="s">
        <v>2</v>
      </c>
      <c r="G51" s="6">
        <f t="shared" si="42"/>
        <v>3</v>
      </c>
      <c r="H51" s="6">
        <f t="shared" si="43"/>
        <v>2</v>
      </c>
      <c r="I51" s="6">
        <f t="shared" si="44"/>
        <v>0</v>
      </c>
      <c r="J51" s="6">
        <f t="shared" si="45"/>
        <v>0</v>
      </c>
      <c r="K51" s="6">
        <f t="shared" si="46"/>
        <v>0</v>
      </c>
      <c r="L51" s="6">
        <f t="shared" si="47"/>
        <v>0</v>
      </c>
      <c r="M51" s="6">
        <f t="shared" si="48"/>
        <v>0</v>
      </c>
      <c r="N51" s="6">
        <f t="shared" si="49"/>
        <v>0</v>
      </c>
      <c r="O51" s="6">
        <f t="shared" si="50"/>
        <v>1</v>
      </c>
      <c r="X51" s="6">
        <f t="shared" si="51"/>
        <v>0</v>
      </c>
      <c r="Y51" s="6">
        <f t="shared" si="52"/>
        <v>1</v>
      </c>
      <c r="Z51" s="6">
        <f t="shared" si="53"/>
        <v>0</v>
      </c>
      <c r="AA51" s="6">
        <f t="shared" si="54"/>
        <v>0</v>
      </c>
      <c r="AE51" s="6" t="str">
        <f t="shared" si="55"/>
        <v>HENRY</v>
      </c>
      <c r="AF51" s="65" t="s">
        <v>172</v>
      </c>
      <c r="AG51" s="65" t="s">
        <v>183</v>
      </c>
      <c r="AH51" s="65" t="s">
        <v>186</v>
      </c>
      <c r="AK51" s="44" t="e">
        <f t="array" aca="1" ref="AK51" ca="1">_xludf.IFS(C51=1,"投",C51=2,"捕",C51=3,"一",C51=4,"二",C51=5,"三",C51=6,"遊",C51=7,"左",C51=8,"中",C51=9,"右",C51="","",C51="D","D",C51="F","F",C51="打","打")</f>
        <v>#NAME?</v>
      </c>
      <c r="AL51" s="44" t="e">
        <f t="array" aca="1" ref="AL51" ca="1">_xludf.IFS(D51=1,"投",D51=2,"捕",D51=3,"一",D51=4,"二",D51=5,"三",D51=6,"遊",D51=7,"左",D51=8,"中",D51=9,"右",D51="","",D51="D","D",D51="F","F",D51="打","打")</f>
        <v>#NAME?</v>
      </c>
      <c r="AM51" s="44"/>
    </row>
    <row r="52" spans="1:39" ht="17.25" customHeight="1">
      <c r="A52" s="75"/>
      <c r="B52" s="43">
        <v>3</v>
      </c>
      <c r="C52" s="6">
        <v>2</v>
      </c>
      <c r="F52" s="6" t="s">
        <v>56</v>
      </c>
      <c r="G52" s="6">
        <f t="shared" si="42"/>
        <v>3</v>
      </c>
      <c r="H52" s="6">
        <f t="shared" si="43"/>
        <v>3</v>
      </c>
      <c r="I52" s="6">
        <f t="shared" si="44"/>
        <v>0</v>
      </c>
      <c r="J52" s="6">
        <f t="shared" si="45"/>
        <v>0</v>
      </c>
      <c r="K52" s="6">
        <f t="shared" si="46"/>
        <v>0</v>
      </c>
      <c r="L52" s="6">
        <f t="shared" si="47"/>
        <v>0</v>
      </c>
      <c r="M52" s="6">
        <f t="shared" si="48"/>
        <v>0</v>
      </c>
      <c r="N52" s="6">
        <f t="shared" si="49"/>
        <v>0</v>
      </c>
      <c r="O52" s="6">
        <f t="shared" si="50"/>
        <v>0</v>
      </c>
      <c r="X52" s="6">
        <f t="shared" si="51"/>
        <v>1</v>
      </c>
      <c r="Y52" s="6">
        <f t="shared" si="52"/>
        <v>0</v>
      </c>
      <c r="Z52" s="6">
        <f t="shared" si="53"/>
        <v>0</v>
      </c>
      <c r="AA52" s="6">
        <f t="shared" si="54"/>
        <v>0</v>
      </c>
      <c r="AE52" s="6" t="str">
        <f t="shared" si="55"/>
        <v>萩原</v>
      </c>
      <c r="AF52" s="65" t="s">
        <v>173</v>
      </c>
      <c r="AG52" s="65" t="s">
        <v>184</v>
      </c>
      <c r="AH52" s="65" t="s">
        <v>188</v>
      </c>
      <c r="AK52" s="44" t="e">
        <f t="array" aca="1" ref="AK52" ca="1">_xludf.IFS(C52=1,"投",C52=2,"捕",C52=3,"一",C52=4,"二",C52=5,"三",C52=6,"遊",C52=7,"左",C52=8,"中",C52=9,"右",C52="","",C52="D","D",C52="F","F",C52="打","打")</f>
        <v>#NAME?</v>
      </c>
      <c r="AL52" s="44" t="e">
        <f t="array" aca="1" ref="AL52" ca="1">_xludf.IFS(D52=1,"投",D52=2,"捕",D52=3,"一",D52=4,"二",D52=5,"三",D52=6,"遊",D52=7,"左",D52=8,"中",D52=9,"右",D52="","",D52="D","D",D52="F","F",D52="打","打")</f>
        <v>#NAME?</v>
      </c>
      <c r="AM52" s="44"/>
    </row>
    <row r="53" spans="1:39" ht="17.25" customHeight="1">
      <c r="A53" s="75"/>
      <c r="B53" s="43">
        <v>4</v>
      </c>
      <c r="C53" s="6">
        <v>4</v>
      </c>
      <c r="F53" s="6" t="s">
        <v>52</v>
      </c>
      <c r="G53" s="6">
        <f t="shared" si="42"/>
        <v>3</v>
      </c>
      <c r="H53" s="6">
        <f t="shared" si="43"/>
        <v>3</v>
      </c>
      <c r="I53" s="6">
        <f t="shared" si="44"/>
        <v>2</v>
      </c>
      <c r="J53" s="6">
        <f t="shared" si="45"/>
        <v>0</v>
      </c>
      <c r="K53" s="6">
        <f t="shared" si="46"/>
        <v>1</v>
      </c>
      <c r="L53" s="6">
        <f t="shared" si="47"/>
        <v>1</v>
      </c>
      <c r="M53" s="6">
        <f t="shared" si="48"/>
        <v>0</v>
      </c>
      <c r="N53" s="6">
        <f t="shared" si="49"/>
        <v>0</v>
      </c>
      <c r="O53" s="6">
        <f t="shared" si="50"/>
        <v>0</v>
      </c>
      <c r="X53" s="6">
        <f t="shared" si="51"/>
        <v>0</v>
      </c>
      <c r="Y53" s="6">
        <f t="shared" si="52"/>
        <v>0</v>
      </c>
      <c r="Z53" s="6">
        <f t="shared" si="53"/>
        <v>0</v>
      </c>
      <c r="AA53" s="6">
        <f t="shared" si="54"/>
        <v>0</v>
      </c>
      <c r="AE53" s="6" t="str">
        <f t="shared" si="55"/>
        <v>大鐘</v>
      </c>
      <c r="AF53" s="65" t="s">
        <v>174</v>
      </c>
      <c r="AG53" s="65" t="s">
        <v>185</v>
      </c>
      <c r="AH53" s="65" t="s">
        <v>189</v>
      </c>
      <c r="AK53" s="44" t="e">
        <f t="array" aca="1" ref="AK53" ca="1">_xludf.IFS(C53=1,"投",C53=2,"捕",C53=3,"一",C53=4,"二",C53=5,"三",C53=6,"遊",C53=7,"左",C53=8,"中",C53=9,"右",C53="","",C53="D","D",C53="F","F",C53="打","打")</f>
        <v>#NAME?</v>
      </c>
      <c r="AL53" s="44" t="e">
        <f t="array" aca="1" ref="AL53" ca="1">_xludf.IFS(D53=1,"投",D53=2,"捕",D53=3,"一",D53=4,"二",D53=5,"三",D53=6,"遊",D53=7,"左",D53=8,"中",D53=9,"右",D53="","",D53="D","D",D53="F","F",D53="打","打")</f>
        <v>#NAME?</v>
      </c>
      <c r="AM53" s="44"/>
    </row>
    <row r="54" spans="1:39" ht="17.25" customHeight="1">
      <c r="A54" s="75"/>
      <c r="B54" s="43">
        <v>5</v>
      </c>
      <c r="C54" s="6">
        <v>8</v>
      </c>
      <c r="F54" s="6" t="s">
        <v>50</v>
      </c>
      <c r="G54" s="6">
        <f t="shared" si="42"/>
        <v>3</v>
      </c>
      <c r="H54" s="6">
        <f t="shared" si="43"/>
        <v>3</v>
      </c>
      <c r="I54" s="6">
        <f t="shared" si="44"/>
        <v>0</v>
      </c>
      <c r="J54" s="6">
        <f t="shared" si="45"/>
        <v>0</v>
      </c>
      <c r="K54" s="6">
        <f t="shared" si="46"/>
        <v>0</v>
      </c>
      <c r="L54" s="6">
        <f t="shared" si="47"/>
        <v>0</v>
      </c>
      <c r="M54" s="6">
        <f t="shared" si="48"/>
        <v>0</v>
      </c>
      <c r="N54" s="6">
        <f t="shared" si="49"/>
        <v>0</v>
      </c>
      <c r="O54" s="6">
        <f t="shared" si="50"/>
        <v>0</v>
      </c>
      <c r="X54" s="6">
        <f t="shared" si="51"/>
        <v>0</v>
      </c>
      <c r="Y54" s="6">
        <f t="shared" si="52"/>
        <v>0</v>
      </c>
      <c r="Z54" s="6">
        <f t="shared" si="53"/>
        <v>0</v>
      </c>
      <c r="AA54" s="6">
        <f t="shared" si="54"/>
        <v>0</v>
      </c>
      <c r="AE54" s="6" t="str">
        <f t="shared" si="55"/>
        <v>安部剛</v>
      </c>
      <c r="AF54" s="65" t="s">
        <v>175</v>
      </c>
      <c r="AG54" s="66" t="s">
        <v>186</v>
      </c>
      <c r="AH54" s="65" t="s">
        <v>176</v>
      </c>
      <c r="AK54" s="44" t="e">
        <f t="array" aca="1" ref="AK54" ca="1">_xludf.IFS(C54=1,"投",C54=2,"捕",C54=3,"一",C54=4,"二",C54=5,"三",C54=6,"遊",C54=7,"左",C54=8,"中",C54=9,"右",C54="","",C54="D","D",C54="F","F",C54="打","打")</f>
        <v>#NAME?</v>
      </c>
      <c r="AL54" s="44" t="e">
        <f t="array" aca="1" ref="AL54" ca="1">_xludf.IFS(D54=1,"投",D54=2,"捕",D54=3,"一",D54=4,"二",D54=5,"三",D54=6,"遊",D54=7,"左",D54=8,"中",D54=9,"右",D54="","",D54="D","D",D54="F","F",D54="打","打")</f>
        <v>#NAME?</v>
      </c>
      <c r="AM54" s="44"/>
    </row>
    <row r="55" spans="1:39" ht="17.25" customHeight="1">
      <c r="A55" s="75"/>
      <c r="B55" s="43">
        <v>6</v>
      </c>
      <c r="C55" s="6">
        <v>9</v>
      </c>
      <c r="F55" s="6" t="s">
        <v>54</v>
      </c>
      <c r="G55" s="6">
        <f t="shared" si="42"/>
        <v>3</v>
      </c>
      <c r="H55" s="6">
        <f t="shared" si="43"/>
        <v>2</v>
      </c>
      <c r="I55" s="6">
        <f t="shared" si="44"/>
        <v>0</v>
      </c>
      <c r="J55" s="6">
        <f t="shared" si="45"/>
        <v>0</v>
      </c>
      <c r="K55" s="6">
        <f t="shared" si="46"/>
        <v>0</v>
      </c>
      <c r="L55" s="6">
        <f t="shared" si="47"/>
        <v>0</v>
      </c>
      <c r="M55" s="6">
        <f t="shared" si="48"/>
        <v>0</v>
      </c>
      <c r="N55" s="6">
        <f t="shared" si="49"/>
        <v>1</v>
      </c>
      <c r="O55" s="6">
        <f t="shared" si="50"/>
        <v>0</v>
      </c>
      <c r="X55" s="6">
        <f t="shared" si="51"/>
        <v>0</v>
      </c>
      <c r="Y55" s="6">
        <f t="shared" si="52"/>
        <v>2</v>
      </c>
      <c r="Z55" s="6">
        <f t="shared" si="53"/>
        <v>0</v>
      </c>
      <c r="AA55" s="6">
        <f t="shared" si="54"/>
        <v>0</v>
      </c>
      <c r="AE55" s="6" t="str">
        <f t="shared" si="55"/>
        <v>北久保</v>
      </c>
      <c r="AF55" s="65" t="s">
        <v>172</v>
      </c>
      <c r="AG55" s="65" t="s">
        <v>172</v>
      </c>
      <c r="AH55" s="65" t="s">
        <v>190</v>
      </c>
      <c r="AK55" s="44" t="e">
        <f t="array" aca="1" ref="AK55" ca="1">_xludf.IFS(C55=1,"投",C55=2,"捕",C55=3,"一",C55=4,"二",C55=5,"三",C55=6,"遊",C55=7,"左",C55=8,"中",C55=9,"右",C55="","",C55="D","D",C55="F","F",C55="打","打")</f>
        <v>#NAME?</v>
      </c>
      <c r="AL55" s="44" t="e">
        <f t="array" aca="1" ref="AL55" ca="1">_xludf.IFS(D55=1,"投",D55=2,"捕",D55=3,"一",D55=4,"二",D55=5,"三",D55=6,"遊",D55=7,"左",D55=8,"中",D55=9,"右",D55="","",D55="D","D",D55="F","F",D55="打","打")</f>
        <v>#NAME?</v>
      </c>
      <c r="AM55" s="44"/>
    </row>
    <row r="56" spans="1:39" ht="17.25" customHeight="1">
      <c r="A56" s="75"/>
      <c r="B56" s="43">
        <v>7</v>
      </c>
      <c r="C56" s="6">
        <v>5</v>
      </c>
      <c r="F56" s="6" t="s">
        <v>58</v>
      </c>
      <c r="G56" s="6">
        <f t="shared" si="42"/>
        <v>3</v>
      </c>
      <c r="H56" s="6">
        <f t="shared" si="43"/>
        <v>3</v>
      </c>
      <c r="I56" s="6">
        <f t="shared" si="44"/>
        <v>1</v>
      </c>
      <c r="J56" s="6">
        <f t="shared" si="45"/>
        <v>1</v>
      </c>
      <c r="K56" s="6">
        <f t="shared" si="46"/>
        <v>0</v>
      </c>
      <c r="L56" s="6">
        <f t="shared" si="47"/>
        <v>0</v>
      </c>
      <c r="M56" s="6">
        <f t="shared" si="48"/>
        <v>0</v>
      </c>
      <c r="N56" s="6">
        <f t="shared" si="49"/>
        <v>0</v>
      </c>
      <c r="O56" s="6">
        <f t="shared" si="50"/>
        <v>0</v>
      </c>
      <c r="X56" s="6">
        <f t="shared" si="51"/>
        <v>0</v>
      </c>
      <c r="Y56" s="6">
        <f t="shared" si="52"/>
        <v>0</v>
      </c>
      <c r="Z56" s="6">
        <f t="shared" si="53"/>
        <v>0</v>
      </c>
      <c r="AA56" s="6">
        <f t="shared" si="54"/>
        <v>0</v>
      </c>
      <c r="AE56" s="6" t="str">
        <f t="shared" si="55"/>
        <v>岩本</v>
      </c>
      <c r="AF56" s="66" t="s">
        <v>176</v>
      </c>
      <c r="AG56" s="65" t="s">
        <v>175</v>
      </c>
      <c r="AH56" s="65" t="s">
        <v>191</v>
      </c>
      <c r="AK56" s="44" t="e">
        <f t="array" aca="1" ref="AK56" ca="1">_xludf.IFS(C56=1,"投",C56=2,"捕",C56=3,"一",C56=4,"二",C56=5,"三",C56=6,"遊",C56=7,"左",C56=8,"中",C56=9,"右",C56="","",C56="D","D",C56="F","F",C56="打","打")</f>
        <v>#NAME?</v>
      </c>
      <c r="AL56" s="44" t="e">
        <f t="array" aca="1" ref="AL56" ca="1">_xludf.IFS(D56=1,"投",D56=2,"捕",D56=3,"一",D56=4,"二",D56=5,"三",D56=6,"遊",D56=7,"左",D56=8,"中",D56=9,"右",D56="","",D56="D","D",D56="F","F",D56="打","打")</f>
        <v>#NAME?</v>
      </c>
      <c r="AM56" s="44"/>
    </row>
    <row r="57" spans="1:39" ht="17.25" customHeight="1">
      <c r="A57" s="75"/>
      <c r="B57" s="43">
        <v>8</v>
      </c>
      <c r="C57" s="6" t="s">
        <v>82</v>
      </c>
      <c r="F57" s="6" t="s">
        <v>44</v>
      </c>
      <c r="G57" s="6">
        <f t="shared" si="42"/>
        <v>3</v>
      </c>
      <c r="H57" s="6">
        <f t="shared" si="43"/>
        <v>3</v>
      </c>
      <c r="I57" s="6">
        <f t="shared" si="44"/>
        <v>0</v>
      </c>
      <c r="J57" s="6">
        <f t="shared" si="45"/>
        <v>0</v>
      </c>
      <c r="K57" s="6">
        <f t="shared" si="46"/>
        <v>0</v>
      </c>
      <c r="L57" s="6">
        <f t="shared" si="47"/>
        <v>0</v>
      </c>
      <c r="M57" s="6">
        <f t="shared" si="48"/>
        <v>0</v>
      </c>
      <c r="N57" s="6">
        <f t="shared" si="49"/>
        <v>0</v>
      </c>
      <c r="O57" s="6">
        <f t="shared" si="50"/>
        <v>0</v>
      </c>
      <c r="X57" s="6">
        <f t="shared" si="51"/>
        <v>0</v>
      </c>
      <c r="Y57" s="6">
        <f t="shared" si="52"/>
        <v>1</v>
      </c>
      <c r="Z57" s="6">
        <f t="shared" si="53"/>
        <v>0</v>
      </c>
      <c r="AA57" s="6">
        <f t="shared" si="54"/>
        <v>0</v>
      </c>
      <c r="AE57" s="6" t="str">
        <f t="shared" si="55"/>
        <v>中井</v>
      </c>
      <c r="AF57" s="65" t="s">
        <v>178</v>
      </c>
      <c r="AG57" s="65" t="s">
        <v>186</v>
      </c>
      <c r="AH57" s="65" t="s">
        <v>172</v>
      </c>
      <c r="AK57" s="44" t="e">
        <f t="array" aca="1" ref="AK57" ca="1">_xludf.IFS(C57=1,"投",C57=2,"捕",C57=3,"一",C57=4,"二",C57=5,"三",C57=6,"遊",C57=7,"左",C57=8,"中",C57=9,"右",C57="","",C57="D","D",C57="F","F",C57="打","打")</f>
        <v>#NAME?</v>
      </c>
      <c r="AL57" s="44" t="e">
        <f t="array" aca="1" ref="AL57" ca="1">_xludf.IFS(D57=1,"投",D57=2,"捕",D57=3,"一",D57=4,"二",D57=5,"三",D57=6,"遊",D57=7,"左",D57=8,"中",D57=9,"右",D57="","",D57="D","D",D57="F","F",D57="打","打")</f>
        <v>#NAME?</v>
      </c>
      <c r="AM57" s="44"/>
    </row>
    <row r="58" spans="1:39" ht="17.25" customHeight="1">
      <c r="A58" s="75"/>
      <c r="B58" s="43">
        <v>9</v>
      </c>
      <c r="C58">
        <v>3</v>
      </c>
      <c r="F58" s="65" t="s">
        <v>180</v>
      </c>
      <c r="G58" s="6">
        <f t="shared" si="42"/>
        <v>2</v>
      </c>
      <c r="H58" s="6">
        <f t="shared" si="43"/>
        <v>2</v>
      </c>
      <c r="I58" s="6">
        <f t="shared" si="44"/>
        <v>0</v>
      </c>
      <c r="J58" s="6">
        <f t="shared" si="45"/>
        <v>0</v>
      </c>
      <c r="K58" s="6">
        <f t="shared" si="46"/>
        <v>0</v>
      </c>
      <c r="L58" s="6">
        <f t="shared" si="47"/>
        <v>0</v>
      </c>
      <c r="M58" s="6">
        <f t="shared" si="48"/>
        <v>0</v>
      </c>
      <c r="N58" s="6">
        <f t="shared" si="49"/>
        <v>0</v>
      </c>
      <c r="O58" s="6">
        <f t="shared" si="50"/>
        <v>0</v>
      </c>
      <c r="X58" s="6">
        <f t="shared" si="51"/>
        <v>0</v>
      </c>
      <c r="Y58" s="6">
        <f t="shared" si="52"/>
        <v>1</v>
      </c>
      <c r="Z58" s="6">
        <f t="shared" si="53"/>
        <v>0</v>
      </c>
      <c r="AA58" s="6">
        <f t="shared" si="54"/>
        <v>0</v>
      </c>
      <c r="AE58" s="6" t="str">
        <f t="shared" si="55"/>
        <v>安部滉</v>
      </c>
      <c r="AF58" s="66" t="s">
        <v>182</v>
      </c>
      <c r="AG58" s="65" t="s">
        <v>176</v>
      </c>
      <c r="AK58" s="44" t="e">
        <f t="array" aca="1" ref="AK58" ca="1">_xludf.IFS(C60=1,"投",C60=2,"捕",C60=3,"一",C60=4,"二",C60=5,"三",C60=6,"遊",C60=7,"左",C60=8,"中",C60=9,"右",C60="","",C60="D","D",C60="F","F",C60="打","打")</f>
        <v>#NAME?</v>
      </c>
      <c r="AL58" s="44" t="e">
        <f t="array" aca="1" ref="AL58" ca="1">_xludf.IFS(D60=1,"投",D60=2,"捕",D60=3,"一",D60=4,"二",D60=5,"三",D60=6,"遊",D60=7,"左",D60=8,"中",D60=9,"右",D60="","",D60="D","D",D60="F","F",D60="打","打")</f>
        <v>#NAME?</v>
      </c>
      <c r="AM58" s="44"/>
    </row>
    <row r="59" spans="1:39" ht="17.25" customHeight="1">
      <c r="A59" s="75"/>
      <c r="B59" s="43">
        <v>9</v>
      </c>
      <c r="C59" s="6"/>
      <c r="D59" s="6" t="s">
        <v>136</v>
      </c>
      <c r="F59" s="6" t="s">
        <v>46</v>
      </c>
      <c r="G59" s="6">
        <f t="shared" si="42"/>
        <v>1</v>
      </c>
      <c r="H59" s="6">
        <f t="shared" si="43"/>
        <v>1</v>
      </c>
      <c r="I59" s="6">
        <f t="shared" si="44"/>
        <v>0</v>
      </c>
      <c r="J59" s="6">
        <f t="shared" si="45"/>
        <v>0</v>
      </c>
      <c r="K59" s="6">
        <f t="shared" si="46"/>
        <v>0</v>
      </c>
      <c r="L59" s="6">
        <f t="shared" si="47"/>
        <v>0</v>
      </c>
      <c r="M59" s="6">
        <f t="shared" si="48"/>
        <v>0</v>
      </c>
      <c r="N59" s="6">
        <f t="shared" si="49"/>
        <v>0</v>
      </c>
      <c r="O59" s="6">
        <f t="shared" si="50"/>
        <v>0</v>
      </c>
      <c r="X59" s="6">
        <f t="shared" si="51"/>
        <v>0</v>
      </c>
      <c r="Y59" s="6">
        <f t="shared" si="52"/>
        <v>1</v>
      </c>
      <c r="Z59" s="6">
        <f t="shared" si="53"/>
        <v>0</v>
      </c>
      <c r="AA59" s="6">
        <f t="shared" si="54"/>
        <v>0</v>
      </c>
      <c r="AE59" s="6" t="str">
        <f t="shared" ref="AE59" si="56">F59</f>
        <v>野場</v>
      </c>
      <c r="AH59" s="65" t="s">
        <v>172</v>
      </c>
      <c r="AK59" s="44" t="e">
        <f t="array" aca="1" ref="AK59" ca="1">_xludf.IFS(C59=1,"投",C59=2,"捕",C59=3,"一",C59=4,"二",C59=5,"三",C59=6,"遊",C59=7,"左",C59=8,"中",C59=9,"右",C59="","",C59="D","D",C59="F","F",C59="打","打")</f>
        <v>#NAME?</v>
      </c>
      <c r="AL59" s="44" t="e">
        <f t="array" aca="1" ref="AL59" ca="1">_xludf.IFS(D59=1,"投",D59=2,"捕",D59=3,"一",D59=4,"二",D59=5,"三",D59=6,"遊",D59=7,"左",D59=8,"中",D59=9,"右",D59="","",D59="D","D",D59="F","F",D59="打","打")</f>
        <v>#NAME?</v>
      </c>
      <c r="AM59" s="44"/>
    </row>
    <row r="60" spans="1:39" ht="17.25" customHeight="1">
      <c r="A60" s="75"/>
      <c r="B60" s="43" t="s">
        <v>179</v>
      </c>
      <c r="C60" s="6">
        <v>1</v>
      </c>
      <c r="F60" s="6" t="s">
        <v>3</v>
      </c>
      <c r="G60" s="6">
        <f t="shared" si="42"/>
        <v>0</v>
      </c>
      <c r="H60" s="6">
        <f t="shared" si="43"/>
        <v>0</v>
      </c>
      <c r="I60" s="6">
        <f t="shared" si="44"/>
        <v>0</v>
      </c>
      <c r="J60" s="6">
        <f t="shared" si="45"/>
        <v>0</v>
      </c>
      <c r="K60" s="6">
        <f t="shared" si="46"/>
        <v>0</v>
      </c>
      <c r="L60" s="6">
        <f t="shared" si="47"/>
        <v>0</v>
      </c>
      <c r="M60" s="6">
        <f t="shared" si="48"/>
        <v>0</v>
      </c>
      <c r="N60" s="6">
        <f t="shared" si="49"/>
        <v>0</v>
      </c>
      <c r="O60" s="6">
        <f t="shared" si="50"/>
        <v>0</v>
      </c>
      <c r="X60" s="6">
        <f t="shared" si="51"/>
        <v>0</v>
      </c>
      <c r="Y60" s="6">
        <f t="shared" si="52"/>
        <v>0</v>
      </c>
      <c r="Z60" s="6">
        <f t="shared" si="53"/>
        <v>0</v>
      </c>
      <c r="AA60" s="6">
        <f t="shared" si="54"/>
        <v>0</v>
      </c>
      <c r="AE60" s="6" t="str">
        <f t="shared" si="55"/>
        <v>加本</v>
      </c>
      <c r="AK60" s="44" t="e">
        <f t="array" aca="1" ref="AK60" ca="1">_xludf.IFS(#REF!=1,"投",#REF!=2,"捕",#REF!=3,"一",#REF!=4,"二",#REF!=5,"三",#REF!=6,"遊",#REF!=7,"左",#REF!=8,"中",#REF!=9,"右",#REF!="","",#REF!="D","D",#REF!="F","F",#REF!="打","打")</f>
        <v>#NAME?</v>
      </c>
      <c r="AL60" s="44" t="e">
        <f t="array" aca="1" ref="AL60" ca="1">_xludf.IFS(#REF!=1,"投",#REF!=2,"捕",#REF!=3,"一",#REF!=4,"二",#REF!=5,"三",#REF!=6,"遊",#REF!=7,"左",#REF!=8,"中",#REF!=9,"右",#REF!="","",#REF!="D","D",#REF!="F","F",#REF!="打","打")</f>
        <v>#NAME?</v>
      </c>
      <c r="AM60" s="44"/>
    </row>
    <row r="61" spans="1:39" ht="17.25" hidden="1" customHeight="1">
      <c r="B61" s="43"/>
      <c r="C61" s="6"/>
      <c r="G61" s="6">
        <f t="shared" si="42"/>
        <v>0</v>
      </c>
      <c r="H61" s="6">
        <f t="shared" si="43"/>
        <v>0</v>
      </c>
      <c r="I61" s="6">
        <f t="shared" si="44"/>
        <v>0</v>
      </c>
      <c r="J61" s="6">
        <f t="shared" si="45"/>
        <v>0</v>
      </c>
      <c r="K61" s="6">
        <f t="shared" si="46"/>
        <v>0</v>
      </c>
      <c r="L61" s="6">
        <f t="shared" si="47"/>
        <v>0</v>
      </c>
      <c r="M61" s="6">
        <f t="shared" si="48"/>
        <v>0</v>
      </c>
      <c r="N61" s="6">
        <f t="shared" si="49"/>
        <v>0</v>
      </c>
      <c r="O61" s="6">
        <f t="shared" si="50"/>
        <v>0</v>
      </c>
      <c r="X61" s="6">
        <f t="shared" si="51"/>
        <v>0</v>
      </c>
      <c r="Y61" s="6">
        <f t="shared" si="52"/>
        <v>0</v>
      </c>
      <c r="Z61" s="6">
        <f t="shared" si="53"/>
        <v>0</v>
      </c>
      <c r="AA61" s="6">
        <f t="shared" si="54"/>
        <v>0</v>
      </c>
      <c r="AE61" s="6" t="s">
        <v>60</v>
      </c>
      <c r="AK61" s="44" t="e">
        <f t="array" aca="1" ref="AK61" ca="1">_xludf.IFS(C61=1,"投",C61=2,"捕",C61=3,"一",C61=4,"二",C61=5,"三",C61=6,"遊",C61=7,"左",C61=8,"中",C61=9,"右",C61="","",C61="D","D",C61="F","F",C61="打","打")</f>
        <v>#NAME?</v>
      </c>
      <c r="AL61" s="44" t="e">
        <f t="array" aca="1" ref="AL61" ca="1">_xludf.IFS(D61=1,"投",D61=2,"捕",D61=3,"一",D61=4,"二",D61=5,"三",D61=6,"遊",D61=7,"左",D61=8,"中",D61=9,"右",D61="","",D61="D","D",D61="F","F",D61="打","打")</f>
        <v>#NAME?</v>
      </c>
      <c r="AM61" s="44"/>
    </row>
    <row r="62" spans="1:39" ht="17.25" hidden="1" customHeight="1">
      <c r="B62" s="43"/>
      <c r="C62" s="6"/>
      <c r="AE62" s="1" t="s">
        <v>4</v>
      </c>
      <c r="AK62" s="44" t="e">
        <f t="array" aca="1" ref="AK62" ca="1">_xludf.IFS(C62=1,"投",C62=2,"捕",C62=3,"一",C62=4,"二",C62=5,"三",C62=6,"遊",C62=7,"左",C62=8,"中",C62=9,"右",C62="","",C62="D","D",C62="F","F",C62="打","打")</f>
        <v>#NAME?</v>
      </c>
      <c r="AL62" s="44" t="e">
        <f t="array" aca="1" ref="AL62" ca="1">_xludf.IFS(D62=1,"投",D62=2,"捕",D62=3,"一",D62=4,"二",D62=5,"三",D62=6,"遊",D62=7,"左",D62=8,"中",D62=9,"右",D62="","",D62="D","D",D62="F","F",D62="打","打")</f>
        <v>#NAME?</v>
      </c>
      <c r="AM62" s="44"/>
    </row>
    <row r="63" spans="1:39" ht="17.25" hidden="1" customHeight="1">
      <c r="B63" s="43"/>
      <c r="C63" s="6"/>
      <c r="AE63" s="1" t="s">
        <v>5</v>
      </c>
      <c r="AK63" s="44" t="e">
        <f t="array" aca="1" ref="AK63" ca="1">_xludf.IFS(C63=1,"投",C63=2,"捕",C63=3,"一",C63=4,"二",C63=5,"三",C63=6,"遊",C63=7,"左",C63=8,"中",C63=9,"右",C63="","",C63="D","D",C63="F","F",C63="打","打")</f>
        <v>#NAME?</v>
      </c>
      <c r="AL63" s="44" t="e">
        <f t="array" aca="1" ref="AL63" ca="1">_xludf.IFS(D63=1,"投",D63=2,"捕",D63=3,"一",D63=4,"二",D63=5,"三",D63=6,"遊",D63=7,"左",D63=8,"中",D63=9,"右",D63="","",D63="D","D",D63="F","F",D63="打","打")</f>
        <v>#NAME?</v>
      </c>
      <c r="AM63" s="44"/>
    </row>
    <row r="64" spans="1:39" ht="17.25" hidden="1" customHeight="1">
      <c r="A64" s="64"/>
      <c r="B64" s="49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1" t="s">
        <v>181</v>
      </c>
      <c r="AF64" s="50"/>
      <c r="AG64" s="50"/>
      <c r="AH64" s="50"/>
      <c r="AI64" s="50"/>
      <c r="AJ64" s="50"/>
      <c r="AK64" s="44" t="e">
        <f t="array" aca="1" ref="AK64" ca="1">_xludf.IFS(C64=1,"投",C64=2,"捕",C64=3,"一",C64=4,"二",C64=5,"三",C64=6,"遊",C64=7,"左",C64=8,"中",C64=9,"右",C64="","",C64="D","D",C64="F","F",C64="打","打")</f>
        <v>#NAME?</v>
      </c>
      <c r="AL64" s="44" t="e">
        <f t="array" aca="1" ref="AL64" ca="1">_xludf.IFS(D64=1,"投",D64=2,"捕",D64=3,"一",D64=4,"二",D64=5,"三",D64=6,"遊",D64=7,"左",D64=8,"中",D64=9,"右",D64="","",D64="D","D",D64="F","F",D64="打","打")</f>
        <v>#NAME?</v>
      </c>
      <c r="AM64" s="44"/>
    </row>
    <row r="65" spans="1:39" ht="17.25" customHeight="1">
      <c r="A65" s="73" t="s">
        <v>138</v>
      </c>
      <c r="B65" s="45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 t="s">
        <v>52</v>
      </c>
      <c r="AF65" s="46"/>
      <c r="AG65" s="46"/>
      <c r="AH65" s="46"/>
      <c r="AI65" s="46"/>
      <c r="AJ65" s="46"/>
      <c r="AK65" s="47"/>
      <c r="AL65" s="47"/>
      <c r="AM65" s="44"/>
    </row>
    <row r="66" spans="1:39" ht="17.25" customHeight="1">
      <c r="A66" s="72"/>
      <c r="B66" s="43"/>
      <c r="C66" s="6"/>
      <c r="AE66" s="6" t="s">
        <v>58</v>
      </c>
      <c r="AK66" s="44"/>
      <c r="AL66" s="44"/>
      <c r="AM66" s="44"/>
    </row>
    <row r="67" spans="1:39" ht="17.25" customHeight="1">
      <c r="A67" s="72"/>
      <c r="B67" s="43"/>
      <c r="C67" s="6"/>
      <c r="AE67" s="6" t="s">
        <v>62</v>
      </c>
      <c r="AK67" s="44"/>
      <c r="AL67" s="44"/>
      <c r="AM67" s="44"/>
    </row>
    <row r="68" spans="1:39" ht="17.25" customHeight="1">
      <c r="A68" s="72"/>
      <c r="B68" s="43"/>
      <c r="C68" s="6"/>
      <c r="AE68" s="6" t="s">
        <v>50</v>
      </c>
      <c r="AK68" s="44"/>
      <c r="AL68" s="44"/>
      <c r="AM68" s="44"/>
    </row>
    <row r="69" spans="1:39" ht="17.25" customHeight="1">
      <c r="A69" s="72"/>
      <c r="B69" s="43"/>
      <c r="C69" s="6"/>
      <c r="AE69" s="6" t="s">
        <v>60</v>
      </c>
      <c r="AK69" s="44"/>
      <c r="AL69" s="44"/>
      <c r="AM69" s="44"/>
    </row>
    <row r="70" spans="1:39" ht="17.25" customHeight="1">
      <c r="A70" s="72"/>
      <c r="B70" s="43"/>
      <c r="C70" s="6"/>
      <c r="AE70" s="6" t="s">
        <v>54</v>
      </c>
      <c r="AK70" s="44"/>
      <c r="AL70" s="44"/>
      <c r="AM70" s="44"/>
    </row>
    <row r="71" spans="1:39" ht="17.25" customHeight="1">
      <c r="A71" s="72"/>
      <c r="B71" s="43"/>
      <c r="C71" s="6"/>
      <c r="AE71" s="6" t="s">
        <v>44</v>
      </c>
      <c r="AK71" s="44"/>
      <c r="AL71" s="44"/>
      <c r="AM71" s="44"/>
    </row>
    <row r="72" spans="1:39" ht="17.25" customHeight="1">
      <c r="A72" s="72"/>
      <c r="B72" s="43"/>
      <c r="C72" s="6"/>
      <c r="AE72" s="6" t="s">
        <v>42</v>
      </c>
      <c r="AK72" s="44"/>
      <c r="AL72" s="44"/>
      <c r="AM72" s="44"/>
    </row>
    <row r="73" spans="1:39" ht="17.25" customHeight="1">
      <c r="A73" s="72"/>
      <c r="B73" s="43"/>
      <c r="C73" s="6"/>
      <c r="AE73" s="6" t="s">
        <v>48</v>
      </c>
      <c r="AK73" s="44"/>
      <c r="AL73" s="44"/>
      <c r="AM73" s="44"/>
    </row>
    <row r="74" spans="1:39" ht="17.25" customHeight="1">
      <c r="A74" s="72"/>
      <c r="B74" s="43"/>
      <c r="C74" s="6"/>
      <c r="AE74" s="6" t="s">
        <v>46</v>
      </c>
      <c r="AK74" s="44"/>
      <c r="AL74" s="44"/>
      <c r="AM74" s="44"/>
    </row>
    <row r="75" spans="1:39" ht="17.25" customHeight="1">
      <c r="A75" s="72"/>
      <c r="B75" s="43"/>
      <c r="C75" s="6"/>
      <c r="AE75" s="6" t="s">
        <v>56</v>
      </c>
      <c r="AK75" s="44"/>
      <c r="AL75" s="44"/>
      <c r="AM75" s="44"/>
    </row>
    <row r="76" spans="1:39" ht="17.25" customHeight="1">
      <c r="A76" s="72"/>
      <c r="B76" s="43"/>
      <c r="C76" s="6"/>
      <c r="AE76" s="1" t="s">
        <v>1</v>
      </c>
      <c r="AK76" s="44"/>
      <c r="AL76" s="44"/>
      <c r="AM76" s="44"/>
    </row>
    <row r="77" spans="1:39" ht="17.25" customHeight="1">
      <c r="A77" s="72"/>
      <c r="B77" s="43"/>
      <c r="C77" s="6"/>
      <c r="AE77" s="1" t="s">
        <v>2</v>
      </c>
      <c r="AK77" s="44"/>
      <c r="AL77" s="44"/>
      <c r="AM77" s="44"/>
    </row>
    <row r="78" spans="1:39" ht="17.25" customHeight="1">
      <c r="A78" s="72"/>
      <c r="B78" s="43"/>
      <c r="C78" s="6"/>
      <c r="AE78" s="1" t="s">
        <v>3</v>
      </c>
      <c r="AK78" s="44"/>
      <c r="AL78" s="44"/>
      <c r="AM78" s="44"/>
    </row>
    <row r="79" spans="1:39" ht="17.25" customHeight="1">
      <c r="A79" s="72"/>
      <c r="B79" s="43"/>
      <c r="C79" s="6"/>
      <c r="AE79" s="1" t="s">
        <v>4</v>
      </c>
      <c r="AK79" s="44"/>
      <c r="AL79" s="44"/>
      <c r="AM79" s="44"/>
    </row>
    <row r="80" spans="1:39" ht="17.25" customHeight="1">
      <c r="A80" s="74"/>
      <c r="B80" s="49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1" t="s">
        <v>5</v>
      </c>
      <c r="AF80" s="50"/>
      <c r="AG80" s="50"/>
      <c r="AH80" s="50"/>
      <c r="AI80" s="50"/>
      <c r="AJ80" s="50"/>
      <c r="AK80" s="52"/>
      <c r="AL80" s="52"/>
      <c r="AM80" s="44"/>
    </row>
    <row r="81" spans="2:39" ht="17.25" customHeight="1">
      <c r="B81" s="43"/>
      <c r="C81" s="6"/>
      <c r="AK81" s="44"/>
      <c r="AL81" s="44"/>
      <c r="AM81" s="44"/>
    </row>
    <row r="82" spans="2:39" ht="17.25" customHeight="1">
      <c r="B82" s="43"/>
      <c r="C82" s="6"/>
      <c r="AK82" s="44"/>
      <c r="AL82" s="44"/>
      <c r="AM82" s="44"/>
    </row>
    <row r="83" spans="2:39" ht="17.25" customHeight="1">
      <c r="B83" s="43"/>
      <c r="C83" s="6"/>
      <c r="AK83" s="44"/>
      <c r="AL83" s="44"/>
      <c r="AM83" s="44"/>
    </row>
    <row r="84" spans="2:39" ht="17.25" customHeight="1">
      <c r="B84" s="43"/>
      <c r="C84" s="6"/>
      <c r="AK84" s="44"/>
      <c r="AL84" s="44"/>
      <c r="AM84" s="44"/>
    </row>
    <row r="85" spans="2:39" ht="17.25" customHeight="1">
      <c r="B85" s="43"/>
      <c r="C85" s="6"/>
      <c r="AK85" s="44"/>
      <c r="AL85" s="44"/>
      <c r="AM85" s="44"/>
    </row>
    <row r="86" spans="2:39" ht="17.25" customHeight="1">
      <c r="B86" s="43"/>
      <c r="C86" s="6"/>
      <c r="AK86" s="44"/>
      <c r="AL86" s="44"/>
      <c r="AM86" s="44"/>
    </row>
    <row r="87" spans="2:39" ht="17.25" customHeight="1">
      <c r="B87" s="43"/>
      <c r="C87" s="6"/>
      <c r="AK87" s="44"/>
      <c r="AL87" s="44"/>
      <c r="AM87" s="44"/>
    </row>
    <row r="88" spans="2:39" ht="17.25" customHeight="1">
      <c r="B88" s="43"/>
      <c r="C88" s="6"/>
      <c r="AK88" s="44"/>
      <c r="AL88" s="44"/>
      <c r="AM88" s="44"/>
    </row>
    <row r="89" spans="2:39" ht="17.25" customHeight="1">
      <c r="B89" s="43"/>
      <c r="C89" s="6"/>
      <c r="AK89" s="44"/>
      <c r="AL89" s="44"/>
      <c r="AM89" s="44"/>
    </row>
    <row r="90" spans="2:39" ht="17.25" customHeight="1">
      <c r="B90" s="43"/>
      <c r="C90" s="6"/>
      <c r="AK90" s="44"/>
      <c r="AL90" s="44"/>
      <c r="AM90" s="44"/>
    </row>
    <row r="91" spans="2:39" ht="17.25" customHeight="1">
      <c r="B91" s="43"/>
      <c r="C91" s="6"/>
      <c r="AK91" s="44"/>
      <c r="AL91" s="44"/>
      <c r="AM91" s="44"/>
    </row>
    <row r="92" spans="2:39" ht="17.25" customHeight="1">
      <c r="B92" s="43"/>
      <c r="C92" s="6"/>
      <c r="AK92" s="44"/>
      <c r="AL92" s="44"/>
      <c r="AM92" s="44"/>
    </row>
    <row r="93" spans="2:39" ht="17.25" customHeight="1">
      <c r="B93" s="43"/>
      <c r="C93" s="6"/>
      <c r="AK93" s="44"/>
      <c r="AL93" s="44"/>
      <c r="AM93" s="44"/>
    </row>
    <row r="94" spans="2:39" ht="17.25" customHeight="1">
      <c r="B94" s="43"/>
      <c r="C94" s="6"/>
      <c r="AK94" s="44"/>
      <c r="AL94" s="44"/>
      <c r="AM94" s="44"/>
    </row>
    <row r="95" spans="2:39" ht="17.25" customHeight="1">
      <c r="B95" s="43"/>
      <c r="C95" s="6"/>
      <c r="AK95" s="44"/>
      <c r="AL95" s="44"/>
      <c r="AM95" s="44"/>
    </row>
    <row r="96" spans="2:39" ht="17.25" customHeight="1">
      <c r="B96" s="43"/>
      <c r="C96" s="6"/>
      <c r="AK96" s="44"/>
      <c r="AL96" s="44"/>
      <c r="AM96" s="44"/>
    </row>
    <row r="97" spans="2:39" ht="17.25" customHeight="1">
      <c r="B97" s="43"/>
      <c r="C97" s="6"/>
      <c r="AK97" s="44"/>
      <c r="AL97" s="44"/>
      <c r="AM97" s="44"/>
    </row>
    <row r="98" spans="2:39" ht="17.25" customHeight="1">
      <c r="B98" s="43"/>
      <c r="C98" s="6"/>
      <c r="AK98" s="44"/>
      <c r="AL98" s="44"/>
      <c r="AM98" s="44"/>
    </row>
    <row r="99" spans="2:39" ht="17.25" customHeight="1">
      <c r="B99" s="43"/>
      <c r="C99" s="6"/>
      <c r="AK99" s="44"/>
      <c r="AL99" s="44"/>
      <c r="AM99" s="44"/>
    </row>
    <row r="100" spans="2:39" ht="17.25" customHeight="1">
      <c r="B100" s="43"/>
      <c r="C100" s="6"/>
      <c r="AK100" s="44"/>
      <c r="AL100" s="44"/>
      <c r="AM100" s="44"/>
    </row>
    <row r="101" spans="2:39" ht="17.25" customHeight="1">
      <c r="B101" s="43"/>
      <c r="C101" s="6"/>
      <c r="AK101" s="44"/>
      <c r="AL101" s="44"/>
      <c r="AM101" s="44"/>
    </row>
    <row r="102" spans="2:39" ht="17.25" customHeight="1">
      <c r="B102" s="43"/>
      <c r="C102" s="6"/>
      <c r="AK102" s="44"/>
      <c r="AL102" s="44"/>
      <c r="AM102" s="44"/>
    </row>
    <row r="103" spans="2:39" ht="17.25" customHeight="1">
      <c r="B103" s="43"/>
      <c r="C103" s="6"/>
      <c r="AK103" s="44"/>
      <c r="AL103" s="44"/>
      <c r="AM103" s="44"/>
    </row>
    <row r="104" spans="2:39" ht="17.25" customHeight="1">
      <c r="B104" s="43"/>
      <c r="C104" s="6"/>
      <c r="AK104" s="44"/>
      <c r="AL104" s="44"/>
      <c r="AM104" s="44"/>
    </row>
    <row r="105" spans="2:39" ht="17.25" customHeight="1">
      <c r="B105" s="43"/>
      <c r="C105" s="6"/>
      <c r="AK105" s="44"/>
      <c r="AL105" s="44"/>
      <c r="AM105" s="44"/>
    </row>
    <row r="106" spans="2:39" ht="17.25" customHeight="1">
      <c r="B106" s="43"/>
      <c r="C106" s="6"/>
      <c r="AK106" s="44"/>
      <c r="AL106" s="44"/>
      <c r="AM106" s="44"/>
    </row>
    <row r="107" spans="2:39" ht="17.25" customHeight="1">
      <c r="B107" s="43"/>
      <c r="C107" s="6"/>
      <c r="AK107" s="44"/>
      <c r="AL107" s="44"/>
      <c r="AM107" s="44"/>
    </row>
    <row r="108" spans="2:39" ht="17.25" customHeight="1">
      <c r="B108" s="43"/>
      <c r="C108" s="6"/>
      <c r="AK108" s="44"/>
      <c r="AL108" s="44"/>
      <c r="AM108" s="44"/>
    </row>
    <row r="109" spans="2:39" ht="17.25" customHeight="1">
      <c r="B109" s="43"/>
      <c r="C109" s="6"/>
      <c r="AK109" s="44"/>
      <c r="AL109" s="44"/>
      <c r="AM109" s="44"/>
    </row>
    <row r="110" spans="2:39" ht="17.25" customHeight="1">
      <c r="B110" s="43"/>
      <c r="C110" s="6"/>
      <c r="AK110" s="44"/>
      <c r="AL110" s="44"/>
      <c r="AM110" s="44"/>
    </row>
    <row r="111" spans="2:39" ht="17.25" customHeight="1">
      <c r="B111" s="43"/>
      <c r="C111" s="6"/>
      <c r="AK111" s="44"/>
      <c r="AL111" s="44"/>
      <c r="AM111" s="44"/>
    </row>
    <row r="112" spans="2:39" ht="17.25" customHeight="1">
      <c r="B112" s="43"/>
      <c r="C112" s="6"/>
      <c r="AK112" s="44"/>
      <c r="AL112" s="44"/>
      <c r="AM112" s="44"/>
    </row>
    <row r="113" spans="2:39" ht="17.25" customHeight="1">
      <c r="B113" s="43"/>
      <c r="C113" s="6"/>
      <c r="AK113" s="44"/>
      <c r="AL113" s="44"/>
      <c r="AM113" s="44"/>
    </row>
    <row r="114" spans="2:39" ht="17.25" customHeight="1">
      <c r="B114" s="43"/>
      <c r="C114" s="6"/>
      <c r="AK114" s="44"/>
      <c r="AL114" s="44"/>
      <c r="AM114" s="44"/>
    </row>
    <row r="115" spans="2:39" ht="17.25" customHeight="1">
      <c r="B115" s="43"/>
      <c r="C115" s="6"/>
      <c r="AK115" s="44"/>
      <c r="AL115" s="44"/>
      <c r="AM115" s="44"/>
    </row>
    <row r="116" spans="2:39" ht="17.25" customHeight="1">
      <c r="B116" s="43"/>
      <c r="C116" s="6"/>
      <c r="AK116" s="44"/>
      <c r="AL116" s="44"/>
      <c r="AM116" s="44"/>
    </row>
    <row r="117" spans="2:39" ht="17.25" customHeight="1">
      <c r="B117" s="43"/>
      <c r="C117" s="6"/>
      <c r="AK117" s="44"/>
      <c r="AL117" s="44"/>
      <c r="AM117" s="44"/>
    </row>
    <row r="118" spans="2:39" ht="17.25" customHeight="1">
      <c r="B118" s="43"/>
      <c r="C118" s="6"/>
      <c r="AK118" s="44"/>
      <c r="AL118" s="44"/>
      <c r="AM118" s="44"/>
    </row>
    <row r="119" spans="2:39" ht="17.25" customHeight="1">
      <c r="B119" s="43"/>
      <c r="C119" s="6"/>
      <c r="AK119" s="44"/>
      <c r="AL119" s="44"/>
      <c r="AM119" s="44"/>
    </row>
    <row r="120" spans="2:39" ht="17.25" customHeight="1">
      <c r="B120" s="43"/>
      <c r="C120" s="6"/>
      <c r="AK120" s="44"/>
      <c r="AL120" s="44"/>
      <c r="AM120" s="44"/>
    </row>
    <row r="121" spans="2:39" ht="17.25" customHeight="1">
      <c r="B121" s="43"/>
      <c r="C121" s="6"/>
      <c r="AK121" s="44"/>
      <c r="AL121" s="44"/>
      <c r="AM121" s="44"/>
    </row>
    <row r="122" spans="2:39" ht="17.25" customHeight="1">
      <c r="B122" s="43"/>
      <c r="C122" s="6"/>
      <c r="AK122" s="44"/>
      <c r="AL122" s="44"/>
      <c r="AM122" s="44"/>
    </row>
    <row r="123" spans="2:39" ht="17.25" customHeight="1">
      <c r="B123" s="43"/>
      <c r="C123" s="6"/>
      <c r="AK123" s="44"/>
      <c r="AL123" s="44"/>
      <c r="AM123" s="44"/>
    </row>
    <row r="124" spans="2:39" ht="17.25" customHeight="1">
      <c r="B124" s="43"/>
      <c r="C124" s="6"/>
      <c r="AK124" s="44"/>
      <c r="AL124" s="44"/>
      <c r="AM124" s="44"/>
    </row>
    <row r="125" spans="2:39" ht="17.25" customHeight="1">
      <c r="B125" s="43"/>
      <c r="C125" s="6"/>
      <c r="AK125" s="44"/>
      <c r="AL125" s="44"/>
      <c r="AM125" s="44"/>
    </row>
    <row r="126" spans="2:39" ht="17.25" customHeight="1">
      <c r="B126" s="43"/>
      <c r="C126" s="6"/>
      <c r="AK126" s="44"/>
      <c r="AL126" s="44"/>
      <c r="AM126" s="44"/>
    </row>
    <row r="127" spans="2:39" ht="17.25" customHeight="1">
      <c r="B127" s="43"/>
      <c r="C127" s="6"/>
      <c r="AK127" s="44"/>
      <c r="AL127" s="44"/>
      <c r="AM127" s="44"/>
    </row>
    <row r="128" spans="2:39" ht="17.25" customHeight="1">
      <c r="B128" s="43"/>
      <c r="C128" s="6"/>
      <c r="AK128" s="44"/>
      <c r="AL128" s="44"/>
      <c r="AM128" s="44"/>
    </row>
    <row r="129" spans="2:39" ht="17.25" customHeight="1">
      <c r="B129" s="43"/>
      <c r="C129" s="6"/>
      <c r="AK129" s="44"/>
      <c r="AL129" s="44"/>
      <c r="AM129" s="44"/>
    </row>
    <row r="130" spans="2:39" ht="17.25" customHeight="1">
      <c r="B130" s="43"/>
      <c r="C130" s="6"/>
      <c r="AK130" s="44"/>
      <c r="AL130" s="44"/>
      <c r="AM130" s="44"/>
    </row>
    <row r="131" spans="2:39" ht="17.25" customHeight="1">
      <c r="B131" s="43"/>
      <c r="C131" s="6"/>
      <c r="AK131" s="44"/>
      <c r="AL131" s="44"/>
      <c r="AM131" s="44"/>
    </row>
    <row r="132" spans="2:39" ht="17.25" customHeight="1">
      <c r="B132" s="43"/>
      <c r="C132" s="6"/>
      <c r="AK132" s="44"/>
      <c r="AL132" s="44"/>
      <c r="AM132" s="44"/>
    </row>
    <row r="133" spans="2:39" ht="17.25" customHeight="1">
      <c r="B133" s="43"/>
      <c r="C133" s="6"/>
      <c r="AK133" s="44"/>
      <c r="AL133" s="44"/>
      <c r="AM133" s="44"/>
    </row>
    <row r="134" spans="2:39" ht="17.25" customHeight="1">
      <c r="B134" s="43"/>
      <c r="C134" s="6"/>
      <c r="AK134" s="44"/>
      <c r="AL134" s="44"/>
      <c r="AM134" s="44"/>
    </row>
    <row r="135" spans="2:39" ht="17.25" customHeight="1">
      <c r="B135" s="43"/>
      <c r="C135" s="6"/>
      <c r="AK135" s="44"/>
      <c r="AL135" s="44"/>
      <c r="AM135" s="44"/>
    </row>
    <row r="136" spans="2:39" ht="17.25" customHeight="1">
      <c r="B136" s="43"/>
      <c r="C136" s="6"/>
      <c r="AK136" s="44"/>
      <c r="AL136" s="44"/>
      <c r="AM136" s="44"/>
    </row>
    <row r="137" spans="2:39" ht="17.25" customHeight="1">
      <c r="B137" s="43"/>
      <c r="C137" s="6"/>
      <c r="AK137" s="44"/>
      <c r="AL137" s="44"/>
      <c r="AM137" s="44"/>
    </row>
    <row r="138" spans="2:39" ht="17.25" customHeight="1">
      <c r="B138" s="43"/>
      <c r="C138" s="6"/>
      <c r="AK138" s="44"/>
      <c r="AL138" s="44"/>
      <c r="AM138" s="44"/>
    </row>
    <row r="139" spans="2:39" ht="17.25" customHeight="1">
      <c r="B139" s="43"/>
      <c r="C139" s="6"/>
      <c r="AK139" s="44"/>
      <c r="AL139" s="44"/>
      <c r="AM139" s="44"/>
    </row>
    <row r="140" spans="2:39" ht="17.25" customHeight="1">
      <c r="B140" s="43"/>
      <c r="C140" s="6"/>
      <c r="AK140" s="44"/>
      <c r="AL140" s="44"/>
      <c r="AM140" s="44"/>
    </row>
    <row r="141" spans="2:39" ht="17.25" customHeight="1">
      <c r="B141" s="43"/>
      <c r="C141" s="6"/>
      <c r="AK141" s="44"/>
      <c r="AL141" s="44"/>
      <c r="AM141" s="44"/>
    </row>
    <row r="142" spans="2:39" ht="17.25" customHeight="1">
      <c r="B142" s="43"/>
      <c r="C142" s="6"/>
      <c r="AK142" s="44"/>
      <c r="AL142" s="44"/>
      <c r="AM142" s="44"/>
    </row>
    <row r="143" spans="2:39" ht="17.25" customHeight="1">
      <c r="B143" s="43"/>
      <c r="C143" s="6"/>
      <c r="AK143" s="44"/>
      <c r="AL143" s="44"/>
      <c r="AM143" s="44"/>
    </row>
    <row r="144" spans="2:39" ht="17.25" customHeight="1">
      <c r="B144" s="43"/>
      <c r="C144" s="6"/>
      <c r="AK144" s="44"/>
      <c r="AL144" s="44"/>
      <c r="AM144" s="44"/>
    </row>
    <row r="145" spans="2:39" ht="17.25" customHeight="1">
      <c r="B145" s="43"/>
      <c r="C145" s="6"/>
      <c r="AK145" s="44"/>
      <c r="AL145" s="44"/>
      <c r="AM145" s="44"/>
    </row>
    <row r="146" spans="2:39" ht="17.25" customHeight="1">
      <c r="B146" s="43"/>
      <c r="C146" s="6"/>
      <c r="AK146" s="44"/>
      <c r="AL146" s="44"/>
      <c r="AM146" s="44"/>
    </row>
    <row r="147" spans="2:39" ht="17.25" customHeight="1">
      <c r="B147" s="43"/>
      <c r="C147" s="6"/>
      <c r="AK147" s="44"/>
      <c r="AL147" s="44"/>
      <c r="AM147" s="44"/>
    </row>
    <row r="148" spans="2:39" ht="17.25" customHeight="1">
      <c r="B148" s="43"/>
      <c r="C148" s="6"/>
      <c r="AK148" s="44"/>
      <c r="AL148" s="44"/>
      <c r="AM148" s="44"/>
    </row>
    <row r="149" spans="2:39" ht="17.25" customHeight="1">
      <c r="B149" s="43"/>
      <c r="C149" s="6"/>
      <c r="AK149" s="44"/>
      <c r="AL149" s="44"/>
      <c r="AM149" s="44"/>
    </row>
    <row r="150" spans="2:39" ht="17.25" customHeight="1">
      <c r="B150" s="43"/>
      <c r="C150" s="6"/>
      <c r="AK150" s="44"/>
      <c r="AL150" s="44"/>
      <c r="AM150" s="44"/>
    </row>
    <row r="151" spans="2:39" ht="17.25" customHeight="1">
      <c r="B151" s="43"/>
      <c r="C151" s="6"/>
      <c r="AK151" s="44"/>
      <c r="AL151" s="44"/>
      <c r="AM151" s="44"/>
    </row>
    <row r="152" spans="2:39" ht="17.25" customHeight="1">
      <c r="B152" s="43"/>
      <c r="C152" s="6"/>
      <c r="AK152" s="44"/>
      <c r="AL152" s="44"/>
      <c r="AM152" s="44"/>
    </row>
    <row r="153" spans="2:39" ht="17.25" customHeight="1">
      <c r="B153" s="43"/>
      <c r="C153" s="6"/>
      <c r="AK153" s="44"/>
      <c r="AL153" s="44"/>
      <c r="AM153" s="44"/>
    </row>
    <row r="154" spans="2:39" ht="17.25" customHeight="1">
      <c r="B154" s="43"/>
      <c r="C154" s="6"/>
      <c r="AK154" s="44"/>
      <c r="AL154" s="44"/>
      <c r="AM154" s="44"/>
    </row>
    <row r="155" spans="2:39" ht="17.25" customHeight="1">
      <c r="B155" s="43"/>
      <c r="C155" s="6"/>
      <c r="AK155" s="44"/>
      <c r="AL155" s="44"/>
      <c r="AM155" s="44"/>
    </row>
    <row r="156" spans="2:39" ht="17.25" customHeight="1">
      <c r="B156" s="43"/>
      <c r="C156" s="6"/>
      <c r="AK156" s="44"/>
      <c r="AL156" s="44"/>
      <c r="AM156" s="44"/>
    </row>
    <row r="157" spans="2:39" ht="17.25" customHeight="1">
      <c r="B157" s="43"/>
      <c r="C157" s="6"/>
      <c r="AK157" s="44"/>
      <c r="AL157" s="44"/>
      <c r="AM157" s="44"/>
    </row>
    <row r="158" spans="2:39" ht="17.25" customHeight="1">
      <c r="B158" s="43"/>
      <c r="C158" s="6"/>
      <c r="AK158" s="44"/>
      <c r="AL158" s="44"/>
      <c r="AM158" s="44"/>
    </row>
    <row r="159" spans="2:39" ht="17.25" customHeight="1">
      <c r="B159" s="43"/>
      <c r="C159" s="6"/>
      <c r="AK159" s="44"/>
      <c r="AL159" s="44"/>
      <c r="AM159" s="44"/>
    </row>
    <row r="160" spans="2:39" ht="17.25" customHeight="1">
      <c r="B160" s="43"/>
      <c r="C160" s="6"/>
      <c r="AK160" s="44"/>
      <c r="AL160" s="44"/>
      <c r="AM160" s="44"/>
    </row>
    <row r="161" spans="2:39" ht="17.25" customHeight="1">
      <c r="B161" s="43"/>
      <c r="C161" s="6"/>
      <c r="AK161" s="44"/>
      <c r="AL161" s="44"/>
      <c r="AM161" s="44"/>
    </row>
    <row r="162" spans="2:39" ht="17.25" customHeight="1">
      <c r="B162" s="43"/>
      <c r="C162" s="6"/>
      <c r="AK162" s="44"/>
      <c r="AL162" s="44"/>
      <c r="AM162" s="44"/>
    </row>
    <row r="163" spans="2:39" ht="17.25" customHeight="1">
      <c r="B163" s="43"/>
      <c r="C163" s="6"/>
      <c r="AK163" s="44"/>
      <c r="AL163" s="44"/>
      <c r="AM163" s="44"/>
    </row>
    <row r="164" spans="2:39" ht="17.25" customHeight="1">
      <c r="B164" s="43"/>
      <c r="C164" s="6"/>
      <c r="AK164" s="44"/>
      <c r="AL164" s="44"/>
      <c r="AM164" s="44"/>
    </row>
    <row r="165" spans="2:39" ht="17.25" customHeight="1">
      <c r="B165" s="43"/>
      <c r="C165" s="6"/>
      <c r="AK165" s="44"/>
      <c r="AL165" s="44"/>
      <c r="AM165" s="44"/>
    </row>
    <row r="166" spans="2:39" ht="17.25" customHeight="1">
      <c r="B166" s="43"/>
      <c r="C166" s="6"/>
      <c r="AK166" s="44"/>
      <c r="AL166" s="44"/>
      <c r="AM166" s="44"/>
    </row>
    <row r="167" spans="2:39" ht="17.25" customHeight="1">
      <c r="B167" s="43"/>
      <c r="C167" s="6"/>
      <c r="AK167" s="44"/>
      <c r="AL167" s="44"/>
      <c r="AM167" s="44"/>
    </row>
    <row r="168" spans="2:39" ht="17.25" customHeight="1">
      <c r="B168" s="43"/>
      <c r="C168" s="6"/>
      <c r="AK168" s="44"/>
      <c r="AL168" s="44"/>
      <c r="AM168" s="44"/>
    </row>
    <row r="169" spans="2:39" ht="17.25" customHeight="1">
      <c r="B169" s="43"/>
      <c r="C169" s="6"/>
      <c r="AK169" s="44"/>
      <c r="AL169" s="44"/>
      <c r="AM169" s="44"/>
    </row>
    <row r="170" spans="2:39" ht="17.25" customHeight="1">
      <c r="B170" s="43"/>
      <c r="C170" s="6"/>
      <c r="AK170" s="44"/>
      <c r="AL170" s="44"/>
      <c r="AM170" s="44"/>
    </row>
    <row r="171" spans="2:39" ht="17.25" customHeight="1">
      <c r="B171" s="43"/>
      <c r="C171" s="6"/>
      <c r="AK171" s="44"/>
      <c r="AL171" s="44"/>
      <c r="AM171" s="44"/>
    </row>
    <row r="172" spans="2:39" ht="17.25" customHeight="1">
      <c r="B172" s="43"/>
      <c r="C172" s="6"/>
      <c r="AK172" s="44"/>
      <c r="AL172" s="44"/>
      <c r="AM172" s="44"/>
    </row>
    <row r="173" spans="2:39" ht="17.25" customHeight="1">
      <c r="B173" s="43"/>
      <c r="C173" s="6"/>
      <c r="AK173" s="44"/>
      <c r="AL173" s="44"/>
      <c r="AM173" s="44"/>
    </row>
    <row r="174" spans="2:39" ht="17.25" customHeight="1">
      <c r="B174" s="43"/>
      <c r="C174" s="6"/>
      <c r="AK174" s="44"/>
      <c r="AL174" s="44"/>
      <c r="AM174" s="44"/>
    </row>
    <row r="175" spans="2:39" ht="17.25" customHeight="1">
      <c r="B175" s="43"/>
      <c r="C175" s="6"/>
      <c r="AK175" s="44"/>
      <c r="AL175" s="44"/>
      <c r="AM175" s="44"/>
    </row>
    <row r="176" spans="2:39" ht="17.25" customHeight="1">
      <c r="B176" s="43"/>
      <c r="C176" s="6"/>
      <c r="AK176" s="44"/>
      <c r="AL176" s="44"/>
      <c r="AM176" s="44"/>
    </row>
    <row r="177" spans="2:39" ht="17.25" customHeight="1">
      <c r="B177" s="43"/>
      <c r="C177" s="6"/>
      <c r="AK177" s="44"/>
      <c r="AL177" s="44"/>
      <c r="AM177" s="44"/>
    </row>
    <row r="178" spans="2:39" ht="17.25" customHeight="1">
      <c r="B178" s="43"/>
      <c r="C178" s="6"/>
      <c r="AK178" s="44"/>
      <c r="AL178" s="44"/>
      <c r="AM178" s="44"/>
    </row>
    <row r="179" spans="2:39" ht="17.25" customHeight="1">
      <c r="B179" s="43"/>
      <c r="C179" s="6"/>
      <c r="AK179" s="44"/>
      <c r="AL179" s="44"/>
      <c r="AM179" s="44"/>
    </row>
    <row r="180" spans="2:39" ht="17.25" customHeight="1">
      <c r="B180" s="43"/>
      <c r="C180" s="6"/>
      <c r="AK180" s="44"/>
      <c r="AL180" s="44"/>
      <c r="AM180" s="44"/>
    </row>
    <row r="181" spans="2:39" ht="17.25" customHeight="1">
      <c r="B181" s="43"/>
      <c r="C181" s="6"/>
      <c r="AK181" s="44"/>
      <c r="AL181" s="44"/>
      <c r="AM181" s="44"/>
    </row>
    <row r="182" spans="2:39" ht="17.25" customHeight="1">
      <c r="B182" s="43"/>
      <c r="C182" s="6"/>
      <c r="AK182" s="44"/>
      <c r="AL182" s="44"/>
      <c r="AM182" s="44"/>
    </row>
    <row r="183" spans="2:39" ht="17.25" customHeight="1">
      <c r="B183" s="43"/>
      <c r="C183" s="6"/>
      <c r="AK183" s="44"/>
      <c r="AL183" s="44"/>
      <c r="AM183" s="44"/>
    </row>
    <row r="184" spans="2:39" ht="17.25" customHeight="1">
      <c r="B184" s="43"/>
      <c r="C184" s="6"/>
      <c r="AK184" s="44"/>
      <c r="AL184" s="44"/>
      <c r="AM184" s="44"/>
    </row>
    <row r="185" spans="2:39" ht="17.25" customHeight="1">
      <c r="B185" s="43"/>
      <c r="C185" s="6"/>
      <c r="AK185" s="44"/>
      <c r="AL185" s="44"/>
      <c r="AM185" s="44"/>
    </row>
    <row r="186" spans="2:39" ht="17.25" customHeight="1">
      <c r="B186" s="43"/>
      <c r="C186" s="6"/>
      <c r="AK186" s="44"/>
      <c r="AL186" s="44"/>
      <c r="AM186" s="44"/>
    </row>
    <row r="187" spans="2:39" ht="17.25" customHeight="1">
      <c r="B187" s="43"/>
      <c r="C187" s="6"/>
      <c r="AK187" s="44"/>
      <c r="AL187" s="44"/>
      <c r="AM187" s="44"/>
    </row>
    <row r="188" spans="2:39" ht="17.25" customHeight="1">
      <c r="B188" s="43"/>
      <c r="C188" s="6"/>
      <c r="AK188" s="44"/>
      <c r="AL188" s="44"/>
      <c r="AM188" s="44"/>
    </row>
    <row r="189" spans="2:39" ht="17.25" customHeight="1">
      <c r="B189" s="43"/>
      <c r="C189" s="6"/>
      <c r="AK189" s="44"/>
      <c r="AL189" s="44"/>
      <c r="AM189" s="44"/>
    </row>
    <row r="190" spans="2:39" ht="17.25" customHeight="1">
      <c r="B190" s="43"/>
      <c r="C190" s="6"/>
      <c r="AK190" s="44"/>
      <c r="AL190" s="44"/>
      <c r="AM190" s="44"/>
    </row>
    <row r="191" spans="2:39" ht="17.25" customHeight="1">
      <c r="B191" s="43"/>
      <c r="C191" s="6"/>
      <c r="AK191" s="44"/>
      <c r="AL191" s="44"/>
      <c r="AM191" s="44"/>
    </row>
    <row r="192" spans="2:39" ht="17.25" customHeight="1">
      <c r="B192" s="43"/>
      <c r="C192" s="6"/>
      <c r="AK192" s="44"/>
      <c r="AL192" s="44"/>
      <c r="AM192" s="44"/>
    </row>
    <row r="193" spans="2:39" ht="17.25" customHeight="1">
      <c r="B193" s="43"/>
      <c r="C193" s="6"/>
      <c r="AK193" s="44"/>
      <c r="AL193" s="44"/>
      <c r="AM193" s="44"/>
    </row>
    <row r="194" spans="2:39" ht="17.25" customHeight="1">
      <c r="B194" s="43"/>
      <c r="C194" s="6"/>
      <c r="AK194" s="44"/>
      <c r="AL194" s="44"/>
      <c r="AM194" s="44"/>
    </row>
    <row r="195" spans="2:39" ht="17.25" customHeight="1">
      <c r="B195" s="43"/>
      <c r="C195" s="6"/>
      <c r="AK195" s="44"/>
      <c r="AL195" s="44"/>
      <c r="AM195" s="44"/>
    </row>
    <row r="196" spans="2:39" ht="17.25" customHeight="1">
      <c r="B196" s="43"/>
      <c r="C196" s="6"/>
      <c r="AK196" s="44"/>
      <c r="AL196" s="44"/>
      <c r="AM196" s="44"/>
    </row>
    <row r="197" spans="2:39" ht="17.25" customHeight="1">
      <c r="B197" s="43"/>
      <c r="C197" s="6"/>
      <c r="AK197" s="44"/>
      <c r="AL197" s="44"/>
      <c r="AM197" s="44"/>
    </row>
    <row r="198" spans="2:39" ht="17.25" customHeight="1">
      <c r="B198" s="43"/>
      <c r="C198" s="6"/>
      <c r="AK198" s="44"/>
      <c r="AL198" s="44"/>
      <c r="AM198" s="44"/>
    </row>
    <row r="199" spans="2:39" ht="17.25" customHeight="1">
      <c r="B199" s="43"/>
      <c r="C199" s="6"/>
      <c r="AK199" s="44"/>
      <c r="AL199" s="44"/>
      <c r="AM199" s="44"/>
    </row>
    <row r="200" spans="2:39" ht="17.25" customHeight="1">
      <c r="B200" s="43"/>
      <c r="C200" s="6"/>
      <c r="AK200" s="44"/>
      <c r="AL200" s="44"/>
      <c r="AM200" s="44"/>
    </row>
    <row r="201" spans="2:39" ht="17.25" customHeight="1">
      <c r="B201" s="43"/>
      <c r="C201" s="6"/>
      <c r="AK201" s="44"/>
      <c r="AL201" s="44"/>
      <c r="AM201" s="44"/>
    </row>
    <row r="202" spans="2:39" ht="17.25" customHeight="1">
      <c r="B202" s="43"/>
      <c r="C202" s="6"/>
      <c r="AK202" s="44"/>
      <c r="AL202" s="44"/>
      <c r="AM202" s="44"/>
    </row>
    <row r="203" spans="2:39" ht="17.25" customHeight="1">
      <c r="B203" s="43"/>
      <c r="C203" s="6"/>
      <c r="AK203" s="44"/>
      <c r="AL203" s="44"/>
      <c r="AM203" s="44"/>
    </row>
    <row r="204" spans="2:39" ht="17.25" customHeight="1">
      <c r="B204" s="43"/>
      <c r="C204" s="6"/>
      <c r="AK204" s="44"/>
      <c r="AL204" s="44"/>
      <c r="AM204" s="44"/>
    </row>
    <row r="205" spans="2:39" ht="17.25" customHeight="1">
      <c r="B205" s="43"/>
      <c r="C205" s="6"/>
      <c r="AK205" s="44"/>
      <c r="AL205" s="44"/>
      <c r="AM205" s="44"/>
    </row>
    <row r="206" spans="2:39" ht="17.25" customHeight="1">
      <c r="B206" s="43"/>
      <c r="C206" s="6"/>
      <c r="AK206" s="44"/>
      <c r="AL206" s="44"/>
      <c r="AM206" s="44"/>
    </row>
    <row r="207" spans="2:39" ht="17.25" customHeight="1">
      <c r="B207" s="43"/>
      <c r="C207" s="6"/>
      <c r="AK207" s="44"/>
      <c r="AL207" s="44"/>
      <c r="AM207" s="44"/>
    </row>
    <row r="208" spans="2:39" ht="17.25" customHeight="1">
      <c r="B208" s="43"/>
      <c r="C208" s="6"/>
      <c r="AK208" s="44"/>
      <c r="AL208" s="44"/>
      <c r="AM208" s="44"/>
    </row>
    <row r="209" spans="2:39" ht="17.25" customHeight="1">
      <c r="B209" s="43"/>
      <c r="C209" s="6"/>
      <c r="AK209" s="44"/>
      <c r="AL209" s="44"/>
      <c r="AM209" s="44"/>
    </row>
    <row r="210" spans="2:39" ht="17.25" customHeight="1">
      <c r="B210" s="43"/>
      <c r="C210" s="6"/>
      <c r="AK210" s="44"/>
      <c r="AL210" s="44"/>
      <c r="AM210" s="44"/>
    </row>
    <row r="211" spans="2:39" ht="17.25" customHeight="1">
      <c r="B211" s="43"/>
      <c r="C211" s="6"/>
      <c r="AK211" s="44"/>
      <c r="AL211" s="44"/>
      <c r="AM211" s="44"/>
    </row>
    <row r="212" spans="2:39" ht="17.25" customHeight="1">
      <c r="B212" s="43"/>
      <c r="C212" s="6"/>
      <c r="AK212" s="44"/>
      <c r="AL212" s="44"/>
      <c r="AM212" s="44"/>
    </row>
    <row r="213" spans="2:39" ht="17.25" customHeight="1">
      <c r="B213" s="43"/>
      <c r="C213" s="6"/>
      <c r="AK213" s="44"/>
      <c r="AL213" s="44"/>
      <c r="AM213" s="44"/>
    </row>
    <row r="214" spans="2:39" ht="17.25" customHeight="1">
      <c r="B214" s="43"/>
      <c r="C214" s="6"/>
      <c r="AK214" s="44"/>
      <c r="AL214" s="44"/>
      <c r="AM214" s="44"/>
    </row>
    <row r="215" spans="2:39" ht="17.25" customHeight="1">
      <c r="B215" s="43"/>
      <c r="C215" s="6"/>
      <c r="AK215" s="44"/>
      <c r="AL215" s="44"/>
      <c r="AM215" s="44"/>
    </row>
    <row r="216" spans="2:39" ht="17.25" customHeight="1">
      <c r="B216" s="43"/>
      <c r="C216" s="6"/>
      <c r="AK216" s="44"/>
      <c r="AL216" s="44"/>
      <c r="AM216" s="44"/>
    </row>
    <row r="217" spans="2:39" ht="17.25" customHeight="1">
      <c r="B217" s="43"/>
      <c r="C217" s="6"/>
      <c r="AK217" s="44"/>
      <c r="AL217" s="44"/>
      <c r="AM217" s="44"/>
    </row>
    <row r="218" spans="2:39" ht="17.25" customHeight="1">
      <c r="B218" s="43"/>
      <c r="C218" s="6"/>
      <c r="AK218" s="44"/>
      <c r="AL218" s="44"/>
      <c r="AM218" s="44"/>
    </row>
    <row r="219" spans="2:39" ht="17.25" customHeight="1">
      <c r="B219" s="43"/>
      <c r="C219" s="6"/>
      <c r="AK219" s="44"/>
      <c r="AL219" s="44"/>
      <c r="AM219" s="44"/>
    </row>
    <row r="220" spans="2:39" ht="17.25" customHeight="1">
      <c r="B220" s="43"/>
      <c r="C220" s="6"/>
      <c r="AK220" s="44"/>
      <c r="AL220" s="44"/>
      <c r="AM220" s="44"/>
    </row>
    <row r="221" spans="2:39" ht="17.25" customHeight="1">
      <c r="B221" s="43"/>
      <c r="C221" s="6"/>
      <c r="AK221" s="44"/>
      <c r="AL221" s="44"/>
      <c r="AM221" s="44"/>
    </row>
    <row r="222" spans="2:39" ht="17.25" customHeight="1">
      <c r="B222" s="43"/>
      <c r="C222" s="6"/>
      <c r="AK222" s="44"/>
      <c r="AL222" s="44"/>
      <c r="AM222" s="44"/>
    </row>
    <row r="223" spans="2:39" ht="17.25" customHeight="1">
      <c r="B223" s="43"/>
      <c r="C223" s="6"/>
      <c r="AK223" s="44"/>
      <c r="AL223" s="44"/>
      <c r="AM223" s="44"/>
    </row>
    <row r="224" spans="2:39" ht="17.25" customHeight="1">
      <c r="B224" s="43"/>
      <c r="C224" s="6"/>
      <c r="AK224" s="44"/>
      <c r="AL224" s="44"/>
      <c r="AM224" s="44"/>
    </row>
    <row r="225" spans="2:39" ht="17.25" customHeight="1">
      <c r="B225" s="43"/>
      <c r="C225" s="6"/>
      <c r="AK225" s="44"/>
      <c r="AL225" s="44"/>
      <c r="AM225" s="44"/>
    </row>
    <row r="226" spans="2:39" ht="17.25" customHeight="1">
      <c r="B226" s="43"/>
      <c r="C226" s="6"/>
      <c r="AK226" s="44"/>
      <c r="AL226" s="44"/>
      <c r="AM226" s="44"/>
    </row>
    <row r="227" spans="2:39" ht="17.25" customHeight="1">
      <c r="B227" s="43"/>
      <c r="C227" s="6"/>
      <c r="AK227" s="44"/>
      <c r="AL227" s="44"/>
      <c r="AM227" s="44"/>
    </row>
    <row r="228" spans="2:39" ht="17.25" customHeight="1">
      <c r="B228" s="43"/>
      <c r="C228" s="6"/>
      <c r="AK228" s="44"/>
      <c r="AL228" s="44"/>
      <c r="AM228" s="44"/>
    </row>
    <row r="229" spans="2:39" ht="17.25" customHeight="1">
      <c r="B229" s="43"/>
      <c r="C229" s="6"/>
      <c r="AK229" s="44"/>
      <c r="AL229" s="44"/>
      <c r="AM229" s="44"/>
    </row>
    <row r="230" spans="2:39" ht="17.25" customHeight="1">
      <c r="B230" s="43"/>
      <c r="C230" s="6"/>
      <c r="AK230" s="44"/>
      <c r="AL230" s="44"/>
      <c r="AM230" s="44"/>
    </row>
    <row r="231" spans="2:39" ht="17.25" customHeight="1">
      <c r="B231" s="43"/>
      <c r="C231" s="6"/>
      <c r="AK231" s="44"/>
      <c r="AL231" s="44"/>
      <c r="AM231" s="44"/>
    </row>
    <row r="232" spans="2:39" ht="17.25" customHeight="1">
      <c r="B232" s="43"/>
      <c r="C232" s="6"/>
      <c r="AK232" s="44"/>
      <c r="AL232" s="44"/>
      <c r="AM232" s="44"/>
    </row>
    <row r="233" spans="2:39" ht="17.25" customHeight="1">
      <c r="B233" s="43"/>
      <c r="C233" s="6"/>
      <c r="AK233" s="44"/>
      <c r="AL233" s="44"/>
      <c r="AM233" s="44"/>
    </row>
    <row r="234" spans="2:39" ht="17.25" customHeight="1">
      <c r="B234" s="43"/>
      <c r="C234" s="6"/>
      <c r="AK234" s="44"/>
      <c r="AL234" s="44"/>
      <c r="AM234" s="44"/>
    </row>
    <row r="235" spans="2:39" ht="17.25" customHeight="1">
      <c r="B235" s="43"/>
      <c r="C235" s="6"/>
      <c r="AK235" s="44"/>
      <c r="AL235" s="44"/>
      <c r="AM235" s="44"/>
    </row>
    <row r="236" spans="2:39" ht="17.25" customHeight="1">
      <c r="B236" s="43"/>
      <c r="C236" s="6"/>
      <c r="AK236" s="44"/>
      <c r="AL236" s="44"/>
      <c r="AM236" s="44"/>
    </row>
    <row r="237" spans="2:39" ht="17.25" customHeight="1">
      <c r="B237" s="43"/>
      <c r="C237" s="6"/>
      <c r="AK237" s="44"/>
      <c r="AL237" s="44"/>
      <c r="AM237" s="44"/>
    </row>
    <row r="238" spans="2:39" ht="17.25" customHeight="1">
      <c r="B238" s="43"/>
      <c r="C238" s="6"/>
      <c r="AK238" s="44"/>
      <c r="AL238" s="44"/>
      <c r="AM238" s="44"/>
    </row>
    <row r="239" spans="2:39" ht="17.25" customHeight="1">
      <c r="B239" s="43"/>
      <c r="C239" s="6"/>
      <c r="AK239" s="44"/>
      <c r="AL239" s="44"/>
      <c r="AM239" s="44"/>
    </row>
    <row r="240" spans="2:39" ht="17.25" customHeight="1">
      <c r="B240" s="43"/>
      <c r="C240" s="6"/>
      <c r="AK240" s="44"/>
      <c r="AL240" s="44"/>
      <c r="AM240" s="44"/>
    </row>
    <row r="241" spans="2:39" ht="17.25" customHeight="1">
      <c r="B241" s="43"/>
      <c r="C241" s="6"/>
      <c r="AK241" s="44"/>
      <c r="AL241" s="44"/>
      <c r="AM241" s="44"/>
    </row>
    <row r="242" spans="2:39" ht="17.25" customHeight="1">
      <c r="B242" s="43"/>
      <c r="C242" s="6"/>
      <c r="AK242" s="44"/>
      <c r="AL242" s="44"/>
      <c r="AM242" s="44"/>
    </row>
    <row r="243" spans="2:39" ht="17.25" customHeight="1">
      <c r="B243" s="43"/>
      <c r="C243" s="6"/>
      <c r="AK243" s="44"/>
      <c r="AL243" s="44"/>
      <c r="AM243" s="44"/>
    </row>
    <row r="244" spans="2:39" ht="17.25" customHeight="1">
      <c r="B244" s="43"/>
      <c r="C244" s="6"/>
      <c r="AK244" s="44"/>
      <c r="AL244" s="44"/>
      <c r="AM244" s="44"/>
    </row>
    <row r="245" spans="2:39" ht="17.25" customHeight="1">
      <c r="B245" s="43"/>
      <c r="C245" s="6"/>
      <c r="AK245" s="44"/>
      <c r="AL245" s="44"/>
      <c r="AM245" s="44"/>
    </row>
    <row r="246" spans="2:39" ht="17.25" customHeight="1">
      <c r="B246" s="43"/>
      <c r="C246" s="6"/>
      <c r="AK246" s="44"/>
      <c r="AL246" s="44"/>
      <c r="AM246" s="44"/>
    </row>
    <row r="247" spans="2:39" ht="17.25" customHeight="1">
      <c r="B247" s="43"/>
      <c r="C247" s="6"/>
      <c r="AK247" s="44"/>
      <c r="AL247" s="44"/>
      <c r="AM247" s="44"/>
    </row>
    <row r="248" spans="2:39" ht="17.25" customHeight="1">
      <c r="B248" s="43"/>
      <c r="C248" s="6"/>
      <c r="AK248" s="44"/>
      <c r="AL248" s="44"/>
      <c r="AM248" s="44"/>
    </row>
    <row r="249" spans="2:39" ht="17.25" customHeight="1">
      <c r="B249" s="43"/>
      <c r="C249" s="6"/>
      <c r="AK249" s="44"/>
      <c r="AL249" s="44"/>
      <c r="AM249" s="44"/>
    </row>
    <row r="250" spans="2:39" ht="17.25" customHeight="1">
      <c r="B250" s="43"/>
      <c r="C250" s="6"/>
      <c r="AK250" s="44"/>
      <c r="AL250" s="44"/>
      <c r="AM250" s="44"/>
    </row>
    <row r="251" spans="2:39" ht="17.25" customHeight="1">
      <c r="B251" s="43"/>
      <c r="C251" s="6"/>
      <c r="AK251" s="44"/>
      <c r="AL251" s="44"/>
      <c r="AM251" s="44"/>
    </row>
    <row r="252" spans="2:39" ht="17.25" customHeight="1">
      <c r="B252" s="43"/>
      <c r="C252" s="6"/>
      <c r="AK252" s="44"/>
      <c r="AL252" s="44"/>
      <c r="AM252" s="44"/>
    </row>
    <row r="253" spans="2:39" ht="17.25" customHeight="1">
      <c r="B253" s="43"/>
      <c r="C253" s="6"/>
      <c r="AK253" s="44"/>
      <c r="AL253" s="44"/>
      <c r="AM253" s="44"/>
    </row>
    <row r="254" spans="2:39" ht="17.25" customHeight="1">
      <c r="B254" s="43"/>
      <c r="C254" s="6"/>
      <c r="AK254" s="44"/>
      <c r="AL254" s="44"/>
      <c r="AM254" s="44"/>
    </row>
    <row r="255" spans="2:39" ht="17.25" customHeight="1">
      <c r="B255" s="43"/>
      <c r="C255" s="6"/>
      <c r="AK255" s="44"/>
      <c r="AL255" s="44"/>
      <c r="AM255" s="44"/>
    </row>
    <row r="256" spans="2:39" ht="17.25" customHeight="1">
      <c r="B256" s="43"/>
      <c r="C256" s="6"/>
      <c r="AK256" s="44"/>
      <c r="AL256" s="44"/>
      <c r="AM256" s="44"/>
    </row>
    <row r="257" spans="2:39" ht="17.25" customHeight="1">
      <c r="B257" s="43"/>
      <c r="C257" s="6"/>
      <c r="AK257" s="44"/>
      <c r="AL257" s="44"/>
      <c r="AM257" s="44"/>
    </row>
    <row r="258" spans="2:39" ht="17.25" customHeight="1">
      <c r="B258" s="43"/>
      <c r="C258" s="6"/>
      <c r="AK258" s="44"/>
      <c r="AL258" s="44"/>
      <c r="AM258" s="44"/>
    </row>
    <row r="259" spans="2:39" ht="17.25" customHeight="1">
      <c r="B259" s="43"/>
      <c r="C259" s="6"/>
      <c r="AK259" s="44"/>
      <c r="AL259" s="44"/>
      <c r="AM259" s="44"/>
    </row>
    <row r="260" spans="2:39" ht="17.25" customHeight="1">
      <c r="B260" s="43"/>
      <c r="C260" s="6"/>
      <c r="AK260" s="44"/>
      <c r="AL260" s="44"/>
      <c r="AM260" s="44"/>
    </row>
    <row r="261" spans="2:39" ht="17.25" customHeight="1">
      <c r="B261" s="43"/>
      <c r="C261" s="6"/>
      <c r="AK261" s="44"/>
      <c r="AL261" s="44"/>
      <c r="AM261" s="44"/>
    </row>
    <row r="262" spans="2:39" ht="17.25" customHeight="1">
      <c r="B262" s="43"/>
      <c r="C262" s="6"/>
      <c r="AK262" s="44"/>
      <c r="AL262" s="44"/>
      <c r="AM262" s="44"/>
    </row>
    <row r="263" spans="2:39" ht="17.25" customHeight="1">
      <c r="B263" s="43"/>
      <c r="C263" s="6"/>
      <c r="AK263" s="44"/>
      <c r="AL263" s="44"/>
      <c r="AM263" s="44"/>
    </row>
    <row r="264" spans="2:39" ht="17.25" customHeight="1">
      <c r="B264" s="43"/>
      <c r="C264" s="6"/>
      <c r="AK264" s="44"/>
      <c r="AL264" s="44"/>
      <c r="AM264" s="44"/>
    </row>
    <row r="265" spans="2:39" ht="17.25" customHeight="1">
      <c r="B265" s="43"/>
      <c r="C265" s="6"/>
      <c r="AK265" s="44"/>
      <c r="AL265" s="44"/>
      <c r="AM265" s="44"/>
    </row>
    <row r="266" spans="2:39" ht="17.25" customHeight="1">
      <c r="B266" s="43"/>
      <c r="C266" s="6"/>
      <c r="AK266" s="44"/>
      <c r="AL266" s="44"/>
      <c r="AM266" s="44"/>
    </row>
    <row r="267" spans="2:39" ht="17.25" customHeight="1">
      <c r="B267" s="43"/>
      <c r="C267" s="6"/>
      <c r="AK267" s="44"/>
      <c r="AL267" s="44"/>
      <c r="AM267" s="44"/>
    </row>
    <row r="268" spans="2:39" ht="17.25" customHeight="1">
      <c r="B268" s="43"/>
      <c r="C268" s="6"/>
      <c r="AK268" s="44"/>
      <c r="AL268" s="44"/>
      <c r="AM268" s="44"/>
    </row>
    <row r="269" spans="2:39" ht="17.25" customHeight="1">
      <c r="B269" s="43"/>
      <c r="C269" s="6"/>
      <c r="AK269" s="44"/>
      <c r="AL269" s="44"/>
      <c r="AM269" s="44"/>
    </row>
    <row r="270" spans="2:39" ht="17.25" customHeight="1">
      <c r="B270" s="43"/>
      <c r="C270" s="6"/>
      <c r="AK270" s="44"/>
      <c r="AL270" s="44"/>
      <c r="AM270" s="44"/>
    </row>
    <row r="271" spans="2:39" ht="17.25" customHeight="1">
      <c r="B271" s="43"/>
      <c r="C271" s="6"/>
      <c r="AK271" s="44"/>
      <c r="AL271" s="44"/>
      <c r="AM271" s="44"/>
    </row>
    <row r="272" spans="2:39" ht="17.25" customHeight="1">
      <c r="B272" s="43"/>
      <c r="C272" s="6"/>
      <c r="AK272" s="44"/>
      <c r="AL272" s="44"/>
      <c r="AM272" s="44"/>
    </row>
    <row r="273" spans="2:39" ht="17.25" customHeight="1">
      <c r="B273" s="43"/>
      <c r="C273" s="6"/>
      <c r="AK273" s="44"/>
      <c r="AL273" s="44"/>
      <c r="AM273" s="44"/>
    </row>
    <row r="274" spans="2:39" ht="17.25" customHeight="1">
      <c r="B274" s="43"/>
      <c r="C274" s="6"/>
      <c r="AK274" s="44"/>
      <c r="AL274" s="44"/>
      <c r="AM274" s="44"/>
    </row>
    <row r="275" spans="2:39" ht="17.25" customHeight="1">
      <c r="B275" s="43"/>
      <c r="C275" s="6"/>
      <c r="AK275" s="44"/>
      <c r="AL275" s="44"/>
      <c r="AM275" s="44"/>
    </row>
    <row r="276" spans="2:39" ht="17.25" customHeight="1">
      <c r="B276" s="43"/>
      <c r="C276" s="6"/>
      <c r="AK276" s="44"/>
      <c r="AL276" s="44"/>
      <c r="AM276" s="44"/>
    </row>
    <row r="277" spans="2:39" ht="17.25" customHeight="1">
      <c r="B277" s="43"/>
      <c r="C277" s="6"/>
      <c r="AK277" s="44"/>
      <c r="AL277" s="44"/>
      <c r="AM277" s="44"/>
    </row>
    <row r="278" spans="2:39" ht="17.25" customHeight="1">
      <c r="B278" s="43"/>
      <c r="C278" s="6"/>
      <c r="AK278" s="44"/>
      <c r="AL278" s="44"/>
      <c r="AM278" s="44"/>
    </row>
    <row r="279" spans="2:39" ht="17.25" customHeight="1">
      <c r="B279" s="43"/>
      <c r="C279" s="6"/>
      <c r="AK279" s="44"/>
      <c r="AL279" s="44"/>
      <c r="AM279" s="44"/>
    </row>
    <row r="280" spans="2:39" ht="17.25" customHeight="1">
      <c r="B280" s="43"/>
      <c r="C280" s="6"/>
      <c r="AK280" s="44"/>
      <c r="AL280" s="44"/>
      <c r="AM280" s="44"/>
    </row>
    <row r="281" spans="2:39" ht="17.25" customHeight="1">
      <c r="B281" s="43"/>
      <c r="C281" s="6"/>
      <c r="AK281" s="44"/>
      <c r="AL281" s="44"/>
      <c r="AM281" s="44"/>
    </row>
    <row r="282" spans="2:39" ht="17.25" customHeight="1">
      <c r="B282" s="43"/>
      <c r="C282" s="6"/>
      <c r="AK282" s="44"/>
      <c r="AL282" s="44"/>
      <c r="AM282" s="44"/>
    </row>
    <row r="283" spans="2:39" ht="17.25" customHeight="1">
      <c r="B283" s="43"/>
      <c r="C283" s="6"/>
      <c r="AK283" s="44"/>
      <c r="AL283" s="44"/>
      <c r="AM283" s="44"/>
    </row>
    <row r="284" spans="2:39" ht="17.25" customHeight="1">
      <c r="B284" s="43"/>
      <c r="C284" s="6"/>
      <c r="AK284" s="44"/>
      <c r="AL284" s="44"/>
      <c r="AM284" s="44"/>
    </row>
    <row r="285" spans="2:39" ht="17.25" customHeight="1">
      <c r="B285" s="43"/>
      <c r="C285" s="6"/>
      <c r="AK285" s="44"/>
      <c r="AL285" s="44"/>
      <c r="AM285" s="44"/>
    </row>
    <row r="286" spans="2:39" ht="17.25" customHeight="1">
      <c r="B286" s="43"/>
      <c r="C286" s="6"/>
      <c r="AK286" s="44"/>
      <c r="AL286" s="44"/>
      <c r="AM286" s="44"/>
    </row>
    <row r="287" spans="2:39" ht="17.25" customHeight="1">
      <c r="B287" s="43"/>
      <c r="C287" s="6"/>
      <c r="AK287" s="44"/>
      <c r="AL287" s="44"/>
      <c r="AM287" s="44"/>
    </row>
    <row r="288" spans="2:39" ht="17.25" customHeight="1">
      <c r="B288" s="43"/>
      <c r="C288" s="6"/>
      <c r="AK288" s="44"/>
      <c r="AL288" s="44"/>
      <c r="AM288" s="44"/>
    </row>
    <row r="289" spans="2:39" ht="17.25" customHeight="1">
      <c r="B289" s="43"/>
      <c r="C289" s="6"/>
      <c r="AK289" s="44"/>
      <c r="AL289" s="44"/>
      <c r="AM289" s="44"/>
    </row>
    <row r="290" spans="2:39" ht="17.25" customHeight="1">
      <c r="B290" s="43"/>
      <c r="C290" s="6"/>
      <c r="AK290" s="44"/>
      <c r="AL290" s="44"/>
      <c r="AM290" s="44"/>
    </row>
    <row r="291" spans="2:39" ht="17.25" customHeight="1">
      <c r="B291" s="43"/>
      <c r="C291" s="6"/>
      <c r="AK291" s="44"/>
      <c r="AL291" s="44"/>
      <c r="AM291" s="44"/>
    </row>
    <row r="292" spans="2:39" ht="17.25" customHeight="1">
      <c r="B292" s="43"/>
      <c r="C292" s="6"/>
      <c r="AK292" s="44"/>
      <c r="AL292" s="44"/>
      <c r="AM292" s="44"/>
    </row>
    <row r="293" spans="2:39" ht="17.25" customHeight="1">
      <c r="B293" s="43"/>
      <c r="C293" s="6"/>
      <c r="AK293" s="44"/>
      <c r="AL293" s="44"/>
      <c r="AM293" s="44"/>
    </row>
    <row r="294" spans="2:39" ht="17.25" customHeight="1">
      <c r="B294" s="43"/>
      <c r="C294" s="6"/>
      <c r="AK294" s="44"/>
      <c r="AL294" s="44"/>
      <c r="AM294" s="44"/>
    </row>
    <row r="295" spans="2:39" ht="17.25" customHeight="1">
      <c r="B295" s="43"/>
      <c r="C295" s="6"/>
      <c r="AK295" s="44"/>
      <c r="AL295" s="44"/>
      <c r="AM295" s="44"/>
    </row>
    <row r="296" spans="2:39" ht="17.25" customHeight="1">
      <c r="B296" s="43"/>
      <c r="C296" s="6"/>
      <c r="AK296" s="44"/>
      <c r="AL296" s="44"/>
      <c r="AM296" s="44"/>
    </row>
    <row r="297" spans="2:39" ht="17.25" customHeight="1">
      <c r="B297" s="43"/>
      <c r="C297" s="6"/>
      <c r="AK297" s="44"/>
      <c r="AL297" s="44"/>
      <c r="AM297" s="44"/>
    </row>
    <row r="298" spans="2:39" ht="17.25" customHeight="1">
      <c r="B298" s="43"/>
      <c r="C298" s="6"/>
      <c r="AK298" s="44"/>
      <c r="AL298" s="44"/>
      <c r="AM298" s="44"/>
    </row>
    <row r="299" spans="2:39" ht="17.25" customHeight="1">
      <c r="B299" s="43"/>
      <c r="C299" s="6"/>
      <c r="AK299" s="44"/>
      <c r="AL299" s="44"/>
      <c r="AM299" s="44"/>
    </row>
    <row r="300" spans="2:39" ht="17.25" customHeight="1">
      <c r="B300" s="43"/>
      <c r="C300" s="6"/>
      <c r="AK300" s="44"/>
      <c r="AL300" s="44"/>
      <c r="AM300" s="44"/>
    </row>
    <row r="301" spans="2:39" ht="17.25" customHeight="1">
      <c r="B301" s="43"/>
      <c r="C301" s="6"/>
      <c r="AK301" s="44"/>
      <c r="AL301" s="44"/>
      <c r="AM301" s="44"/>
    </row>
    <row r="302" spans="2:39" ht="17.25" customHeight="1">
      <c r="B302" s="43"/>
      <c r="C302" s="6"/>
      <c r="AK302" s="44"/>
      <c r="AL302" s="44"/>
      <c r="AM302" s="44"/>
    </row>
    <row r="303" spans="2:39" ht="17.25" customHeight="1">
      <c r="B303" s="43"/>
      <c r="C303" s="6"/>
      <c r="AK303" s="44"/>
      <c r="AL303" s="44"/>
      <c r="AM303" s="44"/>
    </row>
    <row r="304" spans="2:39" ht="17.25" customHeight="1">
      <c r="B304" s="43"/>
      <c r="C304" s="6"/>
      <c r="AK304" s="44"/>
      <c r="AL304" s="44"/>
      <c r="AM304" s="44"/>
    </row>
    <row r="305" spans="2:39" ht="17.25" customHeight="1">
      <c r="B305" s="43"/>
      <c r="C305" s="6"/>
      <c r="AK305" s="44"/>
      <c r="AL305" s="44"/>
      <c r="AM305" s="44"/>
    </row>
    <row r="306" spans="2:39" ht="17.25" customHeight="1">
      <c r="B306" s="43"/>
      <c r="C306" s="6"/>
      <c r="AK306" s="44"/>
      <c r="AL306" s="44"/>
      <c r="AM306" s="44"/>
    </row>
    <row r="307" spans="2:39" ht="17.25" customHeight="1">
      <c r="B307" s="43"/>
      <c r="C307" s="6"/>
      <c r="AK307" s="44"/>
      <c r="AL307" s="44"/>
      <c r="AM307" s="44"/>
    </row>
    <row r="308" spans="2:39" ht="17.25" customHeight="1">
      <c r="B308" s="43"/>
      <c r="C308" s="6"/>
      <c r="AK308" s="44"/>
      <c r="AL308" s="44"/>
      <c r="AM308" s="44"/>
    </row>
    <row r="309" spans="2:39" ht="17.25" customHeight="1">
      <c r="B309" s="43"/>
      <c r="C309" s="6"/>
      <c r="AK309" s="44"/>
      <c r="AL309" s="44"/>
      <c r="AM309" s="44"/>
    </row>
    <row r="310" spans="2:39" ht="17.25" customHeight="1">
      <c r="B310" s="43"/>
      <c r="C310" s="6"/>
      <c r="AK310" s="44"/>
      <c r="AL310" s="44"/>
      <c r="AM310" s="44"/>
    </row>
    <row r="311" spans="2:39" ht="17.25" customHeight="1">
      <c r="B311" s="43"/>
      <c r="C311" s="6"/>
      <c r="AK311" s="44"/>
      <c r="AL311" s="44"/>
      <c r="AM311" s="44"/>
    </row>
    <row r="312" spans="2:39" ht="17.25" customHeight="1">
      <c r="B312" s="43"/>
      <c r="C312" s="6"/>
      <c r="AK312" s="44"/>
      <c r="AL312" s="44"/>
      <c r="AM312" s="44"/>
    </row>
    <row r="313" spans="2:39" ht="17.25" customHeight="1">
      <c r="B313" s="43"/>
      <c r="C313" s="6"/>
      <c r="AK313" s="44"/>
      <c r="AL313" s="44"/>
      <c r="AM313" s="44"/>
    </row>
    <row r="314" spans="2:39" ht="17.25" customHeight="1">
      <c r="B314" s="43"/>
      <c r="C314" s="6"/>
      <c r="AK314" s="44"/>
      <c r="AL314" s="44"/>
      <c r="AM314" s="44"/>
    </row>
    <row r="315" spans="2:39" ht="17.25" customHeight="1">
      <c r="B315" s="43"/>
      <c r="C315" s="6"/>
      <c r="AK315" s="44"/>
      <c r="AL315" s="44"/>
      <c r="AM315" s="44"/>
    </row>
    <row r="316" spans="2:39" ht="17.25" customHeight="1">
      <c r="B316" s="43"/>
      <c r="C316" s="6"/>
      <c r="AK316" s="44"/>
      <c r="AL316" s="44"/>
      <c r="AM316" s="44"/>
    </row>
    <row r="317" spans="2:39" ht="17.25" customHeight="1">
      <c r="B317" s="43"/>
      <c r="C317" s="6"/>
      <c r="AK317" s="44"/>
      <c r="AL317" s="44"/>
      <c r="AM317" s="44"/>
    </row>
    <row r="318" spans="2:39" ht="17.25" customHeight="1">
      <c r="B318" s="43"/>
      <c r="C318" s="6"/>
      <c r="AK318" s="44"/>
      <c r="AL318" s="44"/>
      <c r="AM318" s="44"/>
    </row>
    <row r="319" spans="2:39" ht="17.25" customHeight="1">
      <c r="B319" s="43"/>
      <c r="C319" s="6"/>
      <c r="AK319" s="44"/>
      <c r="AL319" s="44"/>
      <c r="AM319" s="44"/>
    </row>
    <row r="320" spans="2:39" ht="17.25" customHeight="1">
      <c r="B320" s="43"/>
      <c r="C320" s="6"/>
      <c r="AK320" s="44"/>
      <c r="AL320" s="44"/>
      <c r="AM320" s="44"/>
    </row>
    <row r="321" spans="2:39" ht="17.25" customHeight="1">
      <c r="B321" s="43"/>
      <c r="C321" s="6"/>
      <c r="AK321" s="44"/>
      <c r="AL321" s="44"/>
      <c r="AM321" s="44"/>
    </row>
    <row r="322" spans="2:39" ht="17.25" customHeight="1">
      <c r="B322" s="43"/>
      <c r="C322" s="6"/>
      <c r="AK322" s="44"/>
      <c r="AL322" s="44"/>
      <c r="AM322" s="44"/>
    </row>
    <row r="323" spans="2:39" ht="17.25" customHeight="1">
      <c r="B323" s="43"/>
      <c r="C323" s="6"/>
      <c r="AK323" s="44"/>
      <c r="AL323" s="44"/>
      <c r="AM323" s="44"/>
    </row>
    <row r="324" spans="2:39" ht="17.25" customHeight="1">
      <c r="B324" s="43"/>
      <c r="C324" s="6"/>
      <c r="AK324" s="44"/>
      <c r="AL324" s="44"/>
      <c r="AM324" s="44"/>
    </row>
    <row r="325" spans="2:39" ht="17.25" customHeight="1">
      <c r="B325" s="43"/>
      <c r="C325" s="6"/>
      <c r="AK325" s="44"/>
      <c r="AL325" s="44"/>
      <c r="AM325" s="44"/>
    </row>
    <row r="326" spans="2:39" ht="17.25" customHeight="1">
      <c r="B326" s="43"/>
      <c r="C326" s="6"/>
      <c r="AK326" s="44"/>
      <c r="AL326" s="44"/>
      <c r="AM326" s="44"/>
    </row>
    <row r="327" spans="2:39" ht="17.25" customHeight="1">
      <c r="B327" s="43"/>
      <c r="C327" s="6"/>
      <c r="AK327" s="44"/>
      <c r="AL327" s="44"/>
      <c r="AM327" s="44"/>
    </row>
    <row r="328" spans="2:39" ht="17.25" customHeight="1">
      <c r="B328" s="43"/>
      <c r="C328" s="6"/>
      <c r="AK328" s="44"/>
      <c r="AL328" s="44"/>
      <c r="AM328" s="44"/>
    </row>
    <row r="329" spans="2:39" ht="17.25" customHeight="1">
      <c r="B329" s="43"/>
      <c r="C329" s="6"/>
      <c r="AK329" s="44"/>
      <c r="AL329" s="44"/>
      <c r="AM329" s="44"/>
    </row>
    <row r="330" spans="2:39" ht="17.25" customHeight="1">
      <c r="B330" s="43"/>
      <c r="C330" s="6"/>
      <c r="AK330" s="44"/>
      <c r="AL330" s="44"/>
      <c r="AM330" s="44"/>
    </row>
    <row r="331" spans="2:39" ht="17.25" customHeight="1">
      <c r="B331" s="43"/>
      <c r="C331" s="6"/>
      <c r="AK331" s="44"/>
      <c r="AL331" s="44"/>
      <c r="AM331" s="44"/>
    </row>
    <row r="332" spans="2:39" ht="17.25" customHeight="1">
      <c r="B332" s="43"/>
      <c r="C332" s="6"/>
      <c r="AK332" s="44"/>
      <c r="AL332" s="44"/>
      <c r="AM332" s="44"/>
    </row>
    <row r="333" spans="2:39" ht="17.25" customHeight="1">
      <c r="B333" s="43"/>
      <c r="C333" s="6"/>
      <c r="AK333" s="44"/>
      <c r="AL333" s="44"/>
      <c r="AM333" s="44"/>
    </row>
    <row r="334" spans="2:39" ht="17.25" customHeight="1">
      <c r="B334" s="43"/>
      <c r="C334" s="6"/>
      <c r="AK334" s="44"/>
      <c r="AL334" s="44"/>
      <c r="AM334" s="44"/>
    </row>
    <row r="335" spans="2:39" ht="17.25" customHeight="1">
      <c r="B335" s="43"/>
      <c r="C335" s="6"/>
      <c r="AK335" s="44"/>
      <c r="AL335" s="44"/>
      <c r="AM335" s="44"/>
    </row>
    <row r="336" spans="2:39" ht="17.25" customHeight="1">
      <c r="B336" s="43"/>
      <c r="C336" s="6"/>
      <c r="AK336" s="44"/>
      <c r="AL336" s="44"/>
      <c r="AM336" s="44"/>
    </row>
    <row r="337" spans="2:39" ht="17.25" customHeight="1">
      <c r="B337" s="43"/>
      <c r="C337" s="6"/>
      <c r="AK337" s="44"/>
      <c r="AL337" s="44"/>
      <c r="AM337" s="44"/>
    </row>
    <row r="338" spans="2:39" ht="17.25" customHeight="1">
      <c r="B338" s="43"/>
      <c r="C338" s="6"/>
      <c r="AK338" s="44"/>
      <c r="AL338" s="44"/>
      <c r="AM338" s="44"/>
    </row>
    <row r="339" spans="2:39" ht="17.25" customHeight="1">
      <c r="B339" s="43"/>
      <c r="C339" s="6"/>
      <c r="AK339" s="44"/>
      <c r="AL339" s="44"/>
      <c r="AM339" s="44"/>
    </row>
    <row r="340" spans="2:39" ht="17.25" customHeight="1">
      <c r="B340" s="43"/>
      <c r="C340" s="6"/>
      <c r="AK340" s="44"/>
      <c r="AL340" s="44"/>
      <c r="AM340" s="44"/>
    </row>
    <row r="341" spans="2:39" ht="17.25" customHeight="1">
      <c r="B341" s="43"/>
      <c r="C341" s="6"/>
      <c r="AK341" s="44"/>
      <c r="AL341" s="44"/>
      <c r="AM341" s="44"/>
    </row>
    <row r="342" spans="2:39" ht="17.25" customHeight="1">
      <c r="B342" s="43"/>
      <c r="C342" s="6"/>
      <c r="AK342" s="44"/>
      <c r="AL342" s="44"/>
      <c r="AM342" s="44"/>
    </row>
    <row r="343" spans="2:39" ht="17.25" customHeight="1">
      <c r="B343" s="43"/>
      <c r="C343" s="6"/>
      <c r="AK343" s="44"/>
      <c r="AL343" s="44"/>
      <c r="AM343" s="44"/>
    </row>
    <row r="344" spans="2:39" ht="17.25" customHeight="1">
      <c r="B344" s="43"/>
      <c r="C344" s="6"/>
      <c r="AK344" s="44"/>
      <c r="AL344" s="44"/>
      <c r="AM344" s="44"/>
    </row>
    <row r="345" spans="2:39" ht="17.25" customHeight="1">
      <c r="B345" s="43"/>
      <c r="C345" s="6"/>
      <c r="AK345" s="44"/>
      <c r="AL345" s="44"/>
      <c r="AM345" s="44"/>
    </row>
    <row r="346" spans="2:39" ht="17.25" customHeight="1">
      <c r="B346" s="43"/>
      <c r="C346" s="6"/>
      <c r="AK346" s="44"/>
      <c r="AL346" s="44"/>
      <c r="AM346" s="44"/>
    </row>
    <row r="347" spans="2:39" ht="17.25" customHeight="1">
      <c r="B347" s="43"/>
      <c r="C347" s="6"/>
      <c r="AK347" s="44"/>
      <c r="AL347" s="44"/>
      <c r="AM347" s="44"/>
    </row>
    <row r="348" spans="2:39" ht="17.25" customHeight="1">
      <c r="B348" s="43"/>
      <c r="C348" s="6"/>
      <c r="AK348" s="44"/>
      <c r="AL348" s="44"/>
      <c r="AM348" s="44"/>
    </row>
    <row r="349" spans="2:39" ht="17.25" customHeight="1">
      <c r="B349" s="43"/>
      <c r="C349" s="6"/>
      <c r="AK349" s="44"/>
      <c r="AL349" s="44"/>
      <c r="AM349" s="44"/>
    </row>
    <row r="350" spans="2:39" ht="17.25" customHeight="1">
      <c r="B350" s="43"/>
      <c r="C350" s="6"/>
      <c r="AK350" s="44"/>
      <c r="AL350" s="44"/>
      <c r="AM350" s="44"/>
    </row>
    <row r="351" spans="2:39" ht="17.25" customHeight="1">
      <c r="B351" s="43"/>
      <c r="C351" s="6"/>
      <c r="AK351" s="44"/>
      <c r="AL351" s="44"/>
      <c r="AM351" s="44"/>
    </row>
    <row r="352" spans="2:39" ht="17.25" customHeight="1">
      <c r="B352" s="43"/>
      <c r="C352" s="6"/>
      <c r="AK352" s="44"/>
      <c r="AL352" s="44"/>
      <c r="AM352" s="44"/>
    </row>
    <row r="353" spans="2:39" ht="17.25" customHeight="1">
      <c r="B353" s="43"/>
      <c r="C353" s="6"/>
      <c r="AK353" s="44"/>
      <c r="AL353" s="44"/>
      <c r="AM353" s="44"/>
    </row>
    <row r="354" spans="2:39" ht="17.25" customHeight="1">
      <c r="B354" s="43"/>
      <c r="C354" s="6"/>
      <c r="AK354" s="44"/>
      <c r="AL354" s="44"/>
      <c r="AM354" s="44"/>
    </row>
    <row r="355" spans="2:39" ht="17.25" customHeight="1">
      <c r="B355" s="43"/>
      <c r="C355" s="6"/>
      <c r="AK355" s="44"/>
      <c r="AL355" s="44"/>
      <c r="AM355" s="44"/>
    </row>
    <row r="356" spans="2:39" ht="17.25" customHeight="1">
      <c r="B356" s="43"/>
      <c r="C356" s="6"/>
      <c r="AK356" s="44"/>
      <c r="AL356" s="44"/>
      <c r="AM356" s="44"/>
    </row>
    <row r="357" spans="2:39" ht="17.25" customHeight="1">
      <c r="B357" s="43"/>
      <c r="C357" s="6"/>
      <c r="AK357" s="44"/>
      <c r="AL357" s="44"/>
      <c r="AM357" s="44"/>
    </row>
    <row r="358" spans="2:39" ht="17.25" customHeight="1">
      <c r="B358" s="43"/>
      <c r="C358" s="6"/>
      <c r="AK358" s="44"/>
      <c r="AL358" s="44"/>
      <c r="AM358" s="44"/>
    </row>
    <row r="359" spans="2:39" ht="17.25" customHeight="1">
      <c r="B359" s="43"/>
      <c r="C359" s="6"/>
      <c r="AK359" s="44"/>
      <c r="AL359" s="44"/>
      <c r="AM359" s="44"/>
    </row>
    <row r="360" spans="2:39" ht="17.25" customHeight="1">
      <c r="B360" s="43"/>
      <c r="C360" s="6"/>
      <c r="AK360" s="44"/>
      <c r="AL360" s="44"/>
      <c r="AM360" s="44"/>
    </row>
    <row r="361" spans="2:39" ht="17.25" customHeight="1">
      <c r="B361" s="43"/>
      <c r="C361" s="6"/>
      <c r="AK361" s="44"/>
      <c r="AL361" s="44"/>
      <c r="AM361" s="44"/>
    </row>
    <row r="362" spans="2:39" ht="17.25" customHeight="1">
      <c r="B362" s="43"/>
      <c r="C362" s="6"/>
      <c r="AK362" s="44"/>
      <c r="AL362" s="44"/>
      <c r="AM362" s="44"/>
    </row>
    <row r="363" spans="2:39" ht="17.25" customHeight="1">
      <c r="B363" s="43"/>
      <c r="C363" s="6"/>
      <c r="AK363" s="44"/>
      <c r="AL363" s="44"/>
      <c r="AM363" s="44"/>
    </row>
    <row r="364" spans="2:39" ht="17.25" customHeight="1">
      <c r="B364" s="43"/>
      <c r="C364" s="6"/>
      <c r="AK364" s="44"/>
      <c r="AL364" s="44"/>
      <c r="AM364" s="44"/>
    </row>
    <row r="365" spans="2:39" ht="17.25" customHeight="1">
      <c r="B365" s="43"/>
      <c r="C365" s="6"/>
      <c r="AK365" s="44"/>
      <c r="AL365" s="44"/>
      <c r="AM365" s="44"/>
    </row>
    <row r="366" spans="2:39" ht="17.25" customHeight="1">
      <c r="B366" s="43"/>
      <c r="C366" s="6"/>
      <c r="AK366" s="44"/>
      <c r="AL366" s="44"/>
      <c r="AM366" s="44"/>
    </row>
    <row r="367" spans="2:39" ht="17.25" customHeight="1">
      <c r="B367" s="43"/>
      <c r="C367" s="6"/>
      <c r="AK367" s="44"/>
      <c r="AL367" s="44"/>
      <c r="AM367" s="44"/>
    </row>
    <row r="368" spans="2:39" ht="17.25" customHeight="1">
      <c r="B368" s="43"/>
      <c r="C368" s="6"/>
      <c r="AK368" s="44"/>
      <c r="AL368" s="44"/>
      <c r="AM368" s="44"/>
    </row>
    <row r="369" spans="2:39" ht="17.25" customHeight="1">
      <c r="B369" s="43"/>
      <c r="C369" s="6"/>
      <c r="AK369" s="44"/>
      <c r="AL369" s="44"/>
      <c r="AM369" s="44"/>
    </row>
    <row r="370" spans="2:39" ht="17.25" customHeight="1">
      <c r="B370" s="43"/>
      <c r="C370" s="6"/>
      <c r="AK370" s="44"/>
      <c r="AL370" s="44"/>
      <c r="AM370" s="44"/>
    </row>
    <row r="371" spans="2:39" ht="17.25" customHeight="1">
      <c r="B371" s="43"/>
      <c r="C371" s="6"/>
      <c r="AK371" s="44"/>
      <c r="AL371" s="44"/>
      <c r="AM371" s="44"/>
    </row>
    <row r="372" spans="2:39" ht="17.25" customHeight="1">
      <c r="B372" s="43"/>
      <c r="C372" s="6"/>
      <c r="AK372" s="44"/>
      <c r="AL372" s="44"/>
      <c r="AM372" s="44"/>
    </row>
    <row r="373" spans="2:39" ht="17.25" customHeight="1">
      <c r="B373" s="43"/>
      <c r="C373" s="6"/>
      <c r="AK373" s="44"/>
      <c r="AL373" s="44"/>
      <c r="AM373" s="44"/>
    </row>
    <row r="374" spans="2:39" ht="17.25" customHeight="1">
      <c r="B374" s="43"/>
      <c r="C374" s="6"/>
      <c r="AK374" s="44"/>
      <c r="AL374" s="44"/>
      <c r="AM374" s="44"/>
    </row>
    <row r="375" spans="2:39" ht="17.25" customHeight="1">
      <c r="B375" s="43"/>
      <c r="C375" s="6"/>
      <c r="AK375" s="44"/>
      <c r="AL375" s="44"/>
      <c r="AM375" s="44"/>
    </row>
    <row r="376" spans="2:39" ht="17.25" customHeight="1">
      <c r="B376" s="43"/>
      <c r="C376" s="6"/>
      <c r="AK376" s="44"/>
      <c r="AL376" s="44"/>
      <c r="AM376" s="44"/>
    </row>
    <row r="377" spans="2:39" ht="17.25" customHeight="1">
      <c r="B377" s="43"/>
      <c r="C377" s="6"/>
      <c r="AK377" s="44"/>
      <c r="AL377" s="44"/>
      <c r="AM377" s="44"/>
    </row>
    <row r="378" spans="2:39" ht="17.25" customHeight="1">
      <c r="B378" s="43"/>
      <c r="C378" s="6"/>
      <c r="AK378" s="44"/>
      <c r="AL378" s="44"/>
      <c r="AM378" s="44"/>
    </row>
    <row r="379" spans="2:39" ht="17.25" customHeight="1">
      <c r="B379" s="43"/>
      <c r="C379" s="6"/>
      <c r="AK379" s="44"/>
      <c r="AL379" s="44"/>
      <c r="AM379" s="44"/>
    </row>
    <row r="380" spans="2:39" ht="17.25" customHeight="1">
      <c r="B380" s="43"/>
      <c r="C380" s="6"/>
      <c r="AK380" s="44"/>
      <c r="AL380" s="44"/>
      <c r="AM380" s="44"/>
    </row>
    <row r="381" spans="2:39" ht="17.25" customHeight="1">
      <c r="B381" s="43"/>
      <c r="C381" s="6"/>
      <c r="AK381" s="44"/>
      <c r="AL381" s="44"/>
      <c r="AM381" s="44"/>
    </row>
    <row r="382" spans="2:39" ht="17.25" customHeight="1">
      <c r="B382" s="43"/>
      <c r="C382" s="6"/>
      <c r="AK382" s="44"/>
      <c r="AL382" s="44"/>
      <c r="AM382" s="44"/>
    </row>
    <row r="383" spans="2:39" ht="17.25" customHeight="1">
      <c r="B383" s="43"/>
      <c r="C383" s="6"/>
      <c r="AK383" s="44"/>
      <c r="AL383" s="44"/>
      <c r="AM383" s="44"/>
    </row>
    <row r="384" spans="2:39" ht="17.25" customHeight="1">
      <c r="B384" s="43"/>
      <c r="C384" s="6"/>
      <c r="AK384" s="44"/>
      <c r="AL384" s="44"/>
      <c r="AM384" s="44"/>
    </row>
    <row r="385" spans="2:39" ht="17.25" customHeight="1">
      <c r="B385" s="43"/>
      <c r="C385" s="6"/>
      <c r="AK385" s="44"/>
      <c r="AL385" s="44"/>
      <c r="AM385" s="44"/>
    </row>
    <row r="386" spans="2:39" ht="17.25" customHeight="1">
      <c r="B386" s="43"/>
      <c r="C386" s="6"/>
      <c r="AK386" s="44"/>
      <c r="AL386" s="44"/>
      <c r="AM386" s="44"/>
    </row>
    <row r="387" spans="2:39" ht="17.25" customHeight="1">
      <c r="B387" s="43"/>
      <c r="C387" s="6"/>
      <c r="AK387" s="44"/>
      <c r="AL387" s="44"/>
      <c r="AM387" s="44"/>
    </row>
    <row r="388" spans="2:39" ht="17.25" customHeight="1">
      <c r="B388" s="43"/>
      <c r="C388" s="6"/>
      <c r="AK388" s="44"/>
      <c r="AL388" s="44"/>
      <c r="AM388" s="44"/>
    </row>
    <row r="389" spans="2:39" ht="17.25" customHeight="1">
      <c r="B389" s="43"/>
      <c r="C389" s="6"/>
      <c r="AK389" s="44"/>
      <c r="AL389" s="44"/>
      <c r="AM389" s="44"/>
    </row>
    <row r="390" spans="2:39" ht="17.25" customHeight="1">
      <c r="B390" s="43"/>
      <c r="C390" s="6"/>
      <c r="AK390" s="44"/>
      <c r="AL390" s="44"/>
      <c r="AM390" s="44"/>
    </row>
    <row r="391" spans="2:39" ht="17.25" customHeight="1">
      <c r="B391" s="43"/>
      <c r="C391" s="6"/>
      <c r="AK391" s="44"/>
      <c r="AL391" s="44"/>
      <c r="AM391" s="44"/>
    </row>
    <row r="392" spans="2:39" ht="17.25" customHeight="1">
      <c r="B392" s="43"/>
      <c r="C392" s="6"/>
      <c r="AK392" s="44"/>
      <c r="AL392" s="44"/>
      <c r="AM392" s="44"/>
    </row>
    <row r="393" spans="2:39" ht="17.25" customHeight="1">
      <c r="B393" s="43"/>
      <c r="C393" s="6"/>
      <c r="AK393" s="44"/>
      <c r="AL393" s="44"/>
      <c r="AM393" s="44"/>
    </row>
    <row r="394" spans="2:39" ht="17.25" customHeight="1">
      <c r="B394" s="43"/>
      <c r="C394" s="6"/>
      <c r="AK394" s="44"/>
      <c r="AL394" s="44"/>
      <c r="AM394" s="44"/>
    </row>
    <row r="395" spans="2:39" ht="17.25" customHeight="1">
      <c r="B395" s="43"/>
      <c r="C395" s="6"/>
      <c r="AK395" s="44"/>
      <c r="AL395" s="44"/>
      <c r="AM395" s="44"/>
    </row>
    <row r="396" spans="2:39" ht="17.25" customHeight="1">
      <c r="B396" s="43"/>
      <c r="C396" s="6"/>
      <c r="AK396" s="44"/>
      <c r="AL396" s="44"/>
      <c r="AM396" s="44"/>
    </row>
    <row r="397" spans="2:39" ht="17.25" customHeight="1">
      <c r="B397" s="43"/>
      <c r="C397" s="6"/>
      <c r="AK397" s="44"/>
      <c r="AL397" s="44"/>
      <c r="AM397" s="44"/>
    </row>
    <row r="398" spans="2:39" ht="17.25" customHeight="1">
      <c r="B398" s="43"/>
      <c r="C398" s="6"/>
      <c r="AK398" s="44"/>
      <c r="AL398" s="44"/>
      <c r="AM398" s="44"/>
    </row>
    <row r="399" spans="2:39" ht="17.25" customHeight="1">
      <c r="B399" s="43"/>
      <c r="C399" s="6"/>
      <c r="AK399" s="44"/>
      <c r="AL399" s="44"/>
      <c r="AM399" s="44"/>
    </row>
    <row r="400" spans="2:39" ht="17.25" customHeight="1">
      <c r="B400" s="43"/>
      <c r="C400" s="6"/>
      <c r="AK400" s="44"/>
      <c r="AL400" s="44"/>
      <c r="AM400" s="44"/>
    </row>
    <row r="401" spans="2:39" ht="17.25" customHeight="1">
      <c r="B401" s="43"/>
      <c r="C401" s="6"/>
      <c r="AK401" s="44"/>
      <c r="AL401" s="44"/>
      <c r="AM401" s="44"/>
    </row>
    <row r="402" spans="2:39" ht="17.25" customHeight="1">
      <c r="B402" s="43"/>
      <c r="C402" s="6"/>
      <c r="AK402" s="44"/>
      <c r="AL402" s="44"/>
      <c r="AM402" s="44"/>
    </row>
    <row r="403" spans="2:39" ht="17.25" customHeight="1">
      <c r="B403" s="43"/>
      <c r="C403" s="6"/>
      <c r="AK403" s="44"/>
      <c r="AL403" s="44"/>
      <c r="AM403" s="44"/>
    </row>
    <row r="404" spans="2:39" ht="17.25" customHeight="1">
      <c r="B404" s="43"/>
      <c r="C404" s="6"/>
      <c r="AK404" s="44"/>
      <c r="AL404" s="44"/>
      <c r="AM404" s="44"/>
    </row>
    <row r="405" spans="2:39" ht="17.25" customHeight="1">
      <c r="B405" s="43"/>
      <c r="C405" s="6"/>
      <c r="AK405" s="44"/>
      <c r="AL405" s="44"/>
      <c r="AM405" s="44"/>
    </row>
    <row r="406" spans="2:39" ht="17.25" customHeight="1">
      <c r="B406" s="43"/>
      <c r="C406" s="6"/>
      <c r="AK406" s="44"/>
      <c r="AL406" s="44"/>
      <c r="AM406" s="44"/>
    </row>
    <row r="407" spans="2:39" ht="17.25" customHeight="1">
      <c r="B407" s="43"/>
      <c r="C407" s="6"/>
      <c r="AK407" s="44"/>
      <c r="AL407" s="44"/>
      <c r="AM407" s="44"/>
    </row>
    <row r="408" spans="2:39" ht="17.25" customHeight="1">
      <c r="B408" s="43"/>
      <c r="C408" s="6"/>
      <c r="AK408" s="44"/>
      <c r="AL408" s="44"/>
      <c r="AM408" s="44"/>
    </row>
    <row r="409" spans="2:39" ht="17.25" customHeight="1">
      <c r="B409" s="43"/>
      <c r="C409" s="6"/>
      <c r="AK409" s="44"/>
      <c r="AL409" s="44"/>
      <c r="AM409" s="44"/>
    </row>
    <row r="410" spans="2:39" ht="17.25" customHeight="1">
      <c r="B410" s="43"/>
      <c r="C410" s="6"/>
      <c r="AK410" s="44"/>
      <c r="AL410" s="44"/>
      <c r="AM410" s="44"/>
    </row>
    <row r="411" spans="2:39" ht="17.25" customHeight="1">
      <c r="B411" s="43"/>
      <c r="C411" s="6"/>
      <c r="AK411" s="44"/>
      <c r="AL411" s="44"/>
      <c r="AM411" s="44"/>
    </row>
    <row r="412" spans="2:39" ht="17.25" customHeight="1">
      <c r="B412" s="43"/>
      <c r="C412" s="6"/>
      <c r="AK412" s="44"/>
      <c r="AL412" s="44"/>
      <c r="AM412" s="44"/>
    </row>
    <row r="413" spans="2:39" ht="17.25" customHeight="1">
      <c r="B413" s="43"/>
      <c r="C413" s="6"/>
      <c r="AK413" s="44"/>
      <c r="AL413" s="44"/>
      <c r="AM413" s="44"/>
    </row>
    <row r="414" spans="2:39" ht="17.25" customHeight="1">
      <c r="B414" s="43"/>
      <c r="C414" s="6"/>
      <c r="AK414" s="44"/>
      <c r="AL414" s="44"/>
      <c r="AM414" s="44"/>
    </row>
    <row r="415" spans="2:39" ht="17.25" customHeight="1">
      <c r="B415" s="43"/>
      <c r="C415" s="6"/>
      <c r="AK415" s="44"/>
      <c r="AL415" s="44"/>
      <c r="AM415" s="44"/>
    </row>
    <row r="416" spans="2:39" ht="17.25" customHeight="1">
      <c r="B416" s="43"/>
      <c r="C416" s="6"/>
      <c r="AK416" s="44"/>
      <c r="AL416" s="44"/>
      <c r="AM416" s="44"/>
    </row>
    <row r="417" spans="2:39" ht="17.25" customHeight="1">
      <c r="B417" s="43"/>
      <c r="C417" s="6"/>
      <c r="AK417" s="44"/>
      <c r="AL417" s="44"/>
      <c r="AM417" s="44"/>
    </row>
    <row r="418" spans="2:39" ht="17.25" customHeight="1">
      <c r="B418" s="43"/>
      <c r="C418" s="6"/>
      <c r="AK418" s="44"/>
      <c r="AL418" s="44"/>
      <c r="AM418" s="44"/>
    </row>
    <row r="419" spans="2:39" ht="17.25" customHeight="1">
      <c r="B419" s="43"/>
      <c r="C419" s="6"/>
      <c r="AK419" s="44"/>
      <c r="AL419" s="44"/>
      <c r="AM419" s="44"/>
    </row>
    <row r="420" spans="2:39" ht="17.25" customHeight="1">
      <c r="B420" s="43"/>
      <c r="C420" s="6"/>
      <c r="AK420" s="44"/>
      <c r="AL420" s="44"/>
      <c r="AM420" s="44"/>
    </row>
    <row r="421" spans="2:39" ht="17.25" customHeight="1">
      <c r="B421" s="43"/>
      <c r="C421" s="6"/>
      <c r="AK421" s="44"/>
      <c r="AL421" s="44"/>
      <c r="AM421" s="44"/>
    </row>
    <row r="422" spans="2:39" ht="17.25" customHeight="1">
      <c r="B422" s="43"/>
      <c r="C422" s="6"/>
      <c r="AK422" s="44"/>
      <c r="AL422" s="44"/>
      <c r="AM422" s="44"/>
    </row>
    <row r="423" spans="2:39" ht="17.25" customHeight="1">
      <c r="B423" s="43"/>
      <c r="C423" s="6"/>
      <c r="AK423" s="44"/>
      <c r="AL423" s="44"/>
      <c r="AM423" s="44"/>
    </row>
    <row r="424" spans="2:39" ht="17.25" customHeight="1">
      <c r="B424" s="43"/>
      <c r="C424" s="6"/>
      <c r="AK424" s="44"/>
      <c r="AL424" s="44"/>
      <c r="AM424" s="44"/>
    </row>
    <row r="425" spans="2:39" ht="17.25" customHeight="1">
      <c r="B425" s="43"/>
      <c r="C425" s="6"/>
      <c r="AK425" s="44"/>
      <c r="AL425" s="44"/>
      <c r="AM425" s="44"/>
    </row>
    <row r="426" spans="2:39" ht="17.25" customHeight="1">
      <c r="B426" s="43"/>
      <c r="C426" s="6"/>
      <c r="AK426" s="44"/>
      <c r="AL426" s="44"/>
      <c r="AM426" s="44"/>
    </row>
    <row r="427" spans="2:39" ht="17.25" customHeight="1">
      <c r="B427" s="43"/>
      <c r="C427" s="6"/>
      <c r="AK427" s="44"/>
      <c r="AL427" s="44"/>
      <c r="AM427" s="44"/>
    </row>
    <row r="428" spans="2:39" ht="17.25" customHeight="1">
      <c r="B428" s="43"/>
      <c r="C428" s="6"/>
      <c r="AK428" s="44"/>
      <c r="AL428" s="44"/>
      <c r="AM428" s="44"/>
    </row>
    <row r="429" spans="2:39" ht="17.25" customHeight="1">
      <c r="B429" s="43"/>
      <c r="C429" s="6"/>
      <c r="AK429" s="44"/>
      <c r="AL429" s="44"/>
      <c r="AM429" s="44"/>
    </row>
    <row r="430" spans="2:39" ht="17.25" customHeight="1">
      <c r="B430" s="43"/>
      <c r="C430" s="6"/>
      <c r="AK430" s="44"/>
      <c r="AL430" s="44"/>
      <c r="AM430" s="44"/>
    </row>
    <row r="431" spans="2:39" ht="17.25" customHeight="1">
      <c r="B431" s="43"/>
      <c r="C431" s="6"/>
      <c r="AK431" s="44"/>
      <c r="AL431" s="44"/>
      <c r="AM431" s="44"/>
    </row>
    <row r="432" spans="2:39" ht="17.25" customHeight="1">
      <c r="B432" s="43"/>
      <c r="C432" s="6"/>
      <c r="AK432" s="44"/>
      <c r="AL432" s="44"/>
      <c r="AM432" s="44"/>
    </row>
    <row r="433" spans="2:39" ht="17.25" customHeight="1">
      <c r="B433" s="43"/>
      <c r="C433" s="6"/>
      <c r="AK433" s="44"/>
      <c r="AL433" s="44"/>
      <c r="AM433" s="44"/>
    </row>
    <row r="434" spans="2:39" ht="17.25" customHeight="1">
      <c r="B434" s="43"/>
      <c r="C434" s="6"/>
      <c r="AK434" s="44"/>
      <c r="AL434" s="44"/>
      <c r="AM434" s="44"/>
    </row>
    <row r="435" spans="2:39" ht="17.25" customHeight="1">
      <c r="B435" s="43"/>
      <c r="C435" s="6"/>
      <c r="AK435" s="44"/>
      <c r="AL435" s="44"/>
      <c r="AM435" s="44"/>
    </row>
    <row r="436" spans="2:39" ht="17.25" customHeight="1">
      <c r="B436" s="43"/>
      <c r="C436" s="6"/>
      <c r="AK436" s="44"/>
      <c r="AL436" s="44"/>
      <c r="AM436" s="44"/>
    </row>
    <row r="437" spans="2:39" ht="17.25" customHeight="1">
      <c r="B437" s="43"/>
      <c r="C437" s="6"/>
      <c r="AK437" s="44"/>
      <c r="AL437" s="44"/>
      <c r="AM437" s="44"/>
    </row>
    <row r="438" spans="2:39" ht="17.25" customHeight="1">
      <c r="B438" s="43"/>
      <c r="C438" s="6"/>
      <c r="AK438" s="44"/>
      <c r="AL438" s="44"/>
      <c r="AM438" s="44"/>
    </row>
    <row r="439" spans="2:39" ht="17.25" customHeight="1">
      <c r="B439" s="43"/>
      <c r="C439" s="6"/>
      <c r="AK439" s="44"/>
      <c r="AL439" s="44"/>
      <c r="AM439" s="44"/>
    </row>
    <row r="440" spans="2:39" ht="17.25" customHeight="1">
      <c r="B440" s="43"/>
      <c r="C440" s="6"/>
      <c r="AK440" s="44"/>
      <c r="AL440" s="44"/>
      <c r="AM440" s="44"/>
    </row>
    <row r="441" spans="2:39" ht="17.25" customHeight="1">
      <c r="B441" s="43"/>
      <c r="C441" s="6"/>
      <c r="AK441" s="44"/>
      <c r="AL441" s="44"/>
      <c r="AM441" s="44"/>
    </row>
    <row r="442" spans="2:39" ht="17.25" customHeight="1">
      <c r="B442" s="43"/>
      <c r="C442" s="6"/>
      <c r="AK442" s="44"/>
      <c r="AL442" s="44"/>
      <c r="AM442" s="44"/>
    </row>
    <row r="443" spans="2:39" ht="17.25" customHeight="1">
      <c r="B443" s="43"/>
      <c r="C443" s="6"/>
      <c r="AK443" s="44"/>
      <c r="AL443" s="44"/>
      <c r="AM443" s="44"/>
    </row>
    <row r="444" spans="2:39" ht="17.25" customHeight="1">
      <c r="B444" s="43"/>
      <c r="C444" s="6"/>
      <c r="AK444" s="44"/>
      <c r="AL444" s="44"/>
      <c r="AM444" s="44"/>
    </row>
    <row r="445" spans="2:39" ht="17.25" customHeight="1">
      <c r="B445" s="43"/>
      <c r="C445" s="6"/>
      <c r="AK445" s="44"/>
      <c r="AL445" s="44"/>
      <c r="AM445" s="44"/>
    </row>
    <row r="446" spans="2:39" ht="17.25" customHeight="1">
      <c r="B446" s="43"/>
      <c r="C446" s="6"/>
      <c r="AK446" s="44"/>
      <c r="AL446" s="44"/>
      <c r="AM446" s="44"/>
    </row>
    <row r="447" spans="2:39" ht="17.25" customHeight="1">
      <c r="B447" s="43"/>
      <c r="C447" s="6"/>
      <c r="AK447" s="44"/>
      <c r="AL447" s="44"/>
      <c r="AM447" s="44"/>
    </row>
    <row r="448" spans="2:39" ht="17.25" customHeight="1">
      <c r="B448" s="43"/>
      <c r="C448" s="6"/>
      <c r="AK448" s="44"/>
      <c r="AL448" s="44"/>
      <c r="AM448" s="44"/>
    </row>
    <row r="449" spans="2:39" ht="17.25" customHeight="1">
      <c r="B449" s="43"/>
      <c r="C449" s="6"/>
      <c r="AK449" s="44"/>
      <c r="AL449" s="44"/>
      <c r="AM449" s="44"/>
    </row>
    <row r="450" spans="2:39" ht="17.25" customHeight="1">
      <c r="B450" s="43"/>
      <c r="C450" s="6"/>
      <c r="AK450" s="44"/>
      <c r="AL450" s="44"/>
      <c r="AM450" s="44"/>
    </row>
    <row r="451" spans="2:39" ht="17.25" customHeight="1">
      <c r="B451" s="43"/>
      <c r="C451" s="6"/>
      <c r="AK451" s="44"/>
      <c r="AL451" s="44"/>
      <c r="AM451" s="44"/>
    </row>
    <row r="452" spans="2:39" ht="17.25" customHeight="1">
      <c r="B452" s="43"/>
      <c r="C452" s="6"/>
      <c r="AK452" s="44"/>
      <c r="AL452" s="44"/>
      <c r="AM452" s="44"/>
    </row>
    <row r="453" spans="2:39" ht="17.25" customHeight="1">
      <c r="B453" s="43"/>
      <c r="C453" s="6"/>
      <c r="AK453" s="44"/>
      <c r="AL453" s="44"/>
      <c r="AM453" s="44"/>
    </row>
    <row r="454" spans="2:39" ht="17.25" customHeight="1">
      <c r="B454" s="43"/>
      <c r="C454" s="6"/>
      <c r="AK454" s="44"/>
      <c r="AL454" s="44"/>
      <c r="AM454" s="44"/>
    </row>
    <row r="455" spans="2:39" ht="17.25" customHeight="1">
      <c r="B455" s="43"/>
      <c r="C455" s="6"/>
      <c r="AK455" s="44"/>
      <c r="AL455" s="44"/>
      <c r="AM455" s="44"/>
    </row>
    <row r="456" spans="2:39" ht="17.25" customHeight="1">
      <c r="B456" s="43"/>
      <c r="C456" s="6"/>
      <c r="AK456" s="44"/>
      <c r="AL456" s="44"/>
      <c r="AM456" s="44"/>
    </row>
    <row r="457" spans="2:39" ht="17.25" customHeight="1">
      <c r="B457" s="43"/>
      <c r="C457" s="6"/>
      <c r="AK457" s="44"/>
      <c r="AL457" s="44"/>
      <c r="AM457" s="44"/>
    </row>
    <row r="458" spans="2:39" ht="17.25" customHeight="1">
      <c r="B458" s="43"/>
      <c r="C458" s="6"/>
      <c r="AK458" s="44"/>
      <c r="AL458" s="44"/>
      <c r="AM458" s="44"/>
    </row>
    <row r="459" spans="2:39" ht="17.25" customHeight="1">
      <c r="B459" s="43"/>
      <c r="C459" s="6"/>
      <c r="AK459" s="44"/>
      <c r="AL459" s="44"/>
      <c r="AM459" s="44"/>
    </row>
    <row r="460" spans="2:39" ht="17.25" customHeight="1">
      <c r="B460" s="43"/>
      <c r="C460" s="6"/>
      <c r="AK460" s="44"/>
      <c r="AL460" s="44"/>
      <c r="AM460" s="44"/>
    </row>
    <row r="461" spans="2:39" ht="17.25" customHeight="1">
      <c r="B461" s="43"/>
      <c r="C461" s="6"/>
      <c r="AK461" s="44"/>
      <c r="AL461" s="44"/>
      <c r="AM461" s="44"/>
    </row>
    <row r="462" spans="2:39" ht="17.25" customHeight="1">
      <c r="B462" s="43"/>
      <c r="C462" s="6"/>
      <c r="AK462" s="44"/>
      <c r="AL462" s="44"/>
      <c r="AM462" s="44"/>
    </row>
    <row r="463" spans="2:39" ht="17.25" customHeight="1">
      <c r="B463" s="43"/>
      <c r="C463" s="6"/>
      <c r="AK463" s="44"/>
      <c r="AL463" s="44"/>
      <c r="AM463" s="44"/>
    </row>
    <row r="464" spans="2:39" ht="17.25" customHeight="1">
      <c r="B464" s="43"/>
      <c r="C464" s="6"/>
      <c r="AK464" s="44"/>
      <c r="AL464" s="44"/>
      <c r="AM464" s="44"/>
    </row>
    <row r="465" spans="2:39" ht="17.25" customHeight="1">
      <c r="B465" s="43"/>
      <c r="C465" s="6"/>
      <c r="AK465" s="44"/>
      <c r="AL465" s="44"/>
      <c r="AM465" s="44"/>
    </row>
    <row r="466" spans="2:39" ht="17.25" customHeight="1">
      <c r="B466" s="43"/>
      <c r="C466" s="6"/>
      <c r="AK466" s="44"/>
      <c r="AL466" s="44"/>
      <c r="AM466" s="44"/>
    </row>
    <row r="467" spans="2:39" ht="17.25" customHeight="1">
      <c r="B467" s="43"/>
      <c r="C467" s="6"/>
      <c r="AK467" s="44"/>
      <c r="AL467" s="44"/>
      <c r="AM467" s="44"/>
    </row>
    <row r="468" spans="2:39" ht="17.25" customHeight="1">
      <c r="B468" s="43"/>
      <c r="C468" s="6"/>
      <c r="AK468" s="44"/>
      <c r="AL468" s="44"/>
      <c r="AM468" s="44"/>
    </row>
    <row r="469" spans="2:39" ht="17.25" customHeight="1">
      <c r="B469" s="43"/>
      <c r="C469" s="6"/>
      <c r="AK469" s="44"/>
      <c r="AL469" s="44"/>
      <c r="AM469" s="44"/>
    </row>
    <row r="470" spans="2:39" ht="17.25" customHeight="1">
      <c r="B470" s="43"/>
      <c r="C470" s="6"/>
      <c r="AK470" s="44"/>
      <c r="AL470" s="44"/>
      <c r="AM470" s="44"/>
    </row>
    <row r="471" spans="2:39" ht="17.25" customHeight="1">
      <c r="B471" s="43"/>
      <c r="C471" s="6"/>
      <c r="AK471" s="44"/>
      <c r="AL471" s="44"/>
      <c r="AM471" s="44"/>
    </row>
    <row r="472" spans="2:39" ht="17.25" customHeight="1">
      <c r="B472" s="43"/>
      <c r="C472" s="6"/>
      <c r="AK472" s="44"/>
      <c r="AL472" s="44"/>
      <c r="AM472" s="44"/>
    </row>
    <row r="473" spans="2:39" ht="17.25" customHeight="1">
      <c r="B473" s="43"/>
      <c r="C473" s="6"/>
      <c r="AK473" s="44"/>
      <c r="AL473" s="44"/>
      <c r="AM473" s="44"/>
    </row>
    <row r="474" spans="2:39" ht="17.25" customHeight="1">
      <c r="B474" s="43"/>
      <c r="C474" s="6"/>
      <c r="AK474" s="44"/>
      <c r="AL474" s="44"/>
      <c r="AM474" s="44"/>
    </row>
    <row r="475" spans="2:39" ht="17.25" customHeight="1">
      <c r="B475" s="43"/>
      <c r="C475" s="6"/>
      <c r="AK475" s="44"/>
      <c r="AL475" s="44"/>
      <c r="AM475" s="44"/>
    </row>
    <row r="476" spans="2:39" ht="17.25" customHeight="1">
      <c r="B476" s="43"/>
      <c r="C476" s="6"/>
      <c r="AK476" s="44"/>
      <c r="AL476" s="44"/>
      <c r="AM476" s="44"/>
    </row>
    <row r="477" spans="2:39" ht="17.25" customHeight="1">
      <c r="B477" s="43"/>
      <c r="C477" s="6"/>
      <c r="AK477" s="44"/>
      <c r="AL477" s="44"/>
      <c r="AM477" s="44"/>
    </row>
    <row r="478" spans="2:39" ht="17.25" customHeight="1">
      <c r="B478" s="43"/>
      <c r="C478" s="6"/>
      <c r="AK478" s="44"/>
      <c r="AL478" s="44"/>
      <c r="AM478" s="44"/>
    </row>
    <row r="479" spans="2:39" ht="17.25" customHeight="1">
      <c r="B479" s="43"/>
      <c r="C479" s="6"/>
      <c r="AK479" s="44"/>
      <c r="AL479" s="44"/>
      <c r="AM479" s="44"/>
    </row>
    <row r="480" spans="2:39" ht="17.25" customHeight="1">
      <c r="B480" s="43"/>
      <c r="C480" s="6"/>
      <c r="AK480" s="44"/>
      <c r="AL480" s="44"/>
      <c r="AM480" s="44"/>
    </row>
    <row r="481" spans="2:39" ht="17.25" customHeight="1">
      <c r="B481" s="43"/>
      <c r="C481" s="6"/>
      <c r="AK481" s="44"/>
      <c r="AL481" s="44"/>
      <c r="AM481" s="44"/>
    </row>
    <row r="482" spans="2:39" ht="17.25" customHeight="1">
      <c r="B482" s="43"/>
      <c r="C482" s="6"/>
      <c r="AK482" s="44"/>
      <c r="AL482" s="44"/>
      <c r="AM482" s="44"/>
    </row>
    <row r="483" spans="2:39" ht="17.25" customHeight="1">
      <c r="B483" s="43"/>
      <c r="C483" s="6"/>
      <c r="AK483" s="44"/>
      <c r="AL483" s="44"/>
      <c r="AM483" s="44"/>
    </row>
    <row r="484" spans="2:39" ht="17.25" customHeight="1">
      <c r="B484" s="43"/>
      <c r="C484" s="6"/>
      <c r="AK484" s="44"/>
      <c r="AL484" s="44"/>
      <c r="AM484" s="44"/>
    </row>
    <row r="485" spans="2:39" ht="17.25" customHeight="1">
      <c r="B485" s="43"/>
      <c r="C485" s="6"/>
      <c r="AK485" s="44"/>
      <c r="AL485" s="44"/>
      <c r="AM485" s="44"/>
    </row>
    <row r="486" spans="2:39" ht="17.25" customHeight="1">
      <c r="B486" s="43"/>
      <c r="C486" s="6"/>
      <c r="AK486" s="44"/>
      <c r="AL486" s="44"/>
      <c r="AM486" s="44"/>
    </row>
    <row r="487" spans="2:39" ht="17.25" customHeight="1">
      <c r="B487" s="43"/>
      <c r="C487" s="6"/>
      <c r="AK487" s="44"/>
      <c r="AL487" s="44"/>
      <c r="AM487" s="44"/>
    </row>
    <row r="488" spans="2:39" ht="17.25" customHeight="1">
      <c r="B488" s="43"/>
      <c r="C488" s="6"/>
      <c r="AK488" s="44"/>
      <c r="AL488" s="44"/>
      <c r="AM488" s="44"/>
    </row>
    <row r="489" spans="2:39" ht="17.25" customHeight="1">
      <c r="B489" s="43"/>
      <c r="C489" s="6"/>
      <c r="AK489" s="44"/>
      <c r="AL489" s="44"/>
      <c r="AM489" s="44"/>
    </row>
    <row r="490" spans="2:39" ht="17.25" customHeight="1">
      <c r="B490" s="43"/>
      <c r="C490" s="6"/>
      <c r="AK490" s="44"/>
      <c r="AL490" s="44"/>
      <c r="AM490" s="44"/>
    </row>
    <row r="491" spans="2:39" ht="17.25" customHeight="1">
      <c r="B491" s="43"/>
      <c r="C491" s="6"/>
      <c r="AK491" s="44"/>
      <c r="AL491" s="44"/>
      <c r="AM491" s="44"/>
    </row>
    <row r="492" spans="2:39" ht="17.25" customHeight="1">
      <c r="B492" s="43"/>
      <c r="C492" s="6"/>
      <c r="AK492" s="44"/>
      <c r="AL492" s="44"/>
      <c r="AM492" s="44"/>
    </row>
    <row r="493" spans="2:39" ht="17.25" customHeight="1">
      <c r="B493" s="43"/>
      <c r="C493" s="6"/>
      <c r="AK493" s="44"/>
      <c r="AL493" s="44"/>
      <c r="AM493" s="44"/>
    </row>
    <row r="494" spans="2:39" ht="17.25" customHeight="1">
      <c r="B494" s="43"/>
      <c r="C494" s="6"/>
      <c r="AK494" s="44"/>
      <c r="AL494" s="44"/>
      <c r="AM494" s="44"/>
    </row>
    <row r="495" spans="2:39" ht="17.25" customHeight="1">
      <c r="B495" s="43"/>
      <c r="C495" s="6"/>
      <c r="AK495" s="44"/>
      <c r="AL495" s="44"/>
      <c r="AM495" s="44"/>
    </row>
    <row r="496" spans="2:39" ht="17.25" customHeight="1">
      <c r="B496" s="43"/>
      <c r="C496" s="6"/>
      <c r="AK496" s="44"/>
      <c r="AL496" s="44"/>
      <c r="AM496" s="44"/>
    </row>
    <row r="497" spans="2:39" ht="17.25" customHeight="1">
      <c r="B497" s="43"/>
      <c r="C497" s="6"/>
      <c r="AK497" s="44"/>
      <c r="AL497" s="44"/>
      <c r="AM497" s="44"/>
    </row>
    <row r="498" spans="2:39" ht="17.25" customHeight="1">
      <c r="B498" s="43"/>
      <c r="C498" s="6"/>
      <c r="AK498" s="44"/>
      <c r="AL498" s="44"/>
      <c r="AM498" s="44"/>
    </row>
    <row r="499" spans="2:39" ht="17.25" customHeight="1">
      <c r="B499" s="43"/>
      <c r="C499" s="6"/>
      <c r="AK499" s="44"/>
      <c r="AL499" s="44"/>
      <c r="AM499" s="44"/>
    </row>
    <row r="500" spans="2:39" ht="17.25" customHeight="1">
      <c r="B500" s="43"/>
      <c r="C500" s="6"/>
      <c r="AK500" s="44"/>
      <c r="AL500" s="44"/>
      <c r="AM500" s="44"/>
    </row>
    <row r="501" spans="2:39" ht="17.25" customHeight="1">
      <c r="B501" s="43"/>
      <c r="C501" s="6"/>
      <c r="AK501" s="44"/>
      <c r="AL501" s="44"/>
      <c r="AM501" s="44"/>
    </row>
    <row r="502" spans="2:39" ht="17.25" customHeight="1">
      <c r="B502" s="43"/>
      <c r="C502" s="6"/>
      <c r="AK502" s="44"/>
      <c r="AL502" s="44"/>
      <c r="AM502" s="44"/>
    </row>
    <row r="503" spans="2:39" ht="17.25" customHeight="1">
      <c r="B503" s="43"/>
      <c r="C503" s="6"/>
      <c r="AK503" s="44"/>
      <c r="AL503" s="44"/>
      <c r="AM503" s="44"/>
    </row>
    <row r="504" spans="2:39" ht="17.25" customHeight="1">
      <c r="B504" s="43"/>
      <c r="C504" s="6"/>
      <c r="AK504" s="44"/>
      <c r="AL504" s="44"/>
      <c r="AM504" s="44"/>
    </row>
    <row r="505" spans="2:39" ht="17.25" customHeight="1">
      <c r="B505" s="43"/>
      <c r="C505" s="6"/>
      <c r="AK505" s="44"/>
      <c r="AL505" s="44"/>
      <c r="AM505" s="44"/>
    </row>
    <row r="506" spans="2:39" ht="17.25" customHeight="1">
      <c r="B506" s="43"/>
      <c r="C506" s="6"/>
      <c r="AK506" s="44"/>
      <c r="AL506" s="44"/>
      <c r="AM506" s="44"/>
    </row>
    <row r="507" spans="2:39" ht="17.25" customHeight="1">
      <c r="B507" s="43"/>
      <c r="C507" s="6"/>
      <c r="AK507" s="44"/>
      <c r="AL507" s="44"/>
      <c r="AM507" s="44"/>
    </row>
    <row r="508" spans="2:39" ht="17.25" customHeight="1">
      <c r="B508" s="43"/>
      <c r="C508" s="6"/>
      <c r="AK508" s="44"/>
      <c r="AL508" s="44"/>
      <c r="AM508" s="44"/>
    </row>
    <row r="509" spans="2:39" ht="17.25" customHeight="1">
      <c r="B509" s="43"/>
      <c r="C509" s="6"/>
      <c r="AK509" s="44"/>
      <c r="AL509" s="44"/>
      <c r="AM509" s="44"/>
    </row>
    <row r="510" spans="2:39" ht="17.25" customHeight="1">
      <c r="B510" s="43"/>
      <c r="C510" s="6"/>
      <c r="AK510" s="44"/>
      <c r="AL510" s="44"/>
      <c r="AM510" s="44"/>
    </row>
    <row r="511" spans="2:39" ht="17.25" customHeight="1">
      <c r="B511" s="43"/>
      <c r="C511" s="6"/>
      <c r="AK511" s="44"/>
      <c r="AL511" s="44"/>
      <c r="AM511" s="44"/>
    </row>
    <row r="512" spans="2:39" ht="17.25" customHeight="1">
      <c r="B512" s="43"/>
      <c r="C512" s="6"/>
      <c r="AK512" s="44"/>
      <c r="AL512" s="44"/>
      <c r="AM512" s="44"/>
    </row>
    <row r="513" spans="2:39" ht="17.25" customHeight="1">
      <c r="B513" s="43"/>
      <c r="C513" s="6"/>
      <c r="AK513" s="44"/>
      <c r="AL513" s="44"/>
      <c r="AM513" s="44"/>
    </row>
    <row r="514" spans="2:39" ht="17.25" customHeight="1">
      <c r="B514" s="43"/>
      <c r="C514" s="6"/>
      <c r="AK514" s="44"/>
      <c r="AL514" s="44"/>
      <c r="AM514" s="44"/>
    </row>
    <row r="515" spans="2:39" ht="17.25" customHeight="1">
      <c r="B515" s="43"/>
      <c r="C515" s="6"/>
      <c r="AK515" s="44"/>
      <c r="AL515" s="44"/>
      <c r="AM515" s="44"/>
    </row>
    <row r="516" spans="2:39" ht="17.25" customHeight="1">
      <c r="B516" s="43"/>
      <c r="C516" s="6"/>
      <c r="AK516" s="44"/>
      <c r="AL516" s="44"/>
      <c r="AM516" s="44"/>
    </row>
    <row r="517" spans="2:39" ht="17.25" customHeight="1">
      <c r="B517" s="43"/>
      <c r="C517" s="6"/>
      <c r="AK517" s="44"/>
      <c r="AL517" s="44"/>
      <c r="AM517" s="44"/>
    </row>
    <row r="518" spans="2:39" ht="17.25" customHeight="1">
      <c r="B518" s="43"/>
      <c r="C518" s="6"/>
      <c r="AK518" s="44"/>
      <c r="AL518" s="44"/>
      <c r="AM518" s="44"/>
    </row>
    <row r="519" spans="2:39" ht="17.25" customHeight="1">
      <c r="B519" s="43"/>
      <c r="C519" s="6"/>
      <c r="AK519" s="44"/>
      <c r="AL519" s="44"/>
      <c r="AM519" s="44"/>
    </row>
    <row r="520" spans="2:39" ht="17.25" customHeight="1">
      <c r="B520" s="43"/>
      <c r="C520" s="6"/>
      <c r="AK520" s="44"/>
      <c r="AL520" s="44"/>
      <c r="AM520" s="44"/>
    </row>
    <row r="521" spans="2:39" ht="17.25" customHeight="1">
      <c r="B521" s="43"/>
      <c r="C521" s="6"/>
      <c r="AK521" s="44"/>
      <c r="AL521" s="44"/>
      <c r="AM521" s="44"/>
    </row>
    <row r="522" spans="2:39" ht="17.25" customHeight="1">
      <c r="B522" s="43"/>
      <c r="C522" s="6"/>
      <c r="AK522" s="44"/>
      <c r="AL522" s="44"/>
      <c r="AM522" s="44"/>
    </row>
    <row r="523" spans="2:39" ht="17.25" customHeight="1">
      <c r="B523" s="43"/>
      <c r="C523" s="6"/>
      <c r="AK523" s="44"/>
      <c r="AL523" s="44"/>
      <c r="AM523" s="44"/>
    </row>
    <row r="524" spans="2:39" ht="17.25" customHeight="1">
      <c r="B524" s="43"/>
      <c r="C524" s="6"/>
      <c r="AK524" s="44"/>
      <c r="AL524" s="44"/>
      <c r="AM524" s="44"/>
    </row>
    <row r="525" spans="2:39" ht="17.25" customHeight="1">
      <c r="B525" s="43"/>
      <c r="C525" s="6"/>
      <c r="AK525" s="44"/>
      <c r="AL525" s="44"/>
      <c r="AM525" s="44"/>
    </row>
    <row r="526" spans="2:39" ht="17.25" customHeight="1">
      <c r="B526" s="43"/>
      <c r="C526" s="6"/>
      <c r="AK526" s="44"/>
      <c r="AL526" s="44"/>
      <c r="AM526" s="44"/>
    </row>
    <row r="527" spans="2:39" ht="17.25" customHeight="1">
      <c r="B527" s="43"/>
      <c r="C527" s="6"/>
      <c r="AK527" s="44"/>
      <c r="AL527" s="44"/>
      <c r="AM527" s="44"/>
    </row>
    <row r="528" spans="2:39" ht="17.25" customHeight="1">
      <c r="B528" s="43"/>
      <c r="C528" s="6"/>
      <c r="AK528" s="44"/>
      <c r="AL528" s="44"/>
      <c r="AM528" s="44"/>
    </row>
    <row r="529" spans="2:39" ht="17.25" customHeight="1">
      <c r="B529" s="43"/>
      <c r="C529" s="6"/>
      <c r="AK529" s="44"/>
      <c r="AL529" s="44"/>
      <c r="AM529" s="44"/>
    </row>
    <row r="530" spans="2:39" ht="17.25" customHeight="1">
      <c r="B530" s="43"/>
      <c r="C530" s="6"/>
      <c r="AK530" s="44"/>
      <c r="AL530" s="44"/>
      <c r="AM530" s="44"/>
    </row>
    <row r="531" spans="2:39" ht="17.25" customHeight="1">
      <c r="B531" s="43"/>
      <c r="C531" s="6"/>
      <c r="AK531" s="44"/>
      <c r="AL531" s="44"/>
      <c r="AM531" s="44"/>
    </row>
    <row r="532" spans="2:39" ht="17.25" customHeight="1">
      <c r="B532" s="43"/>
      <c r="C532" s="6"/>
      <c r="AK532" s="44"/>
      <c r="AL532" s="44"/>
      <c r="AM532" s="44"/>
    </row>
    <row r="533" spans="2:39" ht="17.25" customHeight="1">
      <c r="B533" s="43"/>
      <c r="C533" s="6"/>
      <c r="AK533" s="44"/>
      <c r="AL533" s="44"/>
      <c r="AM533" s="44"/>
    </row>
    <row r="534" spans="2:39" ht="17.25" customHeight="1">
      <c r="B534" s="43"/>
      <c r="C534" s="6"/>
      <c r="AK534" s="44"/>
      <c r="AL534" s="44"/>
      <c r="AM534" s="44"/>
    </row>
    <row r="535" spans="2:39" ht="17.25" customHeight="1">
      <c r="B535" s="43"/>
      <c r="C535" s="6"/>
      <c r="AK535" s="44"/>
      <c r="AL535" s="44"/>
      <c r="AM535" s="44"/>
    </row>
    <row r="536" spans="2:39" ht="17.25" customHeight="1">
      <c r="B536" s="43"/>
      <c r="C536" s="6"/>
      <c r="AK536" s="44"/>
      <c r="AL536" s="44"/>
      <c r="AM536" s="44"/>
    </row>
    <row r="537" spans="2:39" ht="17.25" customHeight="1">
      <c r="B537" s="43"/>
      <c r="C537" s="6"/>
      <c r="AK537" s="44"/>
      <c r="AL537" s="44"/>
      <c r="AM537" s="44"/>
    </row>
    <row r="538" spans="2:39" ht="17.25" customHeight="1">
      <c r="B538" s="43"/>
      <c r="C538" s="6"/>
      <c r="AK538" s="44"/>
      <c r="AL538" s="44"/>
      <c r="AM538" s="44"/>
    </row>
    <row r="539" spans="2:39" ht="17.25" customHeight="1">
      <c r="B539" s="43"/>
      <c r="C539" s="6"/>
      <c r="AK539" s="44"/>
      <c r="AL539" s="44"/>
      <c r="AM539" s="44"/>
    </row>
    <row r="540" spans="2:39" ht="17.25" customHeight="1">
      <c r="B540" s="43"/>
      <c r="C540" s="6"/>
      <c r="AK540" s="44"/>
      <c r="AL540" s="44"/>
      <c r="AM540" s="44"/>
    </row>
    <row r="541" spans="2:39" ht="17.25" customHeight="1">
      <c r="B541" s="43"/>
      <c r="C541" s="6"/>
      <c r="AK541" s="44"/>
      <c r="AL541" s="44"/>
      <c r="AM541" s="44"/>
    </row>
    <row r="542" spans="2:39" ht="17.25" customHeight="1">
      <c r="B542" s="43"/>
      <c r="C542" s="6"/>
      <c r="AK542" s="44"/>
      <c r="AL542" s="44"/>
      <c r="AM542" s="44"/>
    </row>
    <row r="543" spans="2:39" ht="17.25" customHeight="1">
      <c r="B543" s="43"/>
      <c r="C543" s="6"/>
      <c r="AK543" s="44"/>
      <c r="AL543" s="44"/>
      <c r="AM543" s="44"/>
    </row>
    <row r="544" spans="2:39" ht="17.25" customHeight="1">
      <c r="B544" s="43"/>
      <c r="C544" s="6"/>
      <c r="AK544" s="44"/>
      <c r="AL544" s="44"/>
      <c r="AM544" s="44"/>
    </row>
    <row r="545" spans="2:39" ht="17.25" customHeight="1">
      <c r="B545" s="43"/>
      <c r="C545" s="6"/>
      <c r="AK545" s="44"/>
      <c r="AL545" s="44"/>
      <c r="AM545" s="44"/>
    </row>
    <row r="546" spans="2:39" ht="17.25" customHeight="1">
      <c r="B546" s="43"/>
      <c r="C546" s="6"/>
      <c r="AK546" s="44"/>
      <c r="AL546" s="44"/>
      <c r="AM546" s="44"/>
    </row>
    <row r="547" spans="2:39" ht="17.25" customHeight="1">
      <c r="B547" s="43"/>
      <c r="C547" s="6"/>
      <c r="AK547" s="44"/>
      <c r="AL547" s="44"/>
      <c r="AM547" s="44"/>
    </row>
    <row r="548" spans="2:39" ht="17.25" customHeight="1">
      <c r="B548" s="43"/>
      <c r="C548" s="6"/>
      <c r="AK548" s="44"/>
      <c r="AL548" s="44"/>
      <c r="AM548" s="44"/>
    </row>
    <row r="549" spans="2:39" ht="17.25" customHeight="1">
      <c r="B549" s="43"/>
      <c r="C549" s="6"/>
      <c r="AK549" s="44"/>
      <c r="AL549" s="44"/>
      <c r="AM549" s="44"/>
    </row>
    <row r="550" spans="2:39" ht="17.25" customHeight="1">
      <c r="B550" s="43"/>
      <c r="C550" s="6"/>
      <c r="AK550" s="44"/>
      <c r="AL550" s="44"/>
      <c r="AM550" s="44"/>
    </row>
    <row r="551" spans="2:39" ht="17.25" customHeight="1">
      <c r="B551" s="43"/>
      <c r="C551" s="6"/>
      <c r="AK551" s="44"/>
      <c r="AL551" s="44"/>
      <c r="AM551" s="44"/>
    </row>
    <row r="552" spans="2:39" ht="17.25" customHeight="1">
      <c r="B552" s="43"/>
      <c r="C552" s="6"/>
      <c r="AK552" s="44"/>
      <c r="AL552" s="44"/>
      <c r="AM552" s="44"/>
    </row>
    <row r="553" spans="2:39" ht="17.25" customHeight="1">
      <c r="B553" s="43"/>
      <c r="C553" s="6"/>
      <c r="AK553" s="44"/>
      <c r="AL553" s="44"/>
      <c r="AM553" s="44"/>
    </row>
    <row r="554" spans="2:39" ht="17.25" customHeight="1">
      <c r="B554" s="43"/>
      <c r="C554" s="6"/>
      <c r="AK554" s="44"/>
      <c r="AL554" s="44"/>
      <c r="AM554" s="44"/>
    </row>
    <row r="555" spans="2:39" ht="17.25" customHeight="1">
      <c r="B555" s="43"/>
      <c r="C555" s="6"/>
      <c r="AK555" s="44"/>
      <c r="AL555" s="44"/>
      <c r="AM555" s="44"/>
    </row>
    <row r="556" spans="2:39" ht="17.25" customHeight="1">
      <c r="B556" s="43"/>
      <c r="C556" s="6"/>
      <c r="AK556" s="44"/>
      <c r="AL556" s="44"/>
      <c r="AM556" s="44"/>
    </row>
    <row r="557" spans="2:39" ht="17.25" customHeight="1">
      <c r="B557" s="43"/>
      <c r="C557" s="6"/>
      <c r="AK557" s="44"/>
      <c r="AL557" s="44"/>
      <c r="AM557" s="44"/>
    </row>
    <row r="558" spans="2:39" ht="17.25" customHeight="1">
      <c r="B558" s="43"/>
      <c r="C558" s="6"/>
      <c r="AK558" s="44"/>
      <c r="AL558" s="44"/>
      <c r="AM558" s="44"/>
    </row>
    <row r="559" spans="2:39" ht="17.25" customHeight="1">
      <c r="B559" s="43"/>
      <c r="C559" s="6"/>
      <c r="AK559" s="44"/>
      <c r="AL559" s="44"/>
      <c r="AM559" s="44"/>
    </row>
    <row r="560" spans="2:39" ht="17.25" customHeight="1">
      <c r="B560" s="43"/>
      <c r="C560" s="6"/>
      <c r="AK560" s="44"/>
      <c r="AL560" s="44"/>
      <c r="AM560" s="44"/>
    </row>
    <row r="561" spans="2:39" ht="17.25" customHeight="1">
      <c r="B561" s="43"/>
      <c r="C561" s="6"/>
      <c r="AK561" s="44"/>
      <c r="AL561" s="44"/>
      <c r="AM561" s="44"/>
    </row>
    <row r="562" spans="2:39" ht="17.25" customHeight="1">
      <c r="B562" s="43"/>
      <c r="C562" s="6"/>
      <c r="AK562" s="44"/>
      <c r="AL562" s="44"/>
      <c r="AM562" s="44"/>
    </row>
    <row r="563" spans="2:39" ht="17.25" customHeight="1">
      <c r="B563" s="43"/>
      <c r="C563" s="6"/>
      <c r="AK563" s="44"/>
      <c r="AL563" s="44"/>
      <c r="AM563" s="44"/>
    </row>
    <row r="564" spans="2:39" ht="17.25" customHeight="1">
      <c r="B564" s="43"/>
      <c r="C564" s="6"/>
      <c r="AK564" s="44"/>
      <c r="AL564" s="44"/>
      <c r="AM564" s="44"/>
    </row>
    <row r="565" spans="2:39" ht="17.25" customHeight="1">
      <c r="B565" s="43"/>
      <c r="C565" s="6"/>
      <c r="AK565" s="44"/>
      <c r="AL565" s="44"/>
      <c r="AM565" s="44"/>
    </row>
    <row r="566" spans="2:39" ht="17.25" customHeight="1">
      <c r="B566" s="43"/>
      <c r="C566" s="6"/>
      <c r="AK566" s="44"/>
      <c r="AL566" s="44"/>
      <c r="AM566" s="44"/>
    </row>
    <row r="567" spans="2:39" ht="17.25" customHeight="1">
      <c r="B567" s="43"/>
      <c r="C567" s="6"/>
      <c r="AK567" s="44"/>
      <c r="AL567" s="44"/>
      <c r="AM567" s="44"/>
    </row>
    <row r="568" spans="2:39" ht="17.25" customHeight="1">
      <c r="B568" s="43"/>
      <c r="C568" s="6"/>
      <c r="AK568" s="44"/>
      <c r="AL568" s="44"/>
      <c r="AM568" s="44"/>
    </row>
    <row r="569" spans="2:39" ht="17.25" customHeight="1">
      <c r="B569" s="43"/>
      <c r="C569" s="6"/>
      <c r="AK569" s="44"/>
      <c r="AL569" s="44"/>
      <c r="AM569" s="44"/>
    </row>
    <row r="570" spans="2:39" ht="17.25" customHeight="1">
      <c r="B570" s="43"/>
      <c r="C570" s="6"/>
      <c r="AK570" s="44"/>
      <c r="AL570" s="44"/>
      <c r="AM570" s="44"/>
    </row>
    <row r="571" spans="2:39" ht="17.25" customHeight="1">
      <c r="B571" s="43"/>
      <c r="C571" s="6"/>
      <c r="AK571" s="44"/>
      <c r="AL571" s="44"/>
      <c r="AM571" s="44"/>
    </row>
    <row r="572" spans="2:39" ht="17.25" customHeight="1">
      <c r="B572" s="43"/>
      <c r="C572" s="6"/>
      <c r="AK572" s="44"/>
      <c r="AL572" s="44"/>
      <c r="AM572" s="44"/>
    </row>
    <row r="573" spans="2:39" ht="17.25" customHeight="1">
      <c r="B573" s="43"/>
      <c r="C573" s="6"/>
      <c r="AK573" s="44"/>
      <c r="AL573" s="44"/>
      <c r="AM573" s="44"/>
    </row>
    <row r="574" spans="2:39" ht="17.25" customHeight="1">
      <c r="B574" s="43"/>
      <c r="C574" s="6"/>
      <c r="AK574" s="44"/>
      <c r="AL574" s="44"/>
      <c r="AM574" s="44"/>
    </row>
    <row r="575" spans="2:39" ht="17.25" customHeight="1">
      <c r="B575" s="43"/>
      <c r="C575" s="6"/>
      <c r="AK575" s="44"/>
      <c r="AL575" s="44"/>
      <c r="AM575" s="44"/>
    </row>
    <row r="576" spans="2:39" ht="17.25" customHeight="1">
      <c r="B576" s="43"/>
      <c r="C576" s="6"/>
      <c r="AK576" s="44"/>
      <c r="AL576" s="44"/>
      <c r="AM576" s="44"/>
    </row>
    <row r="577" spans="2:39" ht="17.25" customHeight="1">
      <c r="B577" s="43"/>
      <c r="C577" s="6"/>
      <c r="AK577" s="44"/>
      <c r="AL577" s="44"/>
      <c r="AM577" s="44"/>
    </row>
    <row r="578" spans="2:39" ht="17.25" customHeight="1">
      <c r="B578" s="43"/>
      <c r="C578" s="6"/>
      <c r="AK578" s="44"/>
      <c r="AL578" s="44"/>
      <c r="AM578" s="44"/>
    </row>
    <row r="579" spans="2:39" ht="17.25" customHeight="1">
      <c r="B579" s="43"/>
      <c r="C579" s="6"/>
      <c r="AK579" s="44"/>
      <c r="AL579" s="44"/>
      <c r="AM579" s="44"/>
    </row>
    <row r="580" spans="2:39" ht="17.25" customHeight="1">
      <c r="B580" s="43"/>
      <c r="C580" s="6"/>
      <c r="AK580" s="44"/>
      <c r="AL580" s="44"/>
      <c r="AM580" s="44"/>
    </row>
    <row r="581" spans="2:39" ht="17.25" customHeight="1">
      <c r="B581" s="43"/>
      <c r="C581" s="6"/>
      <c r="AK581" s="44"/>
      <c r="AL581" s="44"/>
      <c r="AM581" s="44"/>
    </row>
    <row r="582" spans="2:39" ht="17.25" customHeight="1">
      <c r="B582" s="43"/>
      <c r="C582" s="6"/>
      <c r="AK582" s="44"/>
      <c r="AL582" s="44"/>
      <c r="AM582" s="44"/>
    </row>
    <row r="583" spans="2:39" ht="17.25" customHeight="1">
      <c r="B583" s="43"/>
      <c r="C583" s="6"/>
      <c r="AK583" s="44"/>
      <c r="AL583" s="44"/>
      <c r="AM583" s="44"/>
    </row>
    <row r="584" spans="2:39" ht="17.25" customHeight="1">
      <c r="B584" s="43"/>
      <c r="C584" s="6"/>
      <c r="AK584" s="44"/>
      <c r="AL584" s="44"/>
      <c r="AM584" s="44"/>
    </row>
    <row r="585" spans="2:39" ht="17.25" customHeight="1">
      <c r="B585" s="43"/>
      <c r="C585" s="6"/>
      <c r="AK585" s="44"/>
      <c r="AL585" s="44"/>
      <c r="AM585" s="44"/>
    </row>
    <row r="586" spans="2:39" ht="17.25" customHeight="1">
      <c r="B586" s="43"/>
      <c r="C586" s="6"/>
      <c r="AK586" s="44"/>
      <c r="AL586" s="44"/>
      <c r="AM586" s="44"/>
    </row>
    <row r="587" spans="2:39" ht="17.25" customHeight="1">
      <c r="B587" s="43"/>
      <c r="C587" s="6"/>
      <c r="AK587" s="44"/>
      <c r="AL587" s="44"/>
      <c r="AM587" s="44"/>
    </row>
    <row r="588" spans="2:39" ht="17.25" customHeight="1">
      <c r="B588" s="43"/>
      <c r="C588" s="6"/>
      <c r="AK588" s="44"/>
      <c r="AL588" s="44"/>
      <c r="AM588" s="44"/>
    </row>
    <row r="589" spans="2:39" ht="17.25" customHeight="1">
      <c r="B589" s="43"/>
      <c r="C589" s="6"/>
      <c r="AK589" s="44"/>
      <c r="AL589" s="44"/>
      <c r="AM589" s="44"/>
    </row>
    <row r="590" spans="2:39" ht="17.25" customHeight="1">
      <c r="B590" s="43"/>
      <c r="C590" s="6"/>
      <c r="AK590" s="44"/>
      <c r="AL590" s="44"/>
      <c r="AM590" s="44"/>
    </row>
    <row r="591" spans="2:39" ht="17.25" customHeight="1">
      <c r="B591" s="43"/>
      <c r="C591" s="6"/>
      <c r="AK591" s="44"/>
      <c r="AL591" s="44"/>
      <c r="AM591" s="44"/>
    </row>
    <row r="592" spans="2:39" ht="17.25" customHeight="1">
      <c r="B592" s="43"/>
      <c r="C592" s="6"/>
      <c r="AK592" s="44"/>
      <c r="AL592" s="44"/>
      <c r="AM592" s="44"/>
    </row>
    <row r="593" spans="2:39" ht="17.25" customHeight="1">
      <c r="B593" s="43"/>
      <c r="C593" s="6"/>
      <c r="AK593" s="44"/>
      <c r="AL593" s="44"/>
      <c r="AM593" s="44"/>
    </row>
    <row r="594" spans="2:39" ht="17.25" customHeight="1">
      <c r="B594" s="43"/>
      <c r="C594" s="6"/>
      <c r="AK594" s="44"/>
      <c r="AL594" s="44"/>
      <c r="AM594" s="44"/>
    </row>
    <row r="595" spans="2:39" ht="17.25" customHeight="1">
      <c r="B595" s="43"/>
      <c r="C595" s="6"/>
      <c r="AK595" s="44"/>
      <c r="AL595" s="44"/>
      <c r="AM595" s="44"/>
    </row>
    <row r="596" spans="2:39" ht="17.25" customHeight="1">
      <c r="B596" s="43"/>
      <c r="C596" s="6"/>
      <c r="AK596" s="44"/>
      <c r="AL596" s="44"/>
      <c r="AM596" s="44"/>
    </row>
    <row r="597" spans="2:39" ht="17.25" customHeight="1">
      <c r="B597" s="43"/>
      <c r="C597" s="6"/>
      <c r="AK597" s="44"/>
      <c r="AL597" s="44"/>
      <c r="AM597" s="44"/>
    </row>
    <row r="598" spans="2:39" ht="17.25" customHeight="1">
      <c r="B598" s="43"/>
      <c r="C598" s="6"/>
      <c r="AK598" s="44"/>
      <c r="AL598" s="44"/>
      <c r="AM598" s="44"/>
    </row>
    <row r="599" spans="2:39" ht="17.25" customHeight="1">
      <c r="B599" s="43"/>
      <c r="C599" s="6"/>
      <c r="AK599" s="44"/>
      <c r="AL599" s="44"/>
      <c r="AM599" s="44"/>
    </row>
    <row r="600" spans="2:39" ht="17.25" customHeight="1">
      <c r="B600" s="43"/>
      <c r="C600" s="6"/>
      <c r="AK600" s="44"/>
      <c r="AL600" s="44"/>
      <c r="AM600" s="44"/>
    </row>
    <row r="601" spans="2:39" ht="17.25" customHeight="1">
      <c r="B601" s="43"/>
      <c r="C601" s="6"/>
      <c r="AK601" s="44"/>
      <c r="AL601" s="44"/>
      <c r="AM601" s="44"/>
    </row>
    <row r="602" spans="2:39" ht="17.25" customHeight="1">
      <c r="B602" s="43"/>
      <c r="C602" s="6"/>
      <c r="AK602" s="44"/>
      <c r="AL602" s="44"/>
      <c r="AM602" s="44"/>
    </row>
    <row r="603" spans="2:39" ht="17.25" customHeight="1">
      <c r="B603" s="43"/>
      <c r="C603" s="6"/>
      <c r="AK603" s="44"/>
      <c r="AL603" s="44"/>
      <c r="AM603" s="44"/>
    </row>
    <row r="604" spans="2:39" ht="17.25" customHeight="1">
      <c r="B604" s="43"/>
      <c r="C604" s="6"/>
      <c r="AK604" s="44"/>
      <c r="AL604" s="44"/>
      <c r="AM604" s="44"/>
    </row>
    <row r="605" spans="2:39" ht="17.25" customHeight="1">
      <c r="B605" s="43"/>
      <c r="C605" s="6"/>
      <c r="AK605" s="44"/>
      <c r="AL605" s="44"/>
      <c r="AM605" s="44"/>
    </row>
    <row r="606" spans="2:39" ht="17.25" customHeight="1">
      <c r="B606" s="43"/>
      <c r="C606" s="6"/>
      <c r="AK606" s="44"/>
      <c r="AL606" s="44"/>
      <c r="AM606" s="44"/>
    </row>
    <row r="607" spans="2:39" ht="17.25" customHeight="1">
      <c r="B607" s="43"/>
      <c r="C607" s="6"/>
      <c r="AK607" s="44"/>
      <c r="AL607" s="44"/>
      <c r="AM607" s="44"/>
    </row>
    <row r="608" spans="2:39" ht="17.25" customHeight="1">
      <c r="B608" s="43"/>
      <c r="C608" s="6"/>
      <c r="AK608" s="44"/>
      <c r="AL608" s="44"/>
      <c r="AM608" s="44"/>
    </row>
    <row r="609" spans="2:39" ht="17.25" customHeight="1">
      <c r="B609" s="43"/>
      <c r="C609" s="6"/>
      <c r="AK609" s="44"/>
      <c r="AL609" s="44"/>
      <c r="AM609" s="44"/>
    </row>
    <row r="610" spans="2:39" ht="17.25" customHeight="1">
      <c r="B610" s="43"/>
      <c r="C610" s="6"/>
      <c r="AK610" s="44"/>
      <c r="AL610" s="44"/>
      <c r="AM610" s="44"/>
    </row>
    <row r="611" spans="2:39" ht="17.25" customHeight="1">
      <c r="B611" s="43"/>
      <c r="C611" s="6"/>
      <c r="AK611" s="44"/>
      <c r="AL611" s="44"/>
      <c r="AM611" s="44"/>
    </row>
    <row r="612" spans="2:39" ht="17.25" customHeight="1">
      <c r="B612" s="43"/>
      <c r="C612" s="6"/>
      <c r="AK612" s="44"/>
      <c r="AL612" s="44"/>
      <c r="AM612" s="44"/>
    </row>
    <row r="613" spans="2:39" ht="17.25" customHeight="1">
      <c r="B613" s="43"/>
      <c r="C613" s="6"/>
      <c r="AK613" s="44"/>
      <c r="AL613" s="44"/>
      <c r="AM613" s="44"/>
    </row>
    <row r="614" spans="2:39" ht="17.25" customHeight="1">
      <c r="B614" s="43"/>
      <c r="C614" s="6"/>
      <c r="AK614" s="44"/>
      <c r="AL614" s="44"/>
      <c r="AM614" s="44"/>
    </row>
    <row r="615" spans="2:39" ht="17.25" customHeight="1">
      <c r="B615" s="43"/>
      <c r="C615" s="6"/>
      <c r="AK615" s="44"/>
      <c r="AL615" s="44"/>
      <c r="AM615" s="44"/>
    </row>
    <row r="616" spans="2:39" ht="17.25" customHeight="1">
      <c r="B616" s="43"/>
      <c r="C616" s="6"/>
      <c r="AK616" s="44"/>
      <c r="AL616" s="44"/>
      <c r="AM616" s="44"/>
    </row>
    <row r="617" spans="2:39" ht="17.25" customHeight="1">
      <c r="B617" s="43"/>
      <c r="C617" s="6"/>
      <c r="AK617" s="44"/>
      <c r="AL617" s="44"/>
      <c r="AM617" s="44"/>
    </row>
    <row r="618" spans="2:39" ht="17.25" customHeight="1">
      <c r="B618" s="43"/>
      <c r="C618" s="6"/>
      <c r="AK618" s="44"/>
      <c r="AL618" s="44"/>
      <c r="AM618" s="44"/>
    </row>
    <row r="619" spans="2:39" ht="17.25" customHeight="1">
      <c r="B619" s="43"/>
      <c r="C619" s="6"/>
      <c r="AK619" s="44"/>
      <c r="AL619" s="44"/>
      <c r="AM619" s="44"/>
    </row>
    <row r="620" spans="2:39" ht="17.25" customHeight="1">
      <c r="B620" s="43"/>
      <c r="C620" s="6"/>
      <c r="AK620" s="44"/>
      <c r="AL620" s="44"/>
      <c r="AM620" s="44"/>
    </row>
    <row r="621" spans="2:39" ht="17.25" customHeight="1">
      <c r="B621" s="43"/>
      <c r="C621" s="6"/>
      <c r="AK621" s="44"/>
      <c r="AL621" s="44"/>
      <c r="AM621" s="44"/>
    </row>
    <row r="622" spans="2:39" ht="17.25" customHeight="1">
      <c r="B622" s="43"/>
      <c r="C622" s="6"/>
      <c r="AK622" s="44"/>
      <c r="AL622" s="44"/>
      <c r="AM622" s="44"/>
    </row>
    <row r="623" spans="2:39" ht="17.25" customHeight="1">
      <c r="B623" s="43"/>
      <c r="C623" s="6"/>
      <c r="AK623" s="44"/>
      <c r="AL623" s="44"/>
      <c r="AM623" s="44"/>
    </row>
    <row r="624" spans="2:39" ht="17.25" customHeight="1">
      <c r="B624" s="43"/>
      <c r="C624" s="6"/>
      <c r="AK624" s="44"/>
      <c r="AL624" s="44"/>
      <c r="AM624" s="44"/>
    </row>
    <row r="625" spans="2:39" ht="17.25" customHeight="1">
      <c r="B625" s="43"/>
      <c r="C625" s="6"/>
      <c r="AK625" s="44"/>
      <c r="AL625" s="44"/>
      <c r="AM625" s="44"/>
    </row>
    <row r="626" spans="2:39" ht="17.25" customHeight="1">
      <c r="B626" s="43"/>
      <c r="C626" s="6"/>
      <c r="AK626" s="44"/>
      <c r="AL626" s="44"/>
      <c r="AM626" s="44"/>
    </row>
    <row r="627" spans="2:39" ht="17.25" customHeight="1">
      <c r="B627" s="43"/>
      <c r="C627" s="6"/>
      <c r="AK627" s="44"/>
      <c r="AL627" s="44"/>
      <c r="AM627" s="44"/>
    </row>
    <row r="628" spans="2:39" ht="17.25" customHeight="1">
      <c r="B628" s="43"/>
      <c r="C628" s="6"/>
      <c r="AK628" s="44"/>
      <c r="AL628" s="44"/>
      <c r="AM628" s="44"/>
    </row>
    <row r="629" spans="2:39" ht="17.25" customHeight="1">
      <c r="B629" s="43"/>
      <c r="C629" s="6"/>
      <c r="AK629" s="44"/>
      <c r="AL629" s="44"/>
      <c r="AM629" s="44"/>
    </row>
    <row r="630" spans="2:39" ht="17.25" customHeight="1">
      <c r="B630" s="43"/>
      <c r="C630" s="6"/>
      <c r="AK630" s="44"/>
      <c r="AL630" s="44"/>
      <c r="AM630" s="44"/>
    </row>
    <row r="631" spans="2:39" ht="17.25" customHeight="1">
      <c r="B631" s="43"/>
      <c r="C631" s="6"/>
      <c r="AK631" s="44"/>
      <c r="AL631" s="44"/>
      <c r="AM631" s="44"/>
    </row>
    <row r="632" spans="2:39" ht="17.25" customHeight="1">
      <c r="B632" s="43"/>
      <c r="C632" s="6"/>
      <c r="AK632" s="44"/>
      <c r="AL632" s="44"/>
      <c r="AM632" s="44"/>
    </row>
    <row r="633" spans="2:39" ht="17.25" customHeight="1">
      <c r="B633" s="43"/>
      <c r="C633" s="6"/>
      <c r="AK633" s="44"/>
      <c r="AL633" s="44"/>
      <c r="AM633" s="44"/>
    </row>
    <row r="634" spans="2:39" ht="17.25" customHeight="1">
      <c r="B634" s="43"/>
      <c r="C634" s="6"/>
      <c r="AK634" s="44"/>
      <c r="AL634" s="44"/>
      <c r="AM634" s="44"/>
    </row>
    <row r="635" spans="2:39" ht="17.25" customHeight="1">
      <c r="B635" s="43"/>
      <c r="C635" s="6"/>
      <c r="AK635" s="44"/>
      <c r="AL635" s="44"/>
      <c r="AM635" s="44"/>
    </row>
    <row r="636" spans="2:39" ht="17.25" customHeight="1">
      <c r="B636" s="43"/>
      <c r="C636" s="6"/>
      <c r="AK636" s="44"/>
      <c r="AL636" s="44"/>
      <c r="AM636" s="44"/>
    </row>
    <row r="637" spans="2:39" ht="17.25" customHeight="1">
      <c r="B637" s="43"/>
      <c r="C637" s="6"/>
      <c r="AK637" s="44"/>
      <c r="AL637" s="44"/>
      <c r="AM637" s="44"/>
    </row>
    <row r="638" spans="2:39" ht="17.25" customHeight="1">
      <c r="B638" s="43"/>
      <c r="C638" s="6"/>
      <c r="AK638" s="44"/>
      <c r="AL638" s="44"/>
      <c r="AM638" s="44"/>
    </row>
    <row r="639" spans="2:39" ht="17.25" customHeight="1">
      <c r="B639" s="43"/>
      <c r="C639" s="6"/>
      <c r="AK639" s="44"/>
      <c r="AL639" s="44"/>
      <c r="AM639" s="44"/>
    </row>
    <row r="640" spans="2:39" ht="17.25" customHeight="1">
      <c r="B640" s="43"/>
      <c r="C640" s="6"/>
      <c r="AK640" s="44"/>
      <c r="AL640" s="44"/>
      <c r="AM640" s="44"/>
    </row>
    <row r="641" spans="2:39" ht="17.25" customHeight="1">
      <c r="B641" s="43"/>
      <c r="C641" s="6"/>
      <c r="AK641" s="44"/>
      <c r="AL641" s="44"/>
      <c r="AM641" s="44"/>
    </row>
    <row r="642" spans="2:39" ht="17.25" customHeight="1">
      <c r="B642" s="43"/>
      <c r="C642" s="6"/>
      <c r="AK642" s="44"/>
      <c r="AL642" s="44"/>
      <c r="AM642" s="44"/>
    </row>
    <row r="643" spans="2:39" ht="17.25" customHeight="1">
      <c r="B643" s="43"/>
      <c r="C643" s="6"/>
      <c r="AK643" s="44"/>
      <c r="AL643" s="44"/>
      <c r="AM643" s="44"/>
    </row>
    <row r="644" spans="2:39" ht="17.25" customHeight="1">
      <c r="B644" s="43"/>
      <c r="C644" s="6"/>
      <c r="AK644" s="44"/>
      <c r="AL644" s="44"/>
      <c r="AM644" s="44"/>
    </row>
    <row r="645" spans="2:39" ht="17.25" customHeight="1">
      <c r="B645" s="43"/>
      <c r="C645" s="6"/>
      <c r="AK645" s="44"/>
      <c r="AL645" s="44"/>
      <c r="AM645" s="44"/>
    </row>
    <row r="646" spans="2:39" ht="17.25" customHeight="1">
      <c r="B646" s="43"/>
      <c r="C646" s="6"/>
      <c r="AK646" s="44"/>
      <c r="AL646" s="44"/>
      <c r="AM646" s="44"/>
    </row>
    <row r="647" spans="2:39" ht="17.25" customHeight="1">
      <c r="B647" s="43"/>
      <c r="C647" s="6"/>
      <c r="AK647" s="44"/>
      <c r="AL647" s="44"/>
      <c r="AM647" s="44"/>
    </row>
    <row r="648" spans="2:39" ht="17.25" customHeight="1">
      <c r="B648" s="43"/>
      <c r="C648" s="6"/>
      <c r="AK648" s="44"/>
      <c r="AL648" s="44"/>
      <c r="AM648" s="44"/>
    </row>
    <row r="649" spans="2:39" ht="17.25" customHeight="1">
      <c r="B649" s="43"/>
      <c r="C649" s="6"/>
      <c r="AK649" s="44"/>
      <c r="AL649" s="44"/>
      <c r="AM649" s="44"/>
    </row>
    <row r="650" spans="2:39" ht="17.25" customHeight="1">
      <c r="B650" s="43"/>
      <c r="C650" s="6"/>
      <c r="AK650" s="44"/>
      <c r="AL650" s="44"/>
      <c r="AM650" s="44"/>
    </row>
    <row r="651" spans="2:39" ht="17.25" customHeight="1">
      <c r="B651" s="43"/>
      <c r="C651" s="6"/>
      <c r="AK651" s="44"/>
      <c r="AL651" s="44"/>
      <c r="AM651" s="44"/>
    </row>
    <row r="652" spans="2:39" ht="17.25" customHeight="1">
      <c r="B652" s="43"/>
      <c r="C652" s="6"/>
      <c r="AK652" s="44"/>
      <c r="AL652" s="44"/>
      <c r="AM652" s="44"/>
    </row>
    <row r="653" spans="2:39" ht="17.25" customHeight="1">
      <c r="B653" s="43"/>
      <c r="C653" s="6"/>
      <c r="AK653" s="44"/>
      <c r="AL653" s="44"/>
      <c r="AM653" s="44"/>
    </row>
    <row r="654" spans="2:39" ht="17.25" customHeight="1">
      <c r="B654" s="43"/>
      <c r="C654" s="6"/>
      <c r="AK654" s="44"/>
      <c r="AL654" s="44"/>
      <c r="AM654" s="44"/>
    </row>
    <row r="655" spans="2:39" ht="17.25" customHeight="1">
      <c r="B655" s="43"/>
      <c r="C655" s="6"/>
      <c r="AK655" s="44"/>
      <c r="AL655" s="44"/>
      <c r="AM655" s="44"/>
    </row>
    <row r="656" spans="2:39" ht="17.25" customHeight="1">
      <c r="B656" s="43"/>
      <c r="C656" s="6"/>
      <c r="AK656" s="44"/>
      <c r="AL656" s="44"/>
      <c r="AM656" s="44"/>
    </row>
    <row r="657" spans="2:39" ht="17.25" customHeight="1">
      <c r="B657" s="43"/>
      <c r="C657" s="6"/>
      <c r="AK657" s="44"/>
      <c r="AL657" s="44"/>
      <c r="AM657" s="44"/>
    </row>
    <row r="658" spans="2:39" ht="17.25" customHeight="1">
      <c r="B658" s="43"/>
      <c r="C658" s="6"/>
      <c r="AK658" s="44"/>
      <c r="AL658" s="44"/>
      <c r="AM658" s="44"/>
    </row>
    <row r="659" spans="2:39" ht="17.25" customHeight="1">
      <c r="B659" s="43"/>
      <c r="C659" s="6"/>
      <c r="AK659" s="44"/>
      <c r="AL659" s="44"/>
      <c r="AM659" s="44"/>
    </row>
    <row r="660" spans="2:39" ht="17.25" customHeight="1">
      <c r="B660" s="43"/>
      <c r="C660" s="6"/>
      <c r="AK660" s="44"/>
      <c r="AL660" s="44"/>
      <c r="AM660" s="44"/>
    </row>
    <row r="661" spans="2:39" ht="17.25" customHeight="1">
      <c r="B661" s="43"/>
      <c r="C661" s="6"/>
      <c r="AK661" s="44"/>
      <c r="AL661" s="44"/>
      <c r="AM661" s="44"/>
    </row>
    <row r="662" spans="2:39" ht="17.25" customHeight="1">
      <c r="B662" s="43"/>
      <c r="C662" s="6"/>
      <c r="AK662" s="44"/>
      <c r="AL662" s="44"/>
      <c r="AM662" s="44"/>
    </row>
    <row r="663" spans="2:39" ht="17.25" customHeight="1">
      <c r="B663" s="43"/>
      <c r="C663" s="6"/>
      <c r="AK663" s="44"/>
      <c r="AL663" s="44"/>
      <c r="AM663" s="44"/>
    </row>
    <row r="664" spans="2:39" ht="17.25" customHeight="1">
      <c r="B664" s="43"/>
      <c r="C664" s="6"/>
      <c r="AK664" s="44"/>
      <c r="AL664" s="44"/>
      <c r="AM664" s="44"/>
    </row>
    <row r="665" spans="2:39" ht="17.25" customHeight="1">
      <c r="B665" s="43"/>
      <c r="C665" s="6"/>
      <c r="AK665" s="44"/>
      <c r="AL665" s="44"/>
      <c r="AM665" s="44"/>
    </row>
    <row r="666" spans="2:39" ht="17.25" customHeight="1">
      <c r="B666" s="43"/>
      <c r="C666" s="6"/>
      <c r="AK666" s="44"/>
      <c r="AL666" s="44"/>
      <c r="AM666" s="44"/>
    </row>
    <row r="667" spans="2:39" ht="17.25" customHeight="1">
      <c r="B667" s="43"/>
      <c r="C667" s="6"/>
      <c r="AK667" s="44"/>
      <c r="AL667" s="44"/>
      <c r="AM667" s="44"/>
    </row>
    <row r="668" spans="2:39" ht="17.25" customHeight="1">
      <c r="B668" s="43"/>
      <c r="C668" s="6"/>
      <c r="AK668" s="44"/>
      <c r="AL668" s="44"/>
      <c r="AM668" s="44"/>
    </row>
    <row r="669" spans="2:39" ht="17.25" customHeight="1">
      <c r="B669" s="43"/>
      <c r="C669" s="6"/>
      <c r="AK669" s="44"/>
      <c r="AL669" s="44"/>
      <c r="AM669" s="44"/>
    </row>
    <row r="670" spans="2:39" ht="17.25" customHeight="1">
      <c r="B670" s="43"/>
      <c r="C670" s="6"/>
      <c r="AK670" s="44"/>
      <c r="AL670" s="44"/>
      <c r="AM670" s="44"/>
    </row>
    <row r="671" spans="2:39" ht="17.25" customHeight="1">
      <c r="B671" s="43"/>
      <c r="C671" s="6"/>
      <c r="AK671" s="44"/>
      <c r="AL671" s="44"/>
      <c r="AM671" s="44"/>
    </row>
    <row r="672" spans="2:39" ht="17.25" customHeight="1">
      <c r="B672" s="43"/>
      <c r="C672" s="6"/>
      <c r="AK672" s="44"/>
      <c r="AL672" s="44"/>
      <c r="AM672" s="44"/>
    </row>
    <row r="673" spans="2:39" ht="17.25" customHeight="1">
      <c r="B673" s="43"/>
      <c r="C673" s="6"/>
      <c r="AK673" s="44"/>
      <c r="AL673" s="44"/>
      <c r="AM673" s="44"/>
    </row>
    <row r="674" spans="2:39" ht="17.25" customHeight="1">
      <c r="B674" s="43"/>
      <c r="C674" s="6"/>
      <c r="AK674" s="44"/>
      <c r="AL674" s="44"/>
      <c r="AM674" s="44"/>
    </row>
    <row r="675" spans="2:39" ht="17.25" customHeight="1">
      <c r="B675" s="43"/>
      <c r="C675" s="6"/>
      <c r="AK675" s="44"/>
      <c r="AL675" s="44"/>
      <c r="AM675" s="44"/>
    </row>
    <row r="676" spans="2:39" ht="17.25" customHeight="1">
      <c r="B676" s="43"/>
      <c r="C676" s="6"/>
      <c r="AK676" s="44"/>
      <c r="AL676" s="44"/>
      <c r="AM676" s="44"/>
    </row>
    <row r="677" spans="2:39" ht="17.25" customHeight="1">
      <c r="B677" s="43"/>
      <c r="C677" s="6"/>
      <c r="AK677" s="44"/>
      <c r="AL677" s="44"/>
      <c r="AM677" s="44"/>
    </row>
    <row r="678" spans="2:39" ht="17.25" customHeight="1">
      <c r="B678" s="43"/>
      <c r="C678" s="6"/>
      <c r="AK678" s="44"/>
      <c r="AL678" s="44"/>
      <c r="AM678" s="44"/>
    </row>
    <row r="679" spans="2:39" ht="17.25" customHeight="1">
      <c r="B679" s="43"/>
      <c r="C679" s="6"/>
      <c r="AK679" s="44"/>
      <c r="AL679" s="44"/>
      <c r="AM679" s="44"/>
    </row>
    <row r="680" spans="2:39" ht="17.25" customHeight="1">
      <c r="B680" s="43"/>
      <c r="C680" s="6"/>
      <c r="AK680" s="44"/>
      <c r="AL680" s="44"/>
      <c r="AM680" s="44"/>
    </row>
    <row r="681" spans="2:39" ht="17.25" customHeight="1">
      <c r="B681" s="43"/>
      <c r="C681" s="6"/>
      <c r="AK681" s="44"/>
      <c r="AL681" s="44"/>
      <c r="AM681" s="44"/>
    </row>
    <row r="682" spans="2:39" ht="17.25" customHeight="1">
      <c r="B682" s="43"/>
      <c r="C682" s="6"/>
      <c r="AK682" s="44"/>
      <c r="AL682" s="44"/>
      <c r="AM682" s="44"/>
    </row>
    <row r="683" spans="2:39" ht="17.25" customHeight="1">
      <c r="B683" s="43"/>
      <c r="C683" s="6"/>
      <c r="AK683" s="44"/>
      <c r="AL683" s="44"/>
      <c r="AM683" s="44"/>
    </row>
    <row r="684" spans="2:39" ht="17.25" customHeight="1">
      <c r="B684" s="43"/>
      <c r="C684" s="6"/>
      <c r="AK684" s="44"/>
      <c r="AL684" s="44"/>
      <c r="AM684" s="44"/>
    </row>
    <row r="685" spans="2:39" ht="17.25" customHeight="1">
      <c r="B685" s="43"/>
      <c r="C685" s="6"/>
      <c r="AK685" s="44"/>
      <c r="AL685" s="44"/>
      <c r="AM685" s="44"/>
    </row>
    <row r="686" spans="2:39" ht="17.25" customHeight="1">
      <c r="B686" s="43"/>
      <c r="C686" s="6"/>
      <c r="AK686" s="44"/>
      <c r="AL686" s="44"/>
      <c r="AM686" s="44"/>
    </row>
    <row r="687" spans="2:39" ht="17.25" customHeight="1">
      <c r="B687" s="43"/>
      <c r="C687" s="6"/>
      <c r="AK687" s="44"/>
      <c r="AL687" s="44"/>
      <c r="AM687" s="44"/>
    </row>
    <row r="688" spans="2:39" ht="17.25" customHeight="1">
      <c r="B688" s="43"/>
      <c r="C688" s="6"/>
      <c r="AK688" s="44"/>
      <c r="AL688" s="44"/>
      <c r="AM688" s="44"/>
    </row>
    <row r="689" spans="2:39" ht="17.25" customHeight="1">
      <c r="B689" s="43"/>
      <c r="C689" s="6"/>
      <c r="AK689" s="44"/>
      <c r="AL689" s="44"/>
      <c r="AM689" s="44"/>
    </row>
    <row r="690" spans="2:39" ht="17.25" customHeight="1">
      <c r="B690" s="43"/>
      <c r="C690" s="6"/>
      <c r="AK690" s="44"/>
      <c r="AL690" s="44"/>
      <c r="AM690" s="44"/>
    </row>
    <row r="691" spans="2:39" ht="17.25" customHeight="1">
      <c r="B691" s="43"/>
      <c r="C691" s="6"/>
      <c r="AK691" s="44"/>
      <c r="AL691" s="44"/>
      <c r="AM691" s="44"/>
    </row>
    <row r="692" spans="2:39" ht="17.25" customHeight="1">
      <c r="B692" s="43"/>
      <c r="C692" s="6"/>
      <c r="AK692" s="44"/>
      <c r="AL692" s="44"/>
      <c r="AM692" s="44"/>
    </row>
    <row r="693" spans="2:39" ht="17.25" customHeight="1">
      <c r="B693" s="43"/>
      <c r="C693" s="6"/>
      <c r="AK693" s="44"/>
      <c r="AL693" s="44"/>
      <c r="AM693" s="44"/>
    </row>
    <row r="694" spans="2:39" ht="17.25" customHeight="1">
      <c r="B694" s="43"/>
      <c r="C694" s="6"/>
      <c r="AK694" s="44"/>
      <c r="AL694" s="44"/>
      <c r="AM694" s="44"/>
    </row>
    <row r="695" spans="2:39" ht="17.25" customHeight="1">
      <c r="B695" s="43"/>
      <c r="C695" s="6"/>
      <c r="AK695" s="44"/>
      <c r="AL695" s="44"/>
      <c r="AM695" s="44"/>
    </row>
    <row r="696" spans="2:39" ht="17.25" customHeight="1">
      <c r="B696" s="43"/>
      <c r="C696" s="6"/>
      <c r="AK696" s="44"/>
      <c r="AL696" s="44"/>
      <c r="AM696" s="44"/>
    </row>
    <row r="697" spans="2:39" ht="17.25" customHeight="1">
      <c r="B697" s="43"/>
      <c r="C697" s="6"/>
      <c r="AK697" s="44"/>
      <c r="AL697" s="44"/>
      <c r="AM697" s="44"/>
    </row>
    <row r="698" spans="2:39" ht="17.25" customHeight="1">
      <c r="B698" s="43"/>
      <c r="C698" s="6"/>
      <c r="AK698" s="44"/>
      <c r="AL698" s="44"/>
      <c r="AM698" s="44"/>
    </row>
    <row r="699" spans="2:39" ht="17.25" customHeight="1">
      <c r="B699" s="43"/>
      <c r="C699" s="6"/>
      <c r="AK699" s="44"/>
      <c r="AL699" s="44"/>
      <c r="AM699" s="44"/>
    </row>
    <row r="700" spans="2:39" ht="17.25" customHeight="1">
      <c r="B700" s="43"/>
      <c r="C700" s="6"/>
      <c r="AK700" s="44"/>
      <c r="AL700" s="44"/>
      <c r="AM700" s="44"/>
    </row>
    <row r="701" spans="2:39" ht="17.25" customHeight="1">
      <c r="B701" s="43"/>
      <c r="C701" s="6"/>
      <c r="AK701" s="44"/>
      <c r="AL701" s="44"/>
      <c r="AM701" s="44"/>
    </row>
    <row r="702" spans="2:39" ht="17.25" customHeight="1">
      <c r="B702" s="43"/>
      <c r="C702" s="6"/>
      <c r="AK702" s="44"/>
      <c r="AL702" s="44"/>
      <c r="AM702" s="44"/>
    </row>
    <row r="703" spans="2:39" ht="17.25" customHeight="1">
      <c r="B703" s="43"/>
      <c r="C703" s="6"/>
      <c r="AK703" s="44"/>
      <c r="AL703" s="44"/>
      <c r="AM703" s="44"/>
    </row>
    <row r="704" spans="2:39" ht="17.25" customHeight="1">
      <c r="B704" s="43"/>
      <c r="C704" s="6"/>
      <c r="AK704" s="44"/>
      <c r="AL704" s="44"/>
      <c r="AM704" s="44"/>
    </row>
    <row r="705" spans="2:39" ht="17.25" customHeight="1">
      <c r="B705" s="43"/>
      <c r="C705" s="6"/>
      <c r="AK705" s="44"/>
      <c r="AL705" s="44"/>
      <c r="AM705" s="44"/>
    </row>
    <row r="706" spans="2:39" ht="17.25" customHeight="1">
      <c r="B706" s="43"/>
      <c r="C706" s="6"/>
      <c r="AK706" s="44"/>
      <c r="AL706" s="44"/>
      <c r="AM706" s="44"/>
    </row>
    <row r="707" spans="2:39" ht="17.25" customHeight="1">
      <c r="B707" s="43"/>
      <c r="C707" s="6"/>
      <c r="AK707" s="44"/>
      <c r="AL707" s="44"/>
      <c r="AM707" s="44"/>
    </row>
    <row r="708" spans="2:39" ht="17.25" customHeight="1">
      <c r="B708" s="43"/>
      <c r="C708" s="6"/>
      <c r="AK708" s="44"/>
      <c r="AL708" s="44"/>
      <c r="AM708" s="44"/>
    </row>
    <row r="709" spans="2:39" ht="17.25" customHeight="1">
      <c r="B709" s="43"/>
      <c r="C709" s="6"/>
      <c r="AK709" s="44"/>
      <c r="AL709" s="44"/>
      <c r="AM709" s="44"/>
    </row>
    <row r="710" spans="2:39" ht="17.25" customHeight="1">
      <c r="B710" s="43"/>
      <c r="C710" s="6"/>
      <c r="AK710" s="44"/>
      <c r="AL710" s="44"/>
      <c r="AM710" s="44"/>
    </row>
    <row r="711" spans="2:39" ht="17.25" customHeight="1">
      <c r="B711" s="43"/>
      <c r="C711" s="6"/>
      <c r="AK711" s="44"/>
      <c r="AL711" s="44"/>
      <c r="AM711" s="44"/>
    </row>
    <row r="712" spans="2:39" ht="17.25" customHeight="1">
      <c r="B712" s="43"/>
      <c r="C712" s="6"/>
      <c r="AK712" s="44"/>
      <c r="AL712" s="44"/>
      <c r="AM712" s="44"/>
    </row>
    <row r="713" spans="2:39" ht="17.25" customHeight="1">
      <c r="B713" s="43"/>
      <c r="C713" s="6"/>
      <c r="AK713" s="44"/>
      <c r="AL713" s="44"/>
      <c r="AM713" s="44"/>
    </row>
    <row r="714" spans="2:39" ht="17.25" customHeight="1">
      <c r="B714" s="43"/>
      <c r="C714" s="6"/>
      <c r="AK714" s="44"/>
      <c r="AL714" s="44"/>
      <c r="AM714" s="44"/>
    </row>
    <row r="715" spans="2:39" ht="17.25" customHeight="1">
      <c r="B715" s="43"/>
      <c r="C715" s="6"/>
      <c r="AK715" s="44"/>
      <c r="AL715" s="44"/>
      <c r="AM715" s="44"/>
    </row>
    <row r="716" spans="2:39" ht="17.25" customHeight="1">
      <c r="B716" s="43"/>
      <c r="C716" s="6"/>
      <c r="AK716" s="44"/>
      <c r="AL716" s="44"/>
      <c r="AM716" s="44"/>
    </row>
    <row r="717" spans="2:39" ht="17.25" customHeight="1">
      <c r="B717" s="43"/>
      <c r="C717" s="6"/>
      <c r="AK717" s="44"/>
      <c r="AL717" s="44"/>
      <c r="AM717" s="44"/>
    </row>
    <row r="718" spans="2:39" ht="17.25" customHeight="1">
      <c r="B718" s="43"/>
      <c r="C718" s="6"/>
      <c r="AK718" s="44"/>
      <c r="AL718" s="44"/>
      <c r="AM718" s="44"/>
    </row>
    <row r="719" spans="2:39" ht="17.25" customHeight="1">
      <c r="B719" s="43"/>
      <c r="C719" s="6"/>
      <c r="AK719" s="44"/>
      <c r="AL719" s="44"/>
      <c r="AM719" s="44"/>
    </row>
    <row r="720" spans="2:39" ht="17.25" customHeight="1">
      <c r="B720" s="43"/>
      <c r="C720" s="6"/>
      <c r="AK720" s="44"/>
      <c r="AL720" s="44"/>
      <c r="AM720" s="44"/>
    </row>
    <row r="721" spans="2:39" ht="17.25" customHeight="1">
      <c r="B721" s="43"/>
      <c r="C721" s="6"/>
      <c r="AK721" s="44"/>
      <c r="AL721" s="44"/>
      <c r="AM721" s="44"/>
    </row>
    <row r="722" spans="2:39" ht="17.25" customHeight="1">
      <c r="B722" s="43"/>
      <c r="C722" s="6"/>
      <c r="AK722" s="44"/>
      <c r="AL722" s="44"/>
      <c r="AM722" s="44"/>
    </row>
    <row r="723" spans="2:39" ht="17.25" customHeight="1">
      <c r="B723" s="43"/>
      <c r="C723" s="6"/>
      <c r="AK723" s="44"/>
      <c r="AL723" s="44"/>
      <c r="AM723" s="44"/>
    </row>
    <row r="724" spans="2:39" ht="17.25" customHeight="1">
      <c r="B724" s="43"/>
      <c r="C724" s="6"/>
      <c r="AK724" s="44"/>
      <c r="AL724" s="44"/>
      <c r="AM724" s="44"/>
    </row>
    <row r="725" spans="2:39" ht="17.25" customHeight="1">
      <c r="B725" s="43"/>
      <c r="C725" s="6"/>
      <c r="AK725" s="44"/>
      <c r="AL725" s="44"/>
      <c r="AM725" s="44"/>
    </row>
    <row r="726" spans="2:39" ht="17.25" customHeight="1">
      <c r="B726" s="43"/>
      <c r="C726" s="6"/>
      <c r="AK726" s="44"/>
      <c r="AL726" s="44"/>
      <c r="AM726" s="44"/>
    </row>
    <row r="727" spans="2:39" ht="17.25" customHeight="1">
      <c r="B727" s="43"/>
      <c r="C727" s="6"/>
      <c r="AK727" s="44"/>
      <c r="AL727" s="44"/>
      <c r="AM727" s="44"/>
    </row>
    <row r="728" spans="2:39" ht="17.25" customHeight="1">
      <c r="B728" s="43"/>
      <c r="C728" s="6"/>
      <c r="AK728" s="44"/>
      <c r="AL728" s="44"/>
      <c r="AM728" s="44"/>
    </row>
    <row r="729" spans="2:39" ht="17.25" customHeight="1">
      <c r="B729" s="43"/>
      <c r="C729" s="6"/>
      <c r="AK729" s="44"/>
      <c r="AL729" s="44"/>
      <c r="AM729" s="44"/>
    </row>
    <row r="730" spans="2:39" ht="17.25" customHeight="1">
      <c r="B730" s="43"/>
      <c r="C730" s="6"/>
      <c r="AK730" s="44"/>
      <c r="AL730" s="44"/>
      <c r="AM730" s="44"/>
    </row>
    <row r="731" spans="2:39" ht="17.25" customHeight="1">
      <c r="B731" s="43"/>
      <c r="C731" s="6"/>
      <c r="AK731" s="44"/>
      <c r="AL731" s="44"/>
      <c r="AM731" s="44"/>
    </row>
    <row r="732" spans="2:39" ht="17.25" customHeight="1">
      <c r="B732" s="43"/>
      <c r="C732" s="6"/>
      <c r="AK732" s="44"/>
      <c r="AL732" s="44"/>
      <c r="AM732" s="44"/>
    </row>
    <row r="733" spans="2:39" ht="17.25" customHeight="1">
      <c r="B733" s="43"/>
      <c r="C733" s="6"/>
      <c r="AK733" s="44"/>
      <c r="AL733" s="44"/>
      <c r="AM733" s="44"/>
    </row>
    <row r="734" spans="2:39" ht="17.25" customHeight="1">
      <c r="B734" s="43"/>
      <c r="C734" s="6"/>
      <c r="AK734" s="44"/>
      <c r="AL734" s="44"/>
      <c r="AM734" s="44"/>
    </row>
    <row r="735" spans="2:39" ht="17.25" customHeight="1">
      <c r="B735" s="43"/>
      <c r="C735" s="6"/>
      <c r="AK735" s="44"/>
      <c r="AL735" s="44"/>
      <c r="AM735" s="44"/>
    </row>
    <row r="736" spans="2:39" ht="17.25" customHeight="1">
      <c r="B736" s="43"/>
      <c r="C736" s="6"/>
      <c r="AK736" s="44"/>
      <c r="AL736" s="44"/>
      <c r="AM736" s="44"/>
    </row>
    <row r="737" spans="2:39" ht="17.25" customHeight="1">
      <c r="B737" s="43"/>
      <c r="C737" s="6"/>
      <c r="AK737" s="44"/>
      <c r="AL737" s="44"/>
      <c r="AM737" s="44"/>
    </row>
    <row r="738" spans="2:39" ht="17.25" customHeight="1">
      <c r="B738" s="43"/>
      <c r="C738" s="6"/>
      <c r="AK738" s="44"/>
      <c r="AL738" s="44"/>
      <c r="AM738" s="44"/>
    </row>
    <row r="739" spans="2:39" ht="17.25" customHeight="1">
      <c r="B739" s="43"/>
      <c r="C739" s="6"/>
      <c r="AK739" s="44"/>
      <c r="AL739" s="44"/>
      <c r="AM739" s="44"/>
    </row>
    <row r="740" spans="2:39" ht="17.25" customHeight="1">
      <c r="B740" s="43"/>
      <c r="C740" s="6"/>
      <c r="AK740" s="44"/>
      <c r="AL740" s="44"/>
      <c r="AM740" s="44"/>
    </row>
    <row r="741" spans="2:39" ht="17.25" customHeight="1">
      <c r="B741" s="43"/>
      <c r="C741" s="6"/>
      <c r="AK741" s="44"/>
      <c r="AL741" s="44"/>
      <c r="AM741" s="44"/>
    </row>
    <row r="742" spans="2:39" ht="17.25" customHeight="1">
      <c r="B742" s="43"/>
      <c r="C742" s="6"/>
      <c r="AK742" s="44"/>
      <c r="AL742" s="44"/>
      <c r="AM742" s="44"/>
    </row>
    <row r="743" spans="2:39" ht="17.25" customHeight="1">
      <c r="B743" s="43"/>
      <c r="C743" s="6"/>
      <c r="AK743" s="44"/>
      <c r="AL743" s="44"/>
      <c r="AM743" s="44"/>
    </row>
    <row r="744" spans="2:39" ht="17.25" customHeight="1">
      <c r="B744" s="43"/>
      <c r="C744" s="6"/>
      <c r="AK744" s="44"/>
      <c r="AL744" s="44"/>
      <c r="AM744" s="44"/>
    </row>
    <row r="745" spans="2:39" ht="17.25" customHeight="1">
      <c r="B745" s="43"/>
      <c r="C745" s="6"/>
      <c r="AK745" s="44"/>
      <c r="AL745" s="44"/>
      <c r="AM745" s="44"/>
    </row>
    <row r="746" spans="2:39" ht="17.25" customHeight="1">
      <c r="B746" s="43"/>
      <c r="C746" s="6"/>
      <c r="AK746" s="44"/>
      <c r="AL746" s="44"/>
      <c r="AM746" s="44"/>
    </row>
    <row r="747" spans="2:39" ht="17.25" customHeight="1">
      <c r="B747" s="43"/>
      <c r="C747" s="6"/>
      <c r="AK747" s="44"/>
      <c r="AL747" s="44"/>
      <c r="AM747" s="44"/>
    </row>
    <row r="748" spans="2:39" ht="17.25" customHeight="1">
      <c r="B748" s="43"/>
      <c r="C748" s="6"/>
      <c r="AK748" s="44"/>
      <c r="AL748" s="44"/>
      <c r="AM748" s="44"/>
    </row>
    <row r="749" spans="2:39" ht="17.25" customHeight="1">
      <c r="B749" s="43"/>
      <c r="C749" s="6"/>
      <c r="AK749" s="44"/>
      <c r="AL749" s="44"/>
      <c r="AM749" s="44"/>
    </row>
    <row r="750" spans="2:39" ht="17.25" customHeight="1">
      <c r="B750" s="43"/>
      <c r="C750" s="6"/>
      <c r="AK750" s="44"/>
      <c r="AL750" s="44"/>
      <c r="AM750" s="44"/>
    </row>
    <row r="751" spans="2:39" ht="17.25" customHeight="1">
      <c r="B751" s="43"/>
      <c r="C751" s="6"/>
      <c r="AK751" s="44"/>
      <c r="AL751" s="44"/>
      <c r="AM751" s="44"/>
    </row>
    <row r="752" spans="2:39" ht="17.25" customHeight="1">
      <c r="B752" s="43"/>
      <c r="C752" s="6"/>
      <c r="AK752" s="44"/>
      <c r="AL752" s="44"/>
      <c r="AM752" s="44"/>
    </row>
    <row r="753" spans="2:39" ht="17.25" customHeight="1">
      <c r="B753" s="43"/>
      <c r="C753" s="6"/>
      <c r="AK753" s="44"/>
      <c r="AL753" s="44"/>
      <c r="AM753" s="44"/>
    </row>
    <row r="754" spans="2:39" ht="17.25" customHeight="1">
      <c r="B754" s="43"/>
      <c r="C754" s="6"/>
      <c r="AK754" s="44"/>
      <c r="AL754" s="44"/>
      <c r="AM754" s="44"/>
    </row>
    <row r="755" spans="2:39" ht="17.25" customHeight="1">
      <c r="B755" s="43"/>
      <c r="C755" s="6"/>
      <c r="AK755" s="44"/>
      <c r="AL755" s="44"/>
      <c r="AM755" s="44"/>
    </row>
    <row r="756" spans="2:39" ht="17.25" customHeight="1">
      <c r="B756" s="43"/>
      <c r="C756" s="6"/>
      <c r="AK756" s="44"/>
      <c r="AL756" s="44"/>
      <c r="AM756" s="44"/>
    </row>
    <row r="757" spans="2:39" ht="17.25" customHeight="1">
      <c r="B757" s="43"/>
      <c r="C757" s="6"/>
      <c r="AK757" s="44"/>
      <c r="AL757" s="44"/>
      <c r="AM757" s="44"/>
    </row>
    <row r="758" spans="2:39" ht="17.25" customHeight="1">
      <c r="B758" s="43"/>
      <c r="C758" s="6"/>
      <c r="AK758" s="44"/>
      <c r="AL758" s="44"/>
      <c r="AM758" s="44"/>
    </row>
    <row r="759" spans="2:39" ht="17.25" customHeight="1">
      <c r="B759" s="43"/>
      <c r="C759" s="6"/>
      <c r="AK759" s="44"/>
      <c r="AL759" s="44"/>
      <c r="AM759" s="44"/>
    </row>
    <row r="760" spans="2:39" ht="17.25" customHeight="1">
      <c r="B760" s="43"/>
      <c r="C760" s="6"/>
      <c r="AK760" s="44"/>
      <c r="AL760" s="44"/>
      <c r="AM760" s="44"/>
    </row>
    <row r="761" spans="2:39" ht="17.25" customHeight="1">
      <c r="B761" s="43"/>
      <c r="C761" s="6"/>
      <c r="AK761" s="44"/>
      <c r="AL761" s="44"/>
      <c r="AM761" s="44"/>
    </row>
    <row r="762" spans="2:39" ht="17.25" customHeight="1">
      <c r="B762" s="43"/>
      <c r="C762" s="6"/>
      <c r="AK762" s="44"/>
      <c r="AL762" s="44"/>
      <c r="AM762" s="44"/>
    </row>
    <row r="763" spans="2:39" ht="17.25" customHeight="1">
      <c r="B763" s="43"/>
      <c r="C763" s="6"/>
      <c r="AK763" s="44"/>
      <c r="AL763" s="44"/>
      <c r="AM763" s="44"/>
    </row>
    <row r="764" spans="2:39" ht="17.25" customHeight="1">
      <c r="B764" s="43"/>
      <c r="C764" s="6"/>
      <c r="AK764" s="44"/>
      <c r="AL764" s="44"/>
      <c r="AM764" s="44"/>
    </row>
    <row r="765" spans="2:39" ht="17.25" customHeight="1">
      <c r="B765" s="43"/>
      <c r="C765" s="6"/>
      <c r="AK765" s="44"/>
      <c r="AL765" s="44"/>
      <c r="AM765" s="44"/>
    </row>
    <row r="766" spans="2:39" ht="17.25" customHeight="1">
      <c r="B766" s="43"/>
      <c r="C766" s="6"/>
      <c r="AK766" s="44"/>
      <c r="AL766" s="44"/>
      <c r="AM766" s="44"/>
    </row>
    <row r="767" spans="2:39" ht="17.25" customHeight="1">
      <c r="B767" s="43"/>
      <c r="C767" s="6"/>
      <c r="AK767" s="44"/>
      <c r="AL767" s="44"/>
      <c r="AM767" s="44"/>
    </row>
    <row r="768" spans="2:39" ht="17.25" customHeight="1">
      <c r="B768" s="43"/>
      <c r="C768" s="6"/>
      <c r="AK768" s="44"/>
      <c r="AL768" s="44"/>
      <c r="AM768" s="44"/>
    </row>
    <row r="769" spans="2:39" ht="17.25" customHeight="1">
      <c r="B769" s="43"/>
      <c r="C769" s="6"/>
      <c r="AK769" s="44"/>
      <c r="AL769" s="44"/>
      <c r="AM769" s="44"/>
    </row>
    <row r="770" spans="2:39" ht="17.25" customHeight="1">
      <c r="B770" s="43"/>
      <c r="C770" s="6"/>
      <c r="AK770" s="44"/>
      <c r="AL770" s="44"/>
      <c r="AM770" s="44"/>
    </row>
    <row r="771" spans="2:39" ht="17.25" customHeight="1">
      <c r="B771" s="43"/>
      <c r="C771" s="6"/>
      <c r="AK771" s="44"/>
      <c r="AL771" s="44"/>
      <c r="AM771" s="44"/>
    </row>
    <row r="772" spans="2:39" ht="17.25" customHeight="1">
      <c r="B772" s="43"/>
      <c r="C772" s="6"/>
      <c r="AK772" s="44"/>
      <c r="AL772" s="44"/>
      <c r="AM772" s="44"/>
    </row>
    <row r="773" spans="2:39" ht="17.25" customHeight="1">
      <c r="B773" s="43"/>
      <c r="C773" s="6"/>
      <c r="AK773" s="44"/>
      <c r="AL773" s="44"/>
      <c r="AM773" s="44"/>
    </row>
    <row r="774" spans="2:39" ht="17.25" customHeight="1">
      <c r="B774" s="43"/>
      <c r="C774" s="6"/>
      <c r="AK774" s="44"/>
      <c r="AL774" s="44"/>
      <c r="AM774" s="44"/>
    </row>
    <row r="775" spans="2:39" ht="17.25" customHeight="1">
      <c r="B775" s="43"/>
      <c r="C775" s="6"/>
      <c r="AK775" s="44"/>
      <c r="AL775" s="44"/>
      <c r="AM775" s="44"/>
    </row>
    <row r="776" spans="2:39" ht="17.25" customHeight="1">
      <c r="B776" s="43"/>
      <c r="C776" s="6"/>
      <c r="AK776" s="44"/>
      <c r="AL776" s="44"/>
      <c r="AM776" s="44"/>
    </row>
    <row r="777" spans="2:39" ht="17.25" customHeight="1">
      <c r="B777" s="43"/>
      <c r="C777" s="6"/>
      <c r="AK777" s="44"/>
      <c r="AL777" s="44"/>
      <c r="AM777" s="44"/>
    </row>
    <row r="778" spans="2:39" ht="17.25" customHeight="1">
      <c r="B778" s="43"/>
      <c r="C778" s="6"/>
      <c r="AK778" s="44"/>
      <c r="AL778" s="44"/>
      <c r="AM778" s="44"/>
    </row>
    <row r="779" spans="2:39" ht="17.25" customHeight="1">
      <c r="B779" s="43"/>
      <c r="C779" s="6"/>
      <c r="AK779" s="44"/>
      <c r="AL779" s="44"/>
      <c r="AM779" s="44"/>
    </row>
    <row r="780" spans="2:39" ht="17.25" customHeight="1">
      <c r="B780" s="43"/>
      <c r="C780" s="6"/>
      <c r="AK780" s="44"/>
      <c r="AL780" s="44"/>
      <c r="AM780" s="44"/>
    </row>
    <row r="781" spans="2:39" ht="17.25" customHeight="1">
      <c r="B781" s="43"/>
      <c r="C781" s="6"/>
      <c r="AK781" s="44"/>
      <c r="AL781" s="44"/>
      <c r="AM781" s="44"/>
    </row>
    <row r="782" spans="2:39" ht="17.25" customHeight="1">
      <c r="B782" s="43"/>
      <c r="C782" s="6"/>
      <c r="AK782" s="44"/>
      <c r="AL782" s="44"/>
      <c r="AM782" s="44"/>
    </row>
    <row r="783" spans="2:39" ht="17.25" customHeight="1">
      <c r="B783" s="43"/>
      <c r="C783" s="6"/>
      <c r="AK783" s="44"/>
      <c r="AL783" s="44"/>
      <c r="AM783" s="44"/>
    </row>
    <row r="784" spans="2:39" ht="17.25" customHeight="1">
      <c r="B784" s="43"/>
      <c r="C784" s="6"/>
      <c r="AK784" s="44"/>
      <c r="AL784" s="44"/>
      <c r="AM784" s="44"/>
    </row>
    <row r="785" spans="2:39" ht="17.25" customHeight="1">
      <c r="B785" s="43"/>
      <c r="C785" s="6"/>
      <c r="AK785" s="44"/>
      <c r="AL785" s="44"/>
      <c r="AM785" s="44"/>
    </row>
    <row r="786" spans="2:39" ht="17.25" customHeight="1">
      <c r="B786" s="43"/>
      <c r="C786" s="6"/>
      <c r="AK786" s="44"/>
      <c r="AL786" s="44"/>
      <c r="AM786" s="44"/>
    </row>
    <row r="787" spans="2:39" ht="17.25" customHeight="1">
      <c r="B787" s="43"/>
      <c r="C787" s="6"/>
      <c r="AK787" s="44"/>
      <c r="AL787" s="44"/>
      <c r="AM787" s="44"/>
    </row>
    <row r="788" spans="2:39" ht="17.25" customHeight="1">
      <c r="B788" s="43"/>
      <c r="C788" s="6"/>
      <c r="AK788" s="44"/>
      <c r="AL788" s="44"/>
      <c r="AM788" s="44"/>
    </row>
    <row r="789" spans="2:39" ht="17.25" customHeight="1">
      <c r="B789" s="43"/>
      <c r="C789" s="6"/>
      <c r="AK789" s="44"/>
      <c r="AL789" s="44"/>
      <c r="AM789" s="44"/>
    </row>
    <row r="790" spans="2:39" ht="17.25" customHeight="1">
      <c r="B790" s="43"/>
      <c r="C790" s="6"/>
      <c r="AK790" s="44"/>
      <c r="AL790" s="44"/>
      <c r="AM790" s="44"/>
    </row>
    <row r="791" spans="2:39" ht="17.25" customHeight="1">
      <c r="B791" s="43"/>
      <c r="C791" s="6"/>
      <c r="AK791" s="44"/>
      <c r="AL791" s="44"/>
      <c r="AM791" s="44"/>
    </row>
    <row r="792" spans="2:39" ht="17.25" customHeight="1">
      <c r="B792" s="43"/>
      <c r="C792" s="6"/>
      <c r="AK792" s="44"/>
      <c r="AL792" s="44"/>
      <c r="AM792" s="44"/>
    </row>
    <row r="793" spans="2:39" ht="17.25" customHeight="1">
      <c r="B793" s="43"/>
      <c r="C793" s="6"/>
      <c r="AK793" s="44"/>
      <c r="AL793" s="44"/>
      <c r="AM793" s="44"/>
    </row>
    <row r="794" spans="2:39" ht="17.25" customHeight="1">
      <c r="B794" s="43"/>
      <c r="C794" s="6"/>
      <c r="AK794" s="44"/>
      <c r="AL794" s="44"/>
      <c r="AM794" s="44"/>
    </row>
    <row r="795" spans="2:39" ht="17.25" customHeight="1">
      <c r="B795" s="43"/>
      <c r="C795" s="6"/>
      <c r="AK795" s="44"/>
      <c r="AL795" s="44"/>
      <c r="AM795" s="44"/>
    </row>
    <row r="796" spans="2:39" ht="17.25" customHeight="1">
      <c r="B796" s="43"/>
      <c r="C796" s="6"/>
      <c r="AK796" s="44"/>
      <c r="AL796" s="44"/>
      <c r="AM796" s="44"/>
    </row>
    <row r="797" spans="2:39" ht="17.25" customHeight="1">
      <c r="B797" s="43"/>
      <c r="C797" s="6"/>
      <c r="AK797" s="44"/>
      <c r="AL797" s="44"/>
      <c r="AM797" s="44"/>
    </row>
    <row r="798" spans="2:39" ht="17.25" customHeight="1">
      <c r="B798" s="43"/>
      <c r="C798" s="6"/>
      <c r="AK798" s="44"/>
      <c r="AL798" s="44"/>
      <c r="AM798" s="44"/>
    </row>
    <row r="799" spans="2:39" ht="17.25" customHeight="1">
      <c r="B799" s="43"/>
      <c r="C799" s="6"/>
      <c r="AK799" s="44"/>
      <c r="AL799" s="44"/>
      <c r="AM799" s="44"/>
    </row>
    <row r="800" spans="2:39" ht="17.25" customHeight="1">
      <c r="B800" s="43"/>
      <c r="C800" s="6"/>
      <c r="AK800" s="44"/>
      <c r="AL800" s="44"/>
      <c r="AM800" s="44"/>
    </row>
    <row r="801" spans="2:39" ht="17.25" customHeight="1">
      <c r="B801" s="43"/>
      <c r="C801" s="6"/>
      <c r="AK801" s="44"/>
      <c r="AL801" s="44"/>
      <c r="AM801" s="44"/>
    </row>
    <row r="802" spans="2:39" ht="17.25" customHeight="1">
      <c r="B802" s="43"/>
      <c r="C802" s="6"/>
      <c r="AK802" s="44"/>
      <c r="AL802" s="44"/>
      <c r="AM802" s="44"/>
    </row>
    <row r="803" spans="2:39" ht="17.25" customHeight="1">
      <c r="B803" s="43"/>
      <c r="C803" s="6"/>
      <c r="AK803" s="44"/>
      <c r="AL803" s="44"/>
      <c r="AM803" s="44"/>
    </row>
    <row r="804" spans="2:39" ht="17.25" customHeight="1">
      <c r="B804" s="43"/>
      <c r="C804" s="6"/>
      <c r="AK804" s="44"/>
      <c r="AL804" s="44"/>
      <c r="AM804" s="44"/>
    </row>
    <row r="805" spans="2:39" ht="17.25" customHeight="1">
      <c r="B805" s="43"/>
      <c r="C805" s="6"/>
      <c r="AK805" s="44"/>
      <c r="AL805" s="44"/>
      <c r="AM805" s="44"/>
    </row>
    <row r="806" spans="2:39" ht="17.25" customHeight="1">
      <c r="B806" s="43"/>
      <c r="C806" s="6"/>
      <c r="AK806" s="44"/>
      <c r="AL806" s="44"/>
      <c r="AM806" s="44"/>
    </row>
    <row r="807" spans="2:39" ht="17.25" customHeight="1">
      <c r="B807" s="43"/>
      <c r="C807" s="6"/>
      <c r="AK807" s="44"/>
      <c r="AL807" s="44"/>
      <c r="AM807" s="44"/>
    </row>
    <row r="808" spans="2:39" ht="17.25" customHeight="1">
      <c r="B808" s="43"/>
      <c r="C808" s="6"/>
      <c r="AK808" s="44"/>
      <c r="AL808" s="44"/>
      <c r="AM808" s="44"/>
    </row>
    <row r="809" spans="2:39" ht="17.25" customHeight="1">
      <c r="B809" s="43"/>
      <c r="C809" s="6"/>
      <c r="AK809" s="44"/>
      <c r="AL809" s="44"/>
      <c r="AM809" s="44"/>
    </row>
    <row r="810" spans="2:39" ht="17.25" customHeight="1">
      <c r="B810" s="43"/>
      <c r="C810" s="6"/>
      <c r="AK810" s="44"/>
      <c r="AL810" s="44"/>
      <c r="AM810" s="44"/>
    </row>
    <row r="811" spans="2:39" ht="17.25" customHeight="1">
      <c r="B811" s="43"/>
      <c r="C811" s="6"/>
      <c r="AK811" s="44"/>
      <c r="AL811" s="44"/>
      <c r="AM811" s="44"/>
    </row>
    <row r="812" spans="2:39" ht="17.25" customHeight="1">
      <c r="B812" s="43"/>
      <c r="C812" s="6"/>
      <c r="AK812" s="44"/>
      <c r="AL812" s="44"/>
      <c r="AM812" s="44"/>
    </row>
    <row r="813" spans="2:39" ht="17.25" customHeight="1">
      <c r="B813" s="43"/>
      <c r="C813" s="6"/>
      <c r="AK813" s="44"/>
      <c r="AL813" s="44"/>
      <c r="AM813" s="44"/>
    </row>
    <row r="814" spans="2:39" ht="17.25" customHeight="1">
      <c r="B814" s="43"/>
      <c r="C814" s="6"/>
      <c r="AK814" s="44"/>
      <c r="AL814" s="44"/>
      <c r="AM814" s="44"/>
    </row>
    <row r="815" spans="2:39" ht="17.25" customHeight="1">
      <c r="B815" s="43"/>
      <c r="C815" s="6"/>
      <c r="AK815" s="44"/>
      <c r="AL815" s="44"/>
      <c r="AM815" s="44"/>
    </row>
    <row r="816" spans="2:39" ht="17.25" customHeight="1">
      <c r="B816" s="43"/>
      <c r="C816" s="6"/>
      <c r="AK816" s="44"/>
      <c r="AL816" s="44"/>
      <c r="AM816" s="44"/>
    </row>
    <row r="817" spans="2:39" ht="17.25" customHeight="1">
      <c r="B817" s="43"/>
      <c r="C817" s="6"/>
      <c r="AK817" s="44"/>
      <c r="AL817" s="44"/>
      <c r="AM817" s="44"/>
    </row>
    <row r="818" spans="2:39" ht="17.25" customHeight="1">
      <c r="B818" s="43"/>
      <c r="C818" s="6"/>
      <c r="AK818" s="44"/>
      <c r="AL818" s="44"/>
      <c r="AM818" s="44"/>
    </row>
    <row r="819" spans="2:39" ht="17.25" customHeight="1">
      <c r="B819" s="43"/>
      <c r="C819" s="6"/>
      <c r="AK819" s="44"/>
      <c r="AL819" s="44"/>
      <c r="AM819" s="44"/>
    </row>
    <row r="820" spans="2:39" ht="17.25" customHeight="1">
      <c r="B820" s="43"/>
      <c r="C820" s="6"/>
      <c r="AK820" s="44"/>
      <c r="AL820" s="44"/>
      <c r="AM820" s="44"/>
    </row>
    <row r="821" spans="2:39" ht="17.25" customHeight="1">
      <c r="B821" s="43"/>
      <c r="C821" s="6"/>
      <c r="AK821" s="44"/>
      <c r="AL821" s="44"/>
      <c r="AM821" s="44"/>
    </row>
    <row r="822" spans="2:39" ht="17.25" customHeight="1">
      <c r="B822" s="43"/>
      <c r="C822" s="6"/>
      <c r="AK822" s="44"/>
      <c r="AL822" s="44"/>
      <c r="AM822" s="44"/>
    </row>
    <row r="823" spans="2:39" ht="17.25" customHeight="1">
      <c r="B823" s="43"/>
      <c r="C823" s="6"/>
      <c r="AK823" s="44"/>
      <c r="AL823" s="44"/>
      <c r="AM823" s="44"/>
    </row>
    <row r="824" spans="2:39" ht="17.25" customHeight="1">
      <c r="B824" s="43"/>
      <c r="C824" s="6"/>
      <c r="AK824" s="44"/>
      <c r="AL824" s="44"/>
      <c r="AM824" s="44"/>
    </row>
    <row r="825" spans="2:39" ht="17.25" customHeight="1">
      <c r="B825" s="43"/>
      <c r="C825" s="6"/>
      <c r="AK825" s="44"/>
      <c r="AL825" s="44"/>
      <c r="AM825" s="44"/>
    </row>
    <row r="826" spans="2:39" ht="17.25" customHeight="1">
      <c r="B826" s="43"/>
      <c r="C826" s="6"/>
      <c r="AK826" s="44"/>
      <c r="AL826" s="44"/>
      <c r="AM826" s="44"/>
    </row>
    <row r="827" spans="2:39" ht="17.25" customHeight="1">
      <c r="B827" s="43"/>
      <c r="C827" s="6"/>
      <c r="AK827" s="44"/>
      <c r="AL827" s="44"/>
      <c r="AM827" s="44"/>
    </row>
    <row r="828" spans="2:39" ht="17.25" customHeight="1">
      <c r="B828" s="43"/>
      <c r="C828" s="6"/>
      <c r="AK828" s="44"/>
      <c r="AL828" s="44"/>
      <c r="AM828" s="44"/>
    </row>
    <row r="829" spans="2:39" ht="17.25" customHeight="1">
      <c r="B829" s="43"/>
      <c r="C829" s="6"/>
      <c r="AK829" s="44"/>
      <c r="AL829" s="44"/>
      <c r="AM829" s="44"/>
    </row>
    <row r="830" spans="2:39" ht="17.25" customHeight="1">
      <c r="B830" s="43"/>
      <c r="C830" s="6"/>
      <c r="AK830" s="44"/>
      <c r="AL830" s="44"/>
      <c r="AM830" s="44"/>
    </row>
    <row r="831" spans="2:39" ht="17.25" customHeight="1">
      <c r="B831" s="43"/>
      <c r="C831" s="6"/>
      <c r="AK831" s="44"/>
      <c r="AL831" s="44"/>
      <c r="AM831" s="44"/>
    </row>
    <row r="832" spans="2:39" ht="17.25" customHeight="1">
      <c r="B832" s="43"/>
      <c r="C832" s="6"/>
      <c r="AK832" s="44"/>
      <c r="AL832" s="44"/>
      <c r="AM832" s="44"/>
    </row>
    <row r="833" spans="2:39" ht="17.25" customHeight="1">
      <c r="B833" s="43"/>
      <c r="C833" s="6"/>
      <c r="AK833" s="44"/>
      <c r="AL833" s="44"/>
      <c r="AM833" s="44"/>
    </row>
    <row r="834" spans="2:39" ht="17.25" customHeight="1">
      <c r="B834" s="43"/>
      <c r="C834" s="6"/>
      <c r="AK834" s="44"/>
      <c r="AL834" s="44"/>
      <c r="AM834" s="44"/>
    </row>
    <row r="835" spans="2:39" ht="17.25" customHeight="1">
      <c r="B835" s="43"/>
      <c r="C835" s="6"/>
      <c r="AK835" s="44"/>
      <c r="AL835" s="44"/>
      <c r="AM835" s="44"/>
    </row>
    <row r="836" spans="2:39" ht="17.25" customHeight="1">
      <c r="B836" s="43"/>
      <c r="C836" s="6"/>
      <c r="AK836" s="44"/>
      <c r="AL836" s="44"/>
      <c r="AM836" s="44"/>
    </row>
    <row r="837" spans="2:39" ht="17.25" customHeight="1">
      <c r="B837" s="43"/>
      <c r="C837" s="6"/>
      <c r="AK837" s="44"/>
      <c r="AL837" s="44"/>
      <c r="AM837" s="44"/>
    </row>
    <row r="838" spans="2:39" ht="17.25" customHeight="1">
      <c r="B838" s="43"/>
      <c r="C838" s="6"/>
      <c r="AK838" s="44"/>
      <c r="AL838" s="44"/>
      <c r="AM838" s="44"/>
    </row>
    <row r="839" spans="2:39" ht="17.25" customHeight="1">
      <c r="B839" s="43"/>
      <c r="C839" s="6"/>
      <c r="AK839" s="44"/>
      <c r="AL839" s="44"/>
      <c r="AM839" s="44"/>
    </row>
    <row r="840" spans="2:39" ht="17.25" customHeight="1">
      <c r="B840" s="43"/>
      <c r="C840" s="6"/>
      <c r="AK840" s="44"/>
      <c r="AL840" s="44"/>
      <c r="AM840" s="44"/>
    </row>
    <row r="841" spans="2:39" ht="17.25" customHeight="1">
      <c r="B841" s="43"/>
      <c r="C841" s="6"/>
      <c r="AK841" s="44"/>
      <c r="AL841" s="44"/>
      <c r="AM841" s="44"/>
    </row>
    <row r="842" spans="2:39" ht="17.25" customHeight="1">
      <c r="B842" s="43"/>
      <c r="C842" s="6"/>
      <c r="AK842" s="44"/>
      <c r="AL842" s="44"/>
      <c r="AM842" s="44"/>
    </row>
    <row r="843" spans="2:39" ht="17.25" customHeight="1">
      <c r="B843" s="43"/>
      <c r="C843" s="6"/>
      <c r="AK843" s="44"/>
      <c r="AL843" s="44"/>
      <c r="AM843" s="44"/>
    </row>
    <row r="844" spans="2:39" ht="17.25" customHeight="1">
      <c r="B844" s="43"/>
      <c r="C844" s="6"/>
      <c r="AK844" s="44"/>
      <c r="AL844" s="44"/>
      <c r="AM844" s="44"/>
    </row>
    <row r="845" spans="2:39" ht="17.25" customHeight="1">
      <c r="B845" s="43"/>
      <c r="C845" s="6"/>
      <c r="AK845" s="44"/>
      <c r="AL845" s="44"/>
      <c r="AM845" s="44"/>
    </row>
    <row r="846" spans="2:39" ht="17.25" customHeight="1">
      <c r="B846" s="43"/>
      <c r="C846" s="6"/>
      <c r="AK846" s="44"/>
      <c r="AL846" s="44"/>
      <c r="AM846" s="44"/>
    </row>
    <row r="847" spans="2:39" ht="17.25" customHeight="1">
      <c r="B847" s="43"/>
      <c r="C847" s="6"/>
      <c r="AK847" s="44"/>
      <c r="AL847" s="44"/>
      <c r="AM847" s="44"/>
    </row>
    <row r="848" spans="2:39" ht="17.25" customHeight="1">
      <c r="B848" s="43"/>
      <c r="C848" s="6"/>
      <c r="AK848" s="44"/>
      <c r="AL848" s="44"/>
      <c r="AM848" s="44"/>
    </row>
    <row r="849" spans="2:39" ht="17.25" customHeight="1">
      <c r="B849" s="43"/>
      <c r="C849" s="6"/>
      <c r="AK849" s="44"/>
      <c r="AL849" s="44"/>
      <c r="AM849" s="44"/>
    </row>
    <row r="850" spans="2:39" ht="17.25" customHeight="1">
      <c r="B850" s="43"/>
      <c r="C850" s="6"/>
      <c r="AK850" s="44"/>
      <c r="AL850" s="44"/>
      <c r="AM850" s="44"/>
    </row>
    <row r="851" spans="2:39" ht="17.25" customHeight="1">
      <c r="B851" s="43"/>
      <c r="C851" s="6"/>
      <c r="AK851" s="44"/>
      <c r="AL851" s="44"/>
      <c r="AM851" s="44"/>
    </row>
    <row r="852" spans="2:39" ht="17.25" customHeight="1">
      <c r="B852" s="43"/>
      <c r="C852" s="6"/>
      <c r="AK852" s="44"/>
      <c r="AL852" s="44"/>
      <c r="AM852" s="44"/>
    </row>
    <row r="853" spans="2:39" ht="17.25" customHeight="1">
      <c r="B853" s="43"/>
      <c r="C853" s="6"/>
      <c r="AK853" s="44"/>
      <c r="AL853" s="44"/>
      <c r="AM853" s="44"/>
    </row>
    <row r="854" spans="2:39" ht="17.25" customHeight="1">
      <c r="B854" s="43"/>
      <c r="C854" s="6"/>
      <c r="AK854" s="44"/>
      <c r="AL854" s="44"/>
      <c r="AM854" s="44"/>
    </row>
    <row r="855" spans="2:39" ht="17.25" customHeight="1">
      <c r="B855" s="43"/>
      <c r="C855" s="6"/>
      <c r="AK855" s="44"/>
      <c r="AL855" s="44"/>
      <c r="AM855" s="44"/>
    </row>
    <row r="856" spans="2:39" ht="17.25" customHeight="1">
      <c r="B856" s="43"/>
      <c r="C856" s="6"/>
      <c r="AK856" s="44"/>
      <c r="AL856" s="44"/>
      <c r="AM856" s="44"/>
    </row>
    <row r="857" spans="2:39" ht="17.25" customHeight="1">
      <c r="B857" s="43"/>
      <c r="C857" s="6"/>
      <c r="AK857" s="44"/>
      <c r="AL857" s="44"/>
      <c r="AM857" s="44"/>
    </row>
    <row r="858" spans="2:39" ht="17.25" customHeight="1">
      <c r="B858" s="43"/>
      <c r="C858" s="6"/>
      <c r="AK858" s="44"/>
      <c r="AL858" s="44"/>
      <c r="AM858" s="44"/>
    </row>
    <row r="859" spans="2:39" ht="17.25" customHeight="1">
      <c r="B859" s="43"/>
      <c r="C859" s="6"/>
      <c r="AK859" s="44"/>
      <c r="AL859" s="44"/>
      <c r="AM859" s="44"/>
    </row>
    <row r="860" spans="2:39" ht="17.25" customHeight="1">
      <c r="B860" s="43"/>
      <c r="C860" s="6"/>
      <c r="AK860" s="44"/>
      <c r="AL860" s="44"/>
      <c r="AM860" s="44"/>
    </row>
    <row r="861" spans="2:39" ht="17.25" customHeight="1">
      <c r="B861" s="43"/>
      <c r="C861" s="6"/>
      <c r="AK861" s="44"/>
      <c r="AL861" s="44"/>
      <c r="AM861" s="44"/>
    </row>
    <row r="862" spans="2:39" ht="17.25" customHeight="1">
      <c r="B862" s="43"/>
      <c r="C862" s="6"/>
      <c r="AK862" s="44"/>
      <c r="AL862" s="44"/>
      <c r="AM862" s="44"/>
    </row>
    <row r="863" spans="2:39" ht="17.25" customHeight="1">
      <c r="B863" s="43"/>
      <c r="C863" s="6"/>
      <c r="AK863" s="44"/>
      <c r="AL863" s="44"/>
      <c r="AM863" s="44"/>
    </row>
    <row r="864" spans="2:39" ht="17.25" customHeight="1">
      <c r="B864" s="43"/>
      <c r="C864" s="6"/>
      <c r="AK864" s="44"/>
      <c r="AL864" s="44"/>
      <c r="AM864" s="44"/>
    </row>
    <row r="865" spans="2:39" ht="17.25" customHeight="1">
      <c r="B865" s="43"/>
      <c r="C865" s="6"/>
      <c r="AK865" s="44"/>
      <c r="AL865" s="44"/>
      <c r="AM865" s="44"/>
    </row>
    <row r="866" spans="2:39" ht="17.25" customHeight="1">
      <c r="B866" s="43"/>
      <c r="C866" s="6"/>
      <c r="AK866" s="44"/>
      <c r="AL866" s="44"/>
      <c r="AM866" s="44"/>
    </row>
    <row r="867" spans="2:39" ht="17.25" customHeight="1">
      <c r="B867" s="43"/>
      <c r="C867" s="6"/>
      <c r="AK867" s="44"/>
      <c r="AL867" s="44"/>
      <c r="AM867" s="44"/>
    </row>
    <row r="868" spans="2:39" ht="17.25" customHeight="1">
      <c r="B868" s="43"/>
      <c r="C868" s="6"/>
      <c r="AK868" s="44"/>
      <c r="AL868" s="44"/>
      <c r="AM868" s="44"/>
    </row>
    <row r="869" spans="2:39" ht="17.25" customHeight="1">
      <c r="B869" s="43"/>
      <c r="C869" s="6"/>
      <c r="AK869" s="44"/>
      <c r="AL869" s="44"/>
      <c r="AM869" s="44"/>
    </row>
    <row r="870" spans="2:39" ht="17.25" customHeight="1">
      <c r="B870" s="43"/>
      <c r="C870" s="6"/>
      <c r="AK870" s="44"/>
      <c r="AL870" s="44"/>
      <c r="AM870" s="44"/>
    </row>
    <row r="871" spans="2:39" ht="17.25" customHeight="1">
      <c r="B871" s="43"/>
      <c r="C871" s="6"/>
      <c r="AK871" s="44"/>
      <c r="AL871" s="44"/>
      <c r="AM871" s="44"/>
    </row>
    <row r="872" spans="2:39" ht="17.25" customHeight="1">
      <c r="B872" s="43"/>
      <c r="C872" s="6"/>
      <c r="AK872" s="44"/>
      <c r="AL872" s="44"/>
      <c r="AM872" s="44"/>
    </row>
    <row r="873" spans="2:39" ht="17.25" customHeight="1">
      <c r="B873" s="43"/>
      <c r="C873" s="6"/>
      <c r="AK873" s="44"/>
      <c r="AL873" s="44"/>
      <c r="AM873" s="44"/>
    </row>
    <row r="874" spans="2:39" ht="17.25" customHeight="1">
      <c r="B874" s="43"/>
      <c r="C874" s="6"/>
      <c r="AK874" s="44"/>
      <c r="AL874" s="44"/>
      <c r="AM874" s="44"/>
    </row>
    <row r="875" spans="2:39" ht="17.25" customHeight="1">
      <c r="B875" s="43"/>
      <c r="C875" s="6"/>
      <c r="AK875" s="44"/>
      <c r="AL875" s="44"/>
      <c r="AM875" s="44"/>
    </row>
    <row r="876" spans="2:39" ht="17.25" customHeight="1">
      <c r="B876" s="43"/>
      <c r="C876" s="6"/>
      <c r="AK876" s="44"/>
      <c r="AL876" s="44"/>
      <c r="AM876" s="44"/>
    </row>
    <row r="877" spans="2:39" ht="17.25" customHeight="1">
      <c r="B877" s="43"/>
      <c r="C877" s="6"/>
      <c r="AK877" s="44"/>
      <c r="AL877" s="44"/>
      <c r="AM877" s="44"/>
    </row>
    <row r="878" spans="2:39" ht="17.25" customHeight="1">
      <c r="B878" s="43"/>
      <c r="C878" s="6"/>
      <c r="AK878" s="44"/>
      <c r="AL878" s="44"/>
      <c r="AM878" s="44"/>
    </row>
    <row r="879" spans="2:39" ht="17.25" customHeight="1">
      <c r="B879" s="43"/>
      <c r="C879" s="6"/>
      <c r="AK879" s="44"/>
      <c r="AL879" s="44"/>
      <c r="AM879" s="44"/>
    </row>
    <row r="880" spans="2:39" ht="17.25" customHeight="1">
      <c r="B880" s="43"/>
      <c r="C880" s="6"/>
      <c r="AK880" s="44"/>
      <c r="AL880" s="44"/>
      <c r="AM880" s="44"/>
    </row>
    <row r="881" spans="2:39" ht="17.25" customHeight="1">
      <c r="B881" s="43"/>
      <c r="C881" s="6"/>
      <c r="AK881" s="44"/>
      <c r="AL881" s="44"/>
      <c r="AM881" s="44"/>
    </row>
    <row r="882" spans="2:39" ht="17.25" customHeight="1">
      <c r="B882" s="43"/>
      <c r="C882" s="6"/>
      <c r="AK882" s="44"/>
      <c r="AL882" s="44"/>
      <c r="AM882" s="44"/>
    </row>
    <row r="883" spans="2:39" ht="17.25" customHeight="1">
      <c r="B883" s="43"/>
      <c r="C883" s="6"/>
      <c r="AK883" s="44"/>
      <c r="AL883" s="44"/>
      <c r="AM883" s="44"/>
    </row>
    <row r="884" spans="2:39" ht="17.25" customHeight="1">
      <c r="B884" s="43"/>
      <c r="C884" s="6"/>
      <c r="AK884" s="44"/>
      <c r="AL884" s="44"/>
      <c r="AM884" s="44"/>
    </row>
    <row r="885" spans="2:39" ht="17.25" customHeight="1">
      <c r="B885" s="43"/>
      <c r="C885" s="6"/>
      <c r="AK885" s="44"/>
      <c r="AL885" s="44"/>
      <c r="AM885" s="44"/>
    </row>
    <row r="886" spans="2:39" ht="17.25" customHeight="1">
      <c r="B886" s="43"/>
      <c r="C886" s="6"/>
      <c r="AK886" s="44"/>
      <c r="AL886" s="44"/>
      <c r="AM886" s="44"/>
    </row>
    <row r="887" spans="2:39" ht="17.25" customHeight="1">
      <c r="B887" s="43"/>
      <c r="C887" s="6"/>
      <c r="AK887" s="44"/>
      <c r="AL887" s="44"/>
      <c r="AM887" s="44"/>
    </row>
    <row r="888" spans="2:39" ht="17.25" customHeight="1">
      <c r="B888" s="43"/>
      <c r="C888" s="6"/>
      <c r="AK888" s="44"/>
      <c r="AL888" s="44"/>
      <c r="AM888" s="44"/>
    </row>
    <row r="889" spans="2:39" ht="17.25" customHeight="1">
      <c r="B889" s="43"/>
      <c r="C889" s="6"/>
      <c r="AK889" s="44"/>
      <c r="AL889" s="44"/>
      <c r="AM889" s="44"/>
    </row>
    <row r="890" spans="2:39" ht="17.25" customHeight="1">
      <c r="B890" s="43"/>
      <c r="C890" s="6"/>
      <c r="AK890" s="44"/>
      <c r="AL890" s="44"/>
      <c r="AM890" s="44"/>
    </row>
    <row r="891" spans="2:39" ht="17.25" customHeight="1">
      <c r="B891" s="43"/>
      <c r="C891" s="6"/>
      <c r="AK891" s="44"/>
      <c r="AL891" s="44"/>
      <c r="AM891" s="44"/>
    </row>
    <row r="892" spans="2:39" ht="17.25" customHeight="1">
      <c r="B892" s="43"/>
      <c r="C892" s="6"/>
      <c r="AK892" s="44"/>
      <c r="AL892" s="44"/>
      <c r="AM892" s="44"/>
    </row>
    <row r="893" spans="2:39" ht="17.25" customHeight="1">
      <c r="B893" s="43"/>
      <c r="C893" s="6"/>
      <c r="AK893" s="44"/>
      <c r="AL893" s="44"/>
      <c r="AM893" s="44"/>
    </row>
    <row r="894" spans="2:39" ht="17.25" customHeight="1">
      <c r="B894" s="43"/>
      <c r="C894" s="6"/>
      <c r="AK894" s="44"/>
      <c r="AL894" s="44"/>
      <c r="AM894" s="44"/>
    </row>
    <row r="895" spans="2:39" ht="17.25" customHeight="1">
      <c r="B895" s="43"/>
      <c r="C895" s="6"/>
      <c r="AK895" s="44"/>
      <c r="AL895" s="44"/>
      <c r="AM895" s="44"/>
    </row>
    <row r="896" spans="2:39" ht="17.25" customHeight="1">
      <c r="B896" s="43"/>
      <c r="C896" s="6"/>
      <c r="AK896" s="44"/>
      <c r="AL896" s="44"/>
      <c r="AM896" s="44"/>
    </row>
    <row r="897" spans="2:39" ht="17.25" customHeight="1">
      <c r="B897" s="43"/>
      <c r="C897" s="6"/>
      <c r="AK897" s="44"/>
      <c r="AL897" s="44"/>
      <c r="AM897" s="44"/>
    </row>
    <row r="898" spans="2:39" ht="17.25" customHeight="1">
      <c r="B898" s="43"/>
      <c r="C898" s="6"/>
      <c r="AK898" s="44"/>
      <c r="AL898" s="44"/>
      <c r="AM898" s="44"/>
    </row>
    <row r="899" spans="2:39" ht="17.25" customHeight="1">
      <c r="B899" s="43"/>
      <c r="C899" s="6"/>
      <c r="AK899" s="44"/>
      <c r="AL899" s="44"/>
      <c r="AM899" s="44"/>
    </row>
    <row r="900" spans="2:39" ht="17.25" customHeight="1">
      <c r="B900" s="43"/>
      <c r="C900" s="6"/>
      <c r="AK900" s="44"/>
      <c r="AL900" s="44"/>
      <c r="AM900" s="44"/>
    </row>
    <row r="901" spans="2:39" ht="17.25" customHeight="1">
      <c r="B901" s="43"/>
      <c r="C901" s="6"/>
      <c r="AK901" s="44"/>
      <c r="AL901" s="44"/>
      <c r="AM901" s="44"/>
    </row>
    <row r="902" spans="2:39" ht="17.25" customHeight="1">
      <c r="B902" s="43"/>
      <c r="C902" s="6"/>
      <c r="AK902" s="44"/>
      <c r="AL902" s="44"/>
      <c r="AM902" s="44"/>
    </row>
    <row r="903" spans="2:39" ht="17.25" customHeight="1">
      <c r="B903" s="43"/>
      <c r="C903" s="6"/>
      <c r="AK903" s="44"/>
      <c r="AL903" s="44"/>
      <c r="AM903" s="44"/>
    </row>
    <row r="904" spans="2:39" ht="17.25" customHeight="1">
      <c r="B904" s="43"/>
      <c r="C904" s="6"/>
      <c r="AK904" s="44"/>
      <c r="AL904" s="44"/>
      <c r="AM904" s="44"/>
    </row>
    <row r="905" spans="2:39" ht="17.25" customHeight="1">
      <c r="B905" s="43"/>
      <c r="C905" s="6"/>
      <c r="AK905" s="44"/>
      <c r="AL905" s="44"/>
      <c r="AM905" s="44"/>
    </row>
    <row r="906" spans="2:39" ht="17.25" customHeight="1">
      <c r="B906" s="43"/>
      <c r="C906" s="6"/>
      <c r="AK906" s="44"/>
      <c r="AL906" s="44"/>
      <c r="AM906" s="44"/>
    </row>
    <row r="907" spans="2:39" ht="17.25" customHeight="1">
      <c r="B907" s="43"/>
      <c r="C907" s="6"/>
      <c r="AK907" s="44"/>
      <c r="AL907" s="44"/>
      <c r="AM907" s="44"/>
    </row>
    <row r="908" spans="2:39" ht="17.25" customHeight="1">
      <c r="B908" s="43"/>
      <c r="C908" s="6"/>
      <c r="AK908" s="44"/>
      <c r="AL908" s="44"/>
      <c r="AM908" s="44"/>
    </row>
    <row r="909" spans="2:39" ht="17.25" customHeight="1">
      <c r="B909" s="43"/>
      <c r="C909" s="6"/>
      <c r="AK909" s="44"/>
      <c r="AL909" s="44"/>
      <c r="AM909" s="44"/>
    </row>
    <row r="910" spans="2:39" ht="17.25" customHeight="1">
      <c r="B910" s="43"/>
      <c r="C910" s="6"/>
      <c r="AK910" s="44"/>
      <c r="AL910" s="44"/>
      <c r="AM910" s="44"/>
    </row>
    <row r="911" spans="2:39" ht="17.25" customHeight="1">
      <c r="B911" s="43"/>
      <c r="C911" s="6"/>
      <c r="AK911" s="44"/>
      <c r="AL911" s="44"/>
      <c r="AM911" s="44"/>
    </row>
    <row r="912" spans="2:39" ht="17.25" customHeight="1">
      <c r="B912" s="43"/>
      <c r="C912" s="6"/>
      <c r="AK912" s="44"/>
      <c r="AL912" s="44"/>
      <c r="AM912" s="44"/>
    </row>
    <row r="913" spans="2:39" ht="17.25" customHeight="1">
      <c r="B913" s="43"/>
      <c r="C913" s="6"/>
      <c r="AK913" s="44"/>
      <c r="AL913" s="44"/>
      <c r="AM913" s="44"/>
    </row>
    <row r="914" spans="2:39" ht="17.25" customHeight="1">
      <c r="B914" s="43"/>
      <c r="C914" s="6"/>
      <c r="AK914" s="44"/>
      <c r="AL914" s="44"/>
      <c r="AM914" s="44"/>
    </row>
    <row r="915" spans="2:39" ht="17.25" customHeight="1">
      <c r="B915" s="43"/>
      <c r="C915" s="6"/>
      <c r="AK915" s="44"/>
      <c r="AL915" s="44"/>
      <c r="AM915" s="44"/>
    </row>
    <row r="916" spans="2:39" ht="17.25" customHeight="1">
      <c r="B916" s="43"/>
      <c r="C916" s="6"/>
      <c r="AK916" s="44"/>
      <c r="AL916" s="44"/>
      <c r="AM916" s="44"/>
    </row>
    <row r="917" spans="2:39" ht="17.25" customHeight="1">
      <c r="B917" s="43"/>
      <c r="C917" s="6"/>
      <c r="AK917" s="44"/>
      <c r="AL917" s="44"/>
      <c r="AM917" s="44"/>
    </row>
    <row r="918" spans="2:39" ht="17.25" customHeight="1">
      <c r="B918" s="43"/>
      <c r="C918" s="6"/>
      <c r="AK918" s="44"/>
      <c r="AL918" s="44"/>
      <c r="AM918" s="44"/>
    </row>
    <row r="919" spans="2:39" ht="17.25" customHeight="1">
      <c r="B919" s="43"/>
      <c r="C919" s="6"/>
      <c r="AK919" s="44"/>
      <c r="AL919" s="44"/>
      <c r="AM919" s="44"/>
    </row>
    <row r="920" spans="2:39" ht="17.25" customHeight="1">
      <c r="B920" s="43"/>
      <c r="C920" s="6"/>
      <c r="AK920" s="44"/>
      <c r="AL920" s="44"/>
      <c r="AM920" s="44"/>
    </row>
    <row r="921" spans="2:39" ht="17.25" customHeight="1">
      <c r="B921" s="43"/>
      <c r="C921" s="6"/>
      <c r="AK921" s="44"/>
      <c r="AL921" s="44"/>
      <c r="AM921" s="44"/>
    </row>
    <row r="922" spans="2:39" ht="17.25" customHeight="1">
      <c r="B922" s="43"/>
      <c r="C922" s="6"/>
      <c r="AK922" s="44"/>
      <c r="AL922" s="44"/>
      <c r="AM922" s="44"/>
    </row>
    <row r="923" spans="2:39" ht="17.25" customHeight="1">
      <c r="B923" s="43"/>
      <c r="C923" s="6"/>
      <c r="AK923" s="44"/>
      <c r="AL923" s="44"/>
      <c r="AM923" s="44"/>
    </row>
    <row r="924" spans="2:39" ht="17.25" customHeight="1">
      <c r="B924" s="43"/>
      <c r="C924" s="6"/>
      <c r="AK924" s="44"/>
      <c r="AL924" s="44"/>
      <c r="AM924" s="44"/>
    </row>
    <row r="925" spans="2:39" ht="17.25" customHeight="1">
      <c r="B925" s="43"/>
      <c r="C925" s="6"/>
      <c r="AK925" s="44"/>
      <c r="AL925" s="44"/>
      <c r="AM925" s="44"/>
    </row>
    <row r="926" spans="2:39" ht="17.25" customHeight="1">
      <c r="B926" s="43"/>
      <c r="C926" s="6"/>
      <c r="AK926" s="44"/>
      <c r="AL926" s="44"/>
      <c r="AM926" s="44"/>
    </row>
    <row r="927" spans="2:39" ht="17.25" customHeight="1">
      <c r="B927" s="43"/>
      <c r="C927" s="6"/>
      <c r="AK927" s="44"/>
      <c r="AL927" s="44"/>
      <c r="AM927" s="44"/>
    </row>
    <row r="928" spans="2:39" ht="17.25" customHeight="1">
      <c r="B928" s="43"/>
      <c r="C928" s="6"/>
      <c r="AK928" s="44"/>
      <c r="AL928" s="44"/>
      <c r="AM928" s="44"/>
    </row>
    <row r="929" spans="2:39" ht="17.25" customHeight="1">
      <c r="B929" s="43"/>
      <c r="C929" s="6"/>
      <c r="AK929" s="44"/>
      <c r="AL929" s="44"/>
      <c r="AM929" s="44"/>
    </row>
    <row r="930" spans="2:39" ht="17.25" customHeight="1">
      <c r="B930" s="43"/>
      <c r="C930" s="6"/>
      <c r="AK930" s="44"/>
      <c r="AL930" s="44"/>
      <c r="AM930" s="44"/>
    </row>
    <row r="931" spans="2:39" ht="17.25" customHeight="1">
      <c r="B931" s="43"/>
      <c r="C931" s="6"/>
      <c r="AK931" s="44"/>
      <c r="AL931" s="44"/>
      <c r="AM931" s="44"/>
    </row>
    <row r="932" spans="2:39" ht="17.25" customHeight="1">
      <c r="B932" s="43"/>
      <c r="C932" s="6"/>
      <c r="AK932" s="44"/>
      <c r="AL932" s="44"/>
      <c r="AM932" s="44"/>
    </row>
    <row r="933" spans="2:39" ht="17.25" customHeight="1">
      <c r="B933" s="43"/>
      <c r="C933" s="6"/>
      <c r="AK933" s="44"/>
      <c r="AL933" s="44"/>
      <c r="AM933" s="44"/>
    </row>
    <row r="934" spans="2:39" ht="17.25" customHeight="1">
      <c r="B934" s="43"/>
      <c r="C934" s="6"/>
      <c r="AK934" s="44"/>
      <c r="AL934" s="44"/>
      <c r="AM934" s="44"/>
    </row>
    <row r="935" spans="2:39" ht="17.25" customHeight="1">
      <c r="B935" s="43"/>
      <c r="C935" s="6"/>
      <c r="AK935" s="44"/>
      <c r="AL935" s="44"/>
      <c r="AM935" s="44"/>
    </row>
    <row r="936" spans="2:39" ht="17.25" customHeight="1">
      <c r="B936" s="43"/>
      <c r="C936" s="6"/>
      <c r="AK936" s="44"/>
      <c r="AL936" s="44"/>
      <c r="AM936" s="44"/>
    </row>
    <row r="937" spans="2:39" ht="17.25" customHeight="1">
      <c r="B937" s="43"/>
      <c r="C937" s="6"/>
      <c r="AK937" s="44"/>
      <c r="AL937" s="44"/>
      <c r="AM937" s="44"/>
    </row>
    <row r="938" spans="2:39" ht="17.25" customHeight="1">
      <c r="B938" s="43"/>
      <c r="C938" s="6"/>
      <c r="AK938" s="44"/>
      <c r="AL938" s="44"/>
      <c r="AM938" s="44"/>
    </row>
    <row r="939" spans="2:39" ht="17.25" customHeight="1">
      <c r="B939" s="43"/>
      <c r="C939" s="6"/>
      <c r="AK939" s="44"/>
      <c r="AL939" s="44"/>
      <c r="AM939" s="44"/>
    </row>
    <row r="940" spans="2:39" ht="17.25" customHeight="1">
      <c r="B940" s="43"/>
      <c r="C940" s="6"/>
      <c r="AK940" s="44"/>
      <c r="AL940" s="44"/>
      <c r="AM940" s="44"/>
    </row>
    <row r="941" spans="2:39" ht="17.25" customHeight="1">
      <c r="B941" s="43"/>
      <c r="C941" s="6"/>
      <c r="AK941" s="44"/>
      <c r="AL941" s="44"/>
      <c r="AM941" s="44"/>
    </row>
    <row r="942" spans="2:39" ht="17.25" customHeight="1">
      <c r="B942" s="43"/>
      <c r="C942" s="6"/>
      <c r="AK942" s="44"/>
      <c r="AL942" s="44"/>
      <c r="AM942" s="44"/>
    </row>
    <row r="943" spans="2:39" ht="17.25" customHeight="1">
      <c r="B943" s="43"/>
      <c r="C943" s="6"/>
      <c r="AK943" s="44"/>
      <c r="AL943" s="44"/>
      <c r="AM943" s="44"/>
    </row>
    <row r="944" spans="2:39" ht="17.25" customHeight="1">
      <c r="B944" s="43"/>
      <c r="C944" s="6"/>
      <c r="AK944" s="44"/>
      <c r="AL944" s="44"/>
      <c r="AM944" s="44"/>
    </row>
    <row r="945" spans="2:39" ht="17.25" customHeight="1">
      <c r="B945" s="43"/>
      <c r="C945" s="6"/>
      <c r="AK945" s="44"/>
      <c r="AL945" s="44"/>
      <c r="AM945" s="44"/>
    </row>
    <row r="946" spans="2:39" ht="17.25" customHeight="1">
      <c r="B946" s="43"/>
      <c r="C946" s="6"/>
      <c r="AK946" s="44"/>
      <c r="AL946" s="44"/>
      <c r="AM946" s="44"/>
    </row>
    <row r="947" spans="2:39" ht="17.25" customHeight="1">
      <c r="B947" s="43"/>
      <c r="C947" s="6"/>
      <c r="AK947" s="44"/>
      <c r="AL947" s="44"/>
      <c r="AM947" s="44"/>
    </row>
    <row r="948" spans="2:39" ht="17.25" customHeight="1">
      <c r="B948" s="43"/>
      <c r="C948" s="6"/>
      <c r="AK948" s="44"/>
      <c r="AL948" s="44"/>
      <c r="AM948" s="44"/>
    </row>
    <row r="949" spans="2:39" ht="17.25" customHeight="1">
      <c r="B949" s="43"/>
      <c r="C949" s="6"/>
      <c r="AK949" s="44"/>
      <c r="AL949" s="44"/>
      <c r="AM949" s="44"/>
    </row>
    <row r="950" spans="2:39" ht="17.25" customHeight="1">
      <c r="B950" s="43"/>
      <c r="C950" s="6"/>
      <c r="AK950" s="44"/>
      <c r="AL950" s="44"/>
      <c r="AM950" s="44"/>
    </row>
    <row r="951" spans="2:39" ht="17.25" customHeight="1">
      <c r="B951" s="43"/>
      <c r="C951" s="6"/>
      <c r="AK951" s="44"/>
      <c r="AL951" s="44"/>
      <c r="AM951" s="44"/>
    </row>
    <row r="952" spans="2:39" ht="17.25" customHeight="1">
      <c r="B952" s="43"/>
      <c r="C952" s="6"/>
      <c r="AK952" s="44"/>
      <c r="AL952" s="44"/>
      <c r="AM952" s="44"/>
    </row>
    <row r="953" spans="2:39" ht="17.25" customHeight="1">
      <c r="B953" s="43"/>
      <c r="C953" s="6"/>
      <c r="AK953" s="44"/>
      <c r="AL953" s="44"/>
      <c r="AM953" s="44"/>
    </row>
    <row r="954" spans="2:39" ht="17.25" customHeight="1">
      <c r="B954" s="43"/>
      <c r="C954" s="6"/>
      <c r="AK954" s="44"/>
      <c r="AL954" s="44"/>
      <c r="AM954" s="44"/>
    </row>
    <row r="955" spans="2:39" ht="17.25" customHeight="1">
      <c r="B955" s="43"/>
      <c r="C955" s="6"/>
      <c r="AK955" s="44"/>
      <c r="AL955" s="44"/>
      <c r="AM955" s="44"/>
    </row>
    <row r="956" spans="2:39" ht="17.25" customHeight="1">
      <c r="B956" s="43"/>
      <c r="C956" s="6"/>
      <c r="AK956" s="44"/>
      <c r="AL956" s="44"/>
      <c r="AM956" s="44"/>
    </row>
    <row r="957" spans="2:39" ht="17.25" customHeight="1">
      <c r="B957" s="43"/>
      <c r="C957" s="6"/>
      <c r="AK957" s="44"/>
      <c r="AL957" s="44"/>
      <c r="AM957" s="44"/>
    </row>
    <row r="958" spans="2:39" ht="17.25" customHeight="1">
      <c r="B958" s="43"/>
      <c r="C958" s="6"/>
      <c r="AK958" s="44"/>
      <c r="AL958" s="44"/>
      <c r="AM958" s="44"/>
    </row>
    <row r="959" spans="2:39" ht="17.25" customHeight="1">
      <c r="B959" s="43"/>
      <c r="C959" s="6"/>
      <c r="AK959" s="44"/>
      <c r="AL959" s="44"/>
      <c r="AM959" s="44"/>
    </row>
    <row r="960" spans="2:39" ht="17.25" customHeight="1">
      <c r="B960" s="43"/>
      <c r="C960" s="6"/>
      <c r="AK960" s="44"/>
      <c r="AL960" s="44"/>
      <c r="AM960" s="44"/>
    </row>
    <row r="961" spans="2:39" ht="17.25" customHeight="1">
      <c r="B961" s="43"/>
      <c r="C961" s="6"/>
      <c r="AK961" s="44"/>
      <c r="AL961" s="44"/>
      <c r="AM961" s="44"/>
    </row>
    <row r="962" spans="2:39" ht="17.25" customHeight="1">
      <c r="B962" s="43"/>
      <c r="C962" s="6"/>
      <c r="AK962" s="44"/>
      <c r="AL962" s="44"/>
      <c r="AM962" s="44"/>
    </row>
    <row r="963" spans="2:39" ht="17.25" customHeight="1">
      <c r="B963" s="43"/>
      <c r="C963" s="6"/>
      <c r="AK963" s="44"/>
      <c r="AL963" s="44"/>
      <c r="AM963" s="44"/>
    </row>
    <row r="964" spans="2:39" ht="17.25" customHeight="1">
      <c r="B964" s="43"/>
      <c r="C964" s="6"/>
      <c r="AK964" s="44"/>
      <c r="AL964" s="44"/>
      <c r="AM964" s="44"/>
    </row>
    <row r="965" spans="2:39" ht="17.25" customHeight="1">
      <c r="B965" s="43"/>
      <c r="C965" s="6"/>
      <c r="AK965" s="44"/>
      <c r="AL965" s="44"/>
      <c r="AM965" s="44"/>
    </row>
    <row r="966" spans="2:39" ht="17.25" customHeight="1">
      <c r="B966" s="43"/>
      <c r="C966" s="6"/>
      <c r="AK966" s="44"/>
      <c r="AL966" s="44"/>
      <c r="AM966" s="44"/>
    </row>
    <row r="967" spans="2:39" ht="17.25" customHeight="1">
      <c r="B967" s="43"/>
      <c r="C967" s="6"/>
      <c r="AK967" s="44"/>
      <c r="AL967" s="44"/>
      <c r="AM967" s="44"/>
    </row>
    <row r="968" spans="2:39" ht="17.25" customHeight="1">
      <c r="B968" s="43"/>
      <c r="C968" s="6"/>
      <c r="AK968" s="44"/>
      <c r="AL968" s="44"/>
      <c r="AM968" s="44"/>
    </row>
    <row r="969" spans="2:39" ht="17.25" customHeight="1">
      <c r="B969" s="43"/>
      <c r="C969" s="6"/>
      <c r="AK969" s="44"/>
      <c r="AL969" s="44"/>
      <c r="AM969" s="44"/>
    </row>
    <row r="970" spans="2:39" ht="17.25" customHeight="1">
      <c r="B970" s="43"/>
      <c r="C970" s="6"/>
      <c r="AK970" s="44"/>
      <c r="AL970" s="44"/>
      <c r="AM970" s="44"/>
    </row>
    <row r="971" spans="2:39" ht="17.25" customHeight="1">
      <c r="B971" s="43"/>
      <c r="C971" s="6"/>
      <c r="AK971" s="44"/>
      <c r="AL971" s="44"/>
      <c r="AM971" s="44"/>
    </row>
    <row r="972" spans="2:39" ht="17.25" customHeight="1">
      <c r="B972" s="43"/>
      <c r="C972" s="6"/>
      <c r="AK972" s="44"/>
      <c r="AL972" s="44"/>
      <c r="AM972" s="44"/>
    </row>
    <row r="973" spans="2:39" ht="17.25" customHeight="1">
      <c r="B973" s="43"/>
      <c r="C973" s="6"/>
      <c r="AK973" s="44"/>
      <c r="AL973" s="44"/>
      <c r="AM973" s="44"/>
    </row>
    <row r="974" spans="2:39" ht="17.25" customHeight="1">
      <c r="B974" s="43"/>
      <c r="C974" s="6"/>
      <c r="AK974" s="44"/>
      <c r="AL974" s="44"/>
      <c r="AM974" s="44"/>
    </row>
    <row r="975" spans="2:39" ht="17.25" customHeight="1">
      <c r="B975" s="43"/>
      <c r="C975" s="6"/>
      <c r="AK975" s="44"/>
      <c r="AL975" s="44"/>
      <c r="AM975" s="44"/>
    </row>
    <row r="976" spans="2:39" ht="17.25" customHeight="1">
      <c r="B976" s="43"/>
      <c r="C976" s="6"/>
      <c r="AK976" s="44"/>
      <c r="AL976" s="44"/>
      <c r="AM976" s="44"/>
    </row>
    <row r="977" spans="2:39" ht="17.25" customHeight="1">
      <c r="B977" s="43"/>
      <c r="C977" s="6"/>
      <c r="AK977" s="44"/>
      <c r="AL977" s="44"/>
      <c r="AM977" s="44"/>
    </row>
    <row r="978" spans="2:39" ht="17.25" customHeight="1">
      <c r="B978" s="43"/>
      <c r="C978" s="6"/>
      <c r="AK978" s="44"/>
      <c r="AL978" s="44"/>
      <c r="AM978" s="44"/>
    </row>
    <row r="979" spans="2:39" ht="17.25" customHeight="1">
      <c r="B979" s="43"/>
      <c r="C979" s="6"/>
      <c r="AK979" s="44"/>
      <c r="AL979" s="44"/>
      <c r="AM979" s="44"/>
    </row>
    <row r="980" spans="2:39" ht="17.25" customHeight="1">
      <c r="B980" s="43"/>
      <c r="C980" s="6"/>
      <c r="AK980" s="44"/>
      <c r="AL980" s="44"/>
      <c r="AM980" s="44"/>
    </row>
    <row r="981" spans="2:39" ht="17.25" customHeight="1">
      <c r="B981" s="43"/>
      <c r="C981" s="6"/>
      <c r="AK981" s="44"/>
      <c r="AL981" s="44"/>
      <c r="AM981" s="44"/>
    </row>
    <row r="982" spans="2:39" ht="17.25" customHeight="1">
      <c r="B982" s="43"/>
      <c r="C982" s="6"/>
      <c r="AK982" s="44"/>
      <c r="AL982" s="44"/>
      <c r="AM982" s="44"/>
    </row>
    <row r="983" spans="2:39" ht="17.25" customHeight="1">
      <c r="B983" s="43"/>
      <c r="C983" s="6"/>
      <c r="AK983" s="44"/>
      <c r="AL983" s="44"/>
      <c r="AM983" s="44"/>
    </row>
    <row r="984" spans="2:39" ht="17.25" customHeight="1">
      <c r="B984" s="43"/>
      <c r="C984" s="6"/>
      <c r="AK984" s="44"/>
      <c r="AL984" s="44"/>
      <c r="AM984" s="44"/>
    </row>
    <row r="985" spans="2:39" ht="17.25" customHeight="1">
      <c r="B985" s="43"/>
      <c r="C985" s="6"/>
      <c r="AK985" s="44"/>
      <c r="AL985" s="44"/>
      <c r="AM985" s="44"/>
    </row>
    <row r="986" spans="2:39" ht="17.25" customHeight="1">
      <c r="B986" s="43"/>
      <c r="C986" s="6"/>
      <c r="AK986" s="44"/>
      <c r="AL986" s="44"/>
      <c r="AM986" s="44"/>
    </row>
    <row r="987" spans="2:39" ht="17.25" customHeight="1">
      <c r="B987" s="43"/>
      <c r="C987" s="6"/>
      <c r="AK987" s="44"/>
      <c r="AL987" s="44"/>
      <c r="AM987" s="44"/>
    </row>
    <row r="988" spans="2:39" ht="17.25" customHeight="1">
      <c r="B988" s="43"/>
      <c r="C988" s="6"/>
      <c r="AK988" s="44"/>
      <c r="AL988" s="44"/>
      <c r="AM988" s="44"/>
    </row>
    <row r="989" spans="2:39" ht="17.25" customHeight="1">
      <c r="B989" s="43"/>
      <c r="C989" s="6"/>
      <c r="AK989" s="44"/>
      <c r="AL989" s="44"/>
      <c r="AM989" s="44"/>
    </row>
    <row r="990" spans="2:39" ht="17.25" customHeight="1">
      <c r="B990" s="43"/>
      <c r="C990" s="6"/>
      <c r="AK990" s="44"/>
      <c r="AL990" s="44"/>
      <c r="AM990" s="44"/>
    </row>
    <row r="991" spans="2:39" ht="17.25" customHeight="1">
      <c r="B991" s="43"/>
      <c r="C991" s="6"/>
      <c r="AK991" s="44"/>
      <c r="AL991" s="44"/>
      <c r="AM991" s="44"/>
    </row>
    <row r="992" spans="2:39" ht="17.25" customHeight="1">
      <c r="B992" s="43"/>
      <c r="C992" s="6"/>
      <c r="AK992" s="44"/>
      <c r="AL992" s="44"/>
      <c r="AM992" s="44"/>
    </row>
    <row r="993" spans="2:39" ht="17.25" customHeight="1">
      <c r="B993" s="43"/>
      <c r="C993" s="6"/>
      <c r="AK993" s="44"/>
      <c r="AL993" s="44"/>
      <c r="AM993" s="44"/>
    </row>
    <row r="994" spans="2:39" ht="17.25" customHeight="1">
      <c r="B994" s="43"/>
      <c r="C994" s="6"/>
      <c r="AK994" s="44"/>
      <c r="AL994" s="44"/>
      <c r="AM994" s="44"/>
    </row>
    <row r="995" spans="2:39" ht="17.25" customHeight="1">
      <c r="B995" s="43"/>
      <c r="C995" s="6"/>
      <c r="AK995" s="44"/>
      <c r="AL995" s="44"/>
      <c r="AM995" s="44"/>
    </row>
    <row r="996" spans="2:39" ht="17.25" customHeight="1">
      <c r="B996" s="43"/>
      <c r="C996" s="6"/>
      <c r="AK996" s="44"/>
      <c r="AL996" s="44"/>
      <c r="AM996" s="44"/>
    </row>
    <row r="997" spans="2:39" ht="17.25" customHeight="1">
      <c r="B997" s="43"/>
      <c r="C997" s="6"/>
      <c r="AK997" s="44"/>
      <c r="AL997" s="44"/>
      <c r="AM997" s="44"/>
    </row>
    <row r="998" spans="2:39" ht="17.25" customHeight="1">
      <c r="B998" s="43"/>
      <c r="C998" s="6"/>
      <c r="AK998" s="44"/>
      <c r="AL998" s="44"/>
      <c r="AM998" s="44"/>
    </row>
    <row r="999" spans="2:39" ht="17.25" customHeight="1">
      <c r="B999" s="43"/>
      <c r="C999" s="6"/>
      <c r="AK999" s="44"/>
      <c r="AL999" s="44"/>
      <c r="AM999" s="44"/>
    </row>
  </sheetData>
  <mergeCells count="5">
    <mergeCell ref="A2:A17"/>
    <mergeCell ref="A18:A33"/>
    <mergeCell ref="A34:A49"/>
    <mergeCell ref="A65:A80"/>
    <mergeCell ref="A50:A60"/>
  </mergeCells>
  <phoneticPr fontId="19"/>
  <dataValidations count="1">
    <dataValidation type="custom" allowBlank="1" showErrorMessage="1" sqref="C1:C33 D34:D45 C46:C57 C59:C999" xr:uid="{00000000-0002-0000-0500-000000000000}">
      <formula1>1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000"/>
  <sheetViews>
    <sheetView workbookViewId="0"/>
  </sheetViews>
  <sheetFormatPr defaultColWidth="12.59765625" defaultRowHeight="15" customHeight="1"/>
  <cols>
    <col min="1" max="1" width="6.265625" customWidth="1"/>
    <col min="2" max="2" width="3" customWidth="1"/>
    <col min="3" max="7" width="7.86328125" customWidth="1"/>
    <col min="8" max="10" width="7" customWidth="1"/>
    <col min="11" max="12" width="7.86328125" customWidth="1"/>
    <col min="13" max="15" width="7" customWidth="1"/>
    <col min="16" max="16" width="8.265625" customWidth="1"/>
    <col min="17" max="17" width="7" customWidth="1"/>
    <col min="18" max="18" width="7.86328125" customWidth="1"/>
    <col min="19" max="20" width="7" customWidth="1"/>
    <col min="21" max="21" width="7.59765625" customWidth="1"/>
    <col min="22" max="22" width="7" customWidth="1"/>
    <col min="23" max="23" width="8.1328125" customWidth="1"/>
    <col min="24" max="24" width="7" customWidth="1"/>
    <col min="25" max="25" width="8.265625" customWidth="1"/>
    <col min="26" max="27" width="7" customWidth="1"/>
    <col min="28" max="28" width="4.59765625" customWidth="1"/>
    <col min="29" max="29" width="5.1328125" customWidth="1"/>
    <col min="30" max="30" width="7" customWidth="1"/>
    <col min="31" max="31" width="5.59765625" customWidth="1"/>
    <col min="32" max="32" width="7" customWidth="1"/>
    <col min="33" max="33" width="7.86328125" customWidth="1"/>
    <col min="34" max="34" width="3" customWidth="1"/>
    <col min="35" max="35" width="4.3984375" customWidth="1"/>
    <col min="36" max="36" width="3" customWidth="1"/>
    <col min="37" max="37" width="4.3984375" customWidth="1"/>
    <col min="38" max="38" width="3" customWidth="1"/>
    <col min="39" max="39" width="4.3984375" customWidth="1"/>
    <col min="40" max="40" width="3.86328125" customWidth="1"/>
    <col min="41" max="41" width="4.3984375" customWidth="1"/>
    <col min="42" max="43" width="4.59765625" customWidth="1"/>
    <col min="44" max="44" width="6.265625" customWidth="1"/>
    <col min="45" max="50" width="3" customWidth="1"/>
  </cols>
  <sheetData>
    <row r="1" spans="1:50" ht="17.25" customHeight="1"/>
    <row r="2" spans="1:50" ht="17.25" customHeight="1">
      <c r="A2" s="53" t="s">
        <v>50</v>
      </c>
      <c r="B2" s="53" t="s">
        <v>139</v>
      </c>
      <c r="C2" s="53" t="s">
        <v>9</v>
      </c>
      <c r="D2" s="53" t="s">
        <v>10</v>
      </c>
      <c r="E2" s="53" t="s">
        <v>11</v>
      </c>
      <c r="F2" s="53" t="s">
        <v>12</v>
      </c>
      <c r="G2" s="53" t="s">
        <v>13</v>
      </c>
      <c r="H2" s="53" t="s">
        <v>14</v>
      </c>
      <c r="I2" s="53" t="s">
        <v>15</v>
      </c>
      <c r="J2" s="53" t="s">
        <v>16</v>
      </c>
      <c r="K2" s="53" t="s">
        <v>17</v>
      </c>
      <c r="L2" s="53" t="s">
        <v>40</v>
      </c>
      <c r="M2" s="53" t="s">
        <v>18</v>
      </c>
      <c r="N2" s="53" t="s">
        <v>29</v>
      </c>
      <c r="O2" s="53" t="s">
        <v>30</v>
      </c>
      <c r="P2" s="53" t="s">
        <v>31</v>
      </c>
      <c r="Q2" s="53" t="s">
        <v>19</v>
      </c>
      <c r="R2" s="53" t="s">
        <v>20</v>
      </c>
      <c r="S2" s="53" t="s">
        <v>33</v>
      </c>
      <c r="T2" s="53" t="s">
        <v>21</v>
      </c>
      <c r="U2" s="53" t="s">
        <v>22</v>
      </c>
      <c r="V2" s="53" t="s">
        <v>23</v>
      </c>
      <c r="W2" s="53" t="s">
        <v>24</v>
      </c>
      <c r="X2" s="53" t="s">
        <v>25</v>
      </c>
      <c r="Y2" s="53" t="s">
        <v>26</v>
      </c>
      <c r="Z2" s="53" t="s">
        <v>27</v>
      </c>
      <c r="AA2" s="54" t="s">
        <v>28</v>
      </c>
      <c r="AB2" s="53" t="s">
        <v>34</v>
      </c>
      <c r="AC2" s="53" t="s">
        <v>140</v>
      </c>
      <c r="AD2" s="53" t="s">
        <v>141</v>
      </c>
      <c r="AE2" s="53" t="s">
        <v>142</v>
      </c>
      <c r="AF2" s="53" t="s">
        <v>143</v>
      </c>
      <c r="AG2" s="53" t="s">
        <v>144</v>
      </c>
      <c r="AH2" s="76" t="s">
        <v>145</v>
      </c>
      <c r="AI2" s="72"/>
      <c r="AJ2" s="76" t="s">
        <v>36</v>
      </c>
      <c r="AK2" s="72"/>
      <c r="AL2" s="76" t="s">
        <v>37</v>
      </c>
      <c r="AM2" s="72"/>
      <c r="AN2" s="76" t="s">
        <v>39</v>
      </c>
      <c r="AO2" s="72"/>
      <c r="AP2" s="53" t="s">
        <v>104</v>
      </c>
      <c r="AQ2" s="53" t="s">
        <v>146</v>
      </c>
      <c r="AR2" s="53" t="s">
        <v>147</v>
      </c>
      <c r="AS2" s="76" t="s">
        <v>148</v>
      </c>
      <c r="AT2" s="72"/>
      <c r="AU2" s="72"/>
      <c r="AV2" s="72"/>
      <c r="AW2" s="72"/>
      <c r="AX2" s="53"/>
    </row>
    <row r="3" spans="1:50" ht="17.25" customHeight="1">
      <c r="A3" s="43"/>
      <c r="B3" s="43">
        <v>23</v>
      </c>
      <c r="C3" s="43">
        <v>11</v>
      </c>
      <c r="D3" s="43">
        <v>26</v>
      </c>
      <c r="E3" s="43">
        <v>11</v>
      </c>
      <c r="F3" s="43">
        <v>2</v>
      </c>
      <c r="G3" s="43">
        <v>15</v>
      </c>
      <c r="H3" s="43">
        <v>0</v>
      </c>
      <c r="I3" s="43">
        <v>1</v>
      </c>
      <c r="J3" s="43">
        <v>2</v>
      </c>
      <c r="K3" s="43">
        <v>7</v>
      </c>
      <c r="L3" s="43">
        <v>8</v>
      </c>
      <c r="M3" s="43">
        <v>0</v>
      </c>
      <c r="N3" s="43">
        <v>2</v>
      </c>
      <c r="O3" s="43">
        <v>0</v>
      </c>
      <c r="P3" s="43">
        <v>0</v>
      </c>
      <c r="Q3" s="43">
        <v>0</v>
      </c>
      <c r="R3" s="43">
        <v>6</v>
      </c>
      <c r="S3" s="43">
        <v>0</v>
      </c>
      <c r="T3" s="43">
        <v>0.182</v>
      </c>
      <c r="U3" s="43">
        <v>0.65400000000000003</v>
      </c>
      <c r="V3" s="43">
        <v>0.182</v>
      </c>
      <c r="W3" s="43">
        <v>0.83599999999999997</v>
      </c>
      <c r="X3" s="43">
        <v>1</v>
      </c>
      <c r="Y3" s="43">
        <v>17</v>
      </c>
      <c r="Z3" s="43">
        <v>7</v>
      </c>
      <c r="AA3" s="55">
        <v>0.96</v>
      </c>
      <c r="AB3" s="43">
        <v>119</v>
      </c>
      <c r="AC3" s="56">
        <v>4.58</v>
      </c>
      <c r="AD3" s="43">
        <v>5.42</v>
      </c>
      <c r="AE3" s="57">
        <v>0</v>
      </c>
      <c r="AF3" s="43">
        <v>2.5</v>
      </c>
      <c r="AG3" s="43">
        <v>16.010000000000002</v>
      </c>
      <c r="AH3" s="43">
        <v>5</v>
      </c>
      <c r="AI3" s="58">
        <v>0.04</v>
      </c>
      <c r="AJ3" s="43"/>
      <c r="AK3" s="43"/>
      <c r="AL3" s="43"/>
      <c r="AM3" s="43"/>
      <c r="AN3" s="43"/>
      <c r="AO3" s="43"/>
      <c r="AP3" s="43"/>
      <c r="AQ3" s="43"/>
      <c r="AR3" s="58">
        <v>0.41</v>
      </c>
      <c r="AS3" s="43" t="s">
        <v>95</v>
      </c>
      <c r="AT3" s="43" t="s">
        <v>96</v>
      </c>
      <c r="AU3" s="43"/>
      <c r="AV3" s="43"/>
      <c r="AW3" s="43"/>
      <c r="AX3" s="43"/>
    </row>
    <row r="4" spans="1:50" ht="17.25" customHeight="1">
      <c r="A4" s="43"/>
      <c r="B4" s="43">
        <v>24</v>
      </c>
      <c r="C4" s="43">
        <v>17</v>
      </c>
      <c r="D4" s="43">
        <v>47</v>
      </c>
      <c r="E4" s="43">
        <v>37</v>
      </c>
      <c r="F4" s="43">
        <v>8</v>
      </c>
      <c r="G4" s="43">
        <v>7</v>
      </c>
      <c r="H4" s="43">
        <v>2</v>
      </c>
      <c r="I4" s="43">
        <v>3</v>
      </c>
      <c r="J4" s="43">
        <v>6</v>
      </c>
      <c r="K4" s="43">
        <v>5</v>
      </c>
      <c r="L4" s="43">
        <v>11</v>
      </c>
      <c r="M4" s="43">
        <v>1</v>
      </c>
      <c r="N4" s="43">
        <v>7</v>
      </c>
      <c r="O4" s="43">
        <v>1</v>
      </c>
      <c r="P4" s="43">
        <v>0</v>
      </c>
      <c r="Q4" s="43">
        <v>0</v>
      </c>
      <c r="R4" s="43">
        <v>13</v>
      </c>
      <c r="S4" s="43">
        <v>2</v>
      </c>
      <c r="T4" s="43">
        <v>0.216</v>
      </c>
      <c r="U4" s="43">
        <v>0.37</v>
      </c>
      <c r="V4" s="43">
        <v>0.24299999999999999</v>
      </c>
      <c r="W4" s="43">
        <v>0.61299999999999999</v>
      </c>
      <c r="X4" s="43">
        <v>4</v>
      </c>
      <c r="Y4" s="43">
        <v>34</v>
      </c>
      <c r="Z4" s="43">
        <v>1</v>
      </c>
      <c r="AA4" s="55">
        <v>0.9</v>
      </c>
      <c r="AB4" s="43">
        <v>217</v>
      </c>
      <c r="AC4" s="56">
        <v>4.62</v>
      </c>
      <c r="AD4" s="43">
        <v>4.41</v>
      </c>
      <c r="AE4" s="57">
        <v>2.7E-2</v>
      </c>
      <c r="AF4" s="43">
        <v>0.5</v>
      </c>
      <c r="AG4" s="43">
        <v>13.8</v>
      </c>
      <c r="AH4" s="43">
        <v>35</v>
      </c>
      <c r="AI4" s="58">
        <v>0.16</v>
      </c>
      <c r="AJ4" s="43">
        <v>38</v>
      </c>
      <c r="AK4" s="58">
        <v>0.18</v>
      </c>
      <c r="AL4" s="43">
        <v>14</v>
      </c>
      <c r="AM4" s="58">
        <v>0.06</v>
      </c>
      <c r="AN4" s="43">
        <v>93</v>
      </c>
      <c r="AO4" s="58">
        <v>0.43</v>
      </c>
      <c r="AP4" s="43">
        <v>2</v>
      </c>
      <c r="AQ4" s="43">
        <v>3</v>
      </c>
      <c r="AR4" s="58">
        <v>0.28999999999999998</v>
      </c>
      <c r="AS4" s="43" t="s">
        <v>116</v>
      </c>
      <c r="AT4" s="43" t="s">
        <v>149</v>
      </c>
      <c r="AU4" s="43" t="s">
        <v>95</v>
      </c>
      <c r="AV4" s="43" t="s">
        <v>96</v>
      </c>
      <c r="AW4" s="43" t="s">
        <v>150</v>
      </c>
      <c r="AX4" s="43"/>
    </row>
    <row r="5" spans="1:50" ht="17.25" customHeight="1">
      <c r="A5" s="43"/>
      <c r="B5" s="43">
        <v>25</v>
      </c>
      <c r="C5" s="44">
        <f>打撃詳細!B6</f>
        <v>4</v>
      </c>
      <c r="D5" s="44">
        <f>打撃詳細!C6</f>
        <v>10</v>
      </c>
      <c r="E5" s="44">
        <f>打撃詳細!D6</f>
        <v>10</v>
      </c>
      <c r="F5" s="44">
        <f>打撃詳細!E6</f>
        <v>3</v>
      </c>
      <c r="G5" s="44">
        <f>打撃詳細!F6</f>
        <v>0</v>
      </c>
      <c r="H5" s="44">
        <f>打撃詳細!G6</f>
        <v>0</v>
      </c>
      <c r="I5" s="44">
        <f>打撃詳細!H6</f>
        <v>0</v>
      </c>
      <c r="J5" s="44">
        <f>打撃詳細!I6</f>
        <v>3</v>
      </c>
      <c r="K5" s="44">
        <f>打撃詳細!J6</f>
        <v>0</v>
      </c>
      <c r="L5" s="44">
        <f>打撃詳細!U6</f>
        <v>3</v>
      </c>
      <c r="M5" s="44">
        <f>打撃詳細!K6</f>
        <v>0</v>
      </c>
      <c r="N5" s="44">
        <f>打撃詳細!P6</f>
        <v>2</v>
      </c>
      <c r="O5" s="44">
        <f>打撃詳細!Q6</f>
        <v>1</v>
      </c>
      <c r="P5" s="44">
        <f>打撃詳細!R6</f>
        <v>0</v>
      </c>
      <c r="Q5" s="44">
        <f>打撃詳細!S6</f>
        <v>0</v>
      </c>
      <c r="R5" s="44">
        <f>打撃詳細!V6</f>
        <v>0</v>
      </c>
      <c r="S5" s="44">
        <f>打撃詳細!W6</f>
        <v>0</v>
      </c>
      <c r="T5" s="44" t="str">
        <f>打撃詳細!L6</f>
        <v>0.300</v>
      </c>
      <c r="U5" s="44" t="str">
        <f>打撃詳細!M6</f>
        <v>0.300</v>
      </c>
      <c r="V5" s="44" t="str">
        <f>打撃詳細!N6</f>
        <v>0.400</v>
      </c>
      <c r="W5" s="44" t="str">
        <f>打撃詳細!O6</f>
        <v>0.700</v>
      </c>
      <c r="X5" s="44">
        <f>打撃詳細!AD6</f>
        <v>0</v>
      </c>
      <c r="Y5" s="44">
        <f>打撃詳細!AE6</f>
        <v>2</v>
      </c>
      <c r="Z5" s="44">
        <f>打撃詳細!AF6</f>
        <v>1</v>
      </c>
      <c r="AA5" s="44" t="str">
        <f>打撃詳細!AG6</f>
        <v>1.00</v>
      </c>
      <c r="AB5" s="44">
        <f>打撃詳細!X6</f>
        <v>24</v>
      </c>
      <c r="AC5" s="44" t="str">
        <f>打撃詳細!Y6</f>
        <v>2.4</v>
      </c>
      <c r="AD5" s="59">
        <f t="shared" ref="AD5:AD6" si="0">0.5*N5+0.72*O5+1.04*P5+1.44*Q5+0.34*(G5+H5)+0.18*I5-0.09*(E5-F5-R5)-0.098*R5-0.37*S5+0.04*M5</f>
        <v>1.0899999999999999</v>
      </c>
      <c r="AE5" s="59">
        <f t="shared" ref="AE5:AE6" si="1">V5-T5</f>
        <v>0.10000000000000003</v>
      </c>
      <c r="AF5" s="60" t="e">
        <f t="shared" ref="AF5:AF6" si="2">G5/R5</f>
        <v>#DIV/0!</v>
      </c>
      <c r="AG5" s="60">
        <f t="shared" ref="AG5:AG6" si="3">((F5+G5+H5-S5)+2.4*(E5+G5+H5+M5)*((N5+O5*2+P5*3+Q5*4+0.24*(G5+H5)+0.62*I5+(0.5*M5)-0.03*R5)+3*(E5+G5+H5+M5))/(9*(E5+G5+H5+M5)))-0.9*(E5+G5+H5+M5)</f>
        <v>3.0666666666666664</v>
      </c>
      <c r="AH5" s="43">
        <f>打撃集計!AF6</f>
        <v>3</v>
      </c>
      <c r="AI5" s="44" t="str">
        <f>打撃詳細!AB6</f>
        <v>13%</v>
      </c>
      <c r="AJ5" s="6">
        <f>打撃集計!AD6</f>
        <v>4</v>
      </c>
      <c r="AK5" s="44" t="str">
        <f>打撃詳細!Z6</f>
        <v>17%</v>
      </c>
      <c r="AL5" s="6">
        <f>打撃集計!AE6</f>
        <v>0</v>
      </c>
      <c r="AM5" s="44" t="str">
        <f>打撃詳細!AA6</f>
        <v>0%</v>
      </c>
      <c r="AN5" s="6">
        <f>打撃集計!AG6</f>
        <v>7</v>
      </c>
      <c r="AO5" s="44" t="str">
        <f>打撃詳細!AC6</f>
        <v>29%</v>
      </c>
      <c r="AQ5" s="43"/>
      <c r="AR5" s="43"/>
      <c r="AS5" s="43" t="s">
        <v>95</v>
      </c>
      <c r="AT5" s="43" t="s">
        <v>151</v>
      </c>
      <c r="AU5" s="43"/>
      <c r="AV5" s="43"/>
      <c r="AW5" s="43"/>
      <c r="AX5" s="43"/>
    </row>
    <row r="6" spans="1:50" ht="17.25" customHeight="1">
      <c r="A6" s="61"/>
      <c r="B6" s="61" t="s">
        <v>152</v>
      </c>
      <c r="C6" s="61">
        <f t="shared" ref="C6:S6" si="4">SUM(C3:C5)</f>
        <v>32</v>
      </c>
      <c r="D6" s="61">
        <f t="shared" si="4"/>
        <v>83</v>
      </c>
      <c r="E6" s="61">
        <f t="shared" si="4"/>
        <v>58</v>
      </c>
      <c r="F6" s="61">
        <f t="shared" si="4"/>
        <v>13</v>
      </c>
      <c r="G6" s="61">
        <f t="shared" si="4"/>
        <v>22</v>
      </c>
      <c r="H6" s="61">
        <f t="shared" si="4"/>
        <v>2</v>
      </c>
      <c r="I6" s="61">
        <f t="shared" si="4"/>
        <v>4</v>
      </c>
      <c r="J6" s="61">
        <f t="shared" si="4"/>
        <v>11</v>
      </c>
      <c r="K6" s="61">
        <f t="shared" si="4"/>
        <v>12</v>
      </c>
      <c r="L6" s="61">
        <f t="shared" si="4"/>
        <v>22</v>
      </c>
      <c r="M6" s="61">
        <f t="shared" si="4"/>
        <v>1</v>
      </c>
      <c r="N6" s="61">
        <f t="shared" si="4"/>
        <v>11</v>
      </c>
      <c r="O6" s="61">
        <f t="shared" si="4"/>
        <v>2</v>
      </c>
      <c r="P6" s="61">
        <f t="shared" si="4"/>
        <v>0</v>
      </c>
      <c r="Q6" s="61">
        <f t="shared" si="4"/>
        <v>0</v>
      </c>
      <c r="R6" s="61">
        <f t="shared" si="4"/>
        <v>19</v>
      </c>
      <c r="S6" s="61">
        <f t="shared" si="4"/>
        <v>2</v>
      </c>
      <c r="T6" s="10">
        <f>F6/E6</f>
        <v>0.22413793103448276</v>
      </c>
      <c r="U6" s="10">
        <f>(F6+G6+H6)/(E6+G6+H6)</f>
        <v>0.45121951219512196</v>
      </c>
      <c r="V6" s="10">
        <f>(N6+O6*2+P6*3+Q6*4)/E6</f>
        <v>0.25862068965517243</v>
      </c>
      <c r="W6" s="10">
        <f>U6+V6</f>
        <v>0.70984020185029439</v>
      </c>
      <c r="X6" s="61">
        <f t="shared" ref="X6:Z6" si="5">SUM(X3:X5)</f>
        <v>5</v>
      </c>
      <c r="Y6" s="61">
        <f t="shared" si="5"/>
        <v>53</v>
      </c>
      <c r="Z6" s="61">
        <f t="shared" si="5"/>
        <v>9</v>
      </c>
      <c r="AA6" s="62">
        <f>(Y6+Z6)/(X6+Y6+Z6)</f>
        <v>0.92537313432835822</v>
      </c>
      <c r="AB6" s="61">
        <f>SUM(AB3:AB5)</f>
        <v>360</v>
      </c>
      <c r="AC6" s="60">
        <f>AB6/D6</f>
        <v>4.3373493975903612</v>
      </c>
      <c r="AD6" s="59">
        <f t="shared" si="0"/>
        <v>10.917999999999999</v>
      </c>
      <c r="AE6" s="59">
        <f t="shared" si="1"/>
        <v>3.4482758620689669E-2</v>
      </c>
      <c r="AF6" s="60">
        <f t="shared" si="2"/>
        <v>1.1578947368421053</v>
      </c>
      <c r="AG6" s="60">
        <f t="shared" si="3"/>
        <v>32.878666666666675</v>
      </c>
      <c r="AH6" s="61">
        <f>SUM(AH3:AH5)</f>
        <v>43</v>
      </c>
      <c r="AI6" s="61"/>
      <c r="AJ6" s="61">
        <f>SUM(AJ3:AJ5)</f>
        <v>42</v>
      </c>
      <c r="AK6" s="61"/>
      <c r="AL6" s="61">
        <f>SUM(AL3:AL5)</f>
        <v>14</v>
      </c>
      <c r="AM6" s="61"/>
      <c r="AN6" s="61">
        <f>SUM(AN3:AN5)</f>
        <v>100</v>
      </c>
      <c r="AO6" s="61"/>
      <c r="AP6" s="61">
        <f t="shared" ref="AP6:AQ6" si="6">SUM(AP3:AP5)</f>
        <v>2</v>
      </c>
      <c r="AQ6" s="61">
        <f t="shared" si="6"/>
        <v>3</v>
      </c>
      <c r="AR6" s="5">
        <f>(K6/(F6+G6+H6))</f>
        <v>0.32432432432432434</v>
      </c>
      <c r="AS6" s="43" t="s">
        <v>116</v>
      </c>
      <c r="AT6" s="43" t="s">
        <v>151</v>
      </c>
      <c r="AU6" s="43" t="s">
        <v>149</v>
      </c>
      <c r="AV6" s="43" t="s">
        <v>95</v>
      </c>
      <c r="AW6" s="43" t="s">
        <v>96</v>
      </c>
      <c r="AX6" s="43" t="s">
        <v>150</v>
      </c>
    </row>
    <row r="7" spans="1:50" ht="17.25" customHeight="1">
      <c r="AA7" s="62"/>
    </row>
    <row r="8" spans="1:50" ht="17.25" customHeight="1">
      <c r="A8" s="53" t="s">
        <v>52</v>
      </c>
      <c r="B8" s="53" t="s">
        <v>139</v>
      </c>
      <c r="C8" s="53" t="s">
        <v>9</v>
      </c>
      <c r="D8" s="53" t="s">
        <v>10</v>
      </c>
      <c r="E8" s="53" t="s">
        <v>11</v>
      </c>
      <c r="F8" s="53" t="s">
        <v>12</v>
      </c>
      <c r="G8" s="53" t="s">
        <v>13</v>
      </c>
      <c r="H8" s="53" t="s">
        <v>14</v>
      </c>
      <c r="I8" s="53" t="s">
        <v>15</v>
      </c>
      <c r="J8" s="53" t="s">
        <v>16</v>
      </c>
      <c r="K8" s="53" t="s">
        <v>17</v>
      </c>
      <c r="L8" s="53" t="s">
        <v>40</v>
      </c>
      <c r="M8" s="53" t="s">
        <v>18</v>
      </c>
      <c r="N8" s="53" t="s">
        <v>29</v>
      </c>
      <c r="O8" s="53" t="s">
        <v>30</v>
      </c>
      <c r="P8" s="53" t="s">
        <v>31</v>
      </c>
      <c r="Q8" s="53" t="s">
        <v>19</v>
      </c>
      <c r="R8" s="53" t="s">
        <v>20</v>
      </c>
      <c r="S8" s="53" t="s">
        <v>33</v>
      </c>
      <c r="T8" s="53" t="s">
        <v>21</v>
      </c>
      <c r="U8" s="53" t="s">
        <v>22</v>
      </c>
      <c r="V8" s="53" t="s">
        <v>23</v>
      </c>
      <c r="W8" s="53" t="s">
        <v>24</v>
      </c>
      <c r="X8" s="53" t="s">
        <v>25</v>
      </c>
      <c r="Y8" s="53" t="s">
        <v>26</v>
      </c>
      <c r="Z8" s="53" t="s">
        <v>27</v>
      </c>
      <c r="AA8" s="54" t="s">
        <v>28</v>
      </c>
      <c r="AB8" s="53" t="s">
        <v>34</v>
      </c>
      <c r="AC8" s="53" t="s">
        <v>140</v>
      </c>
      <c r="AD8" s="53" t="s">
        <v>141</v>
      </c>
      <c r="AE8" s="53" t="s">
        <v>142</v>
      </c>
      <c r="AF8" s="53" t="s">
        <v>143</v>
      </c>
      <c r="AG8" s="53" t="s">
        <v>144</v>
      </c>
      <c r="AH8" s="76" t="s">
        <v>145</v>
      </c>
      <c r="AI8" s="72"/>
      <c r="AJ8" s="76" t="s">
        <v>36</v>
      </c>
      <c r="AK8" s="72"/>
      <c r="AL8" s="76" t="s">
        <v>37</v>
      </c>
      <c r="AM8" s="72"/>
      <c r="AN8" s="76" t="s">
        <v>39</v>
      </c>
      <c r="AO8" s="72"/>
      <c r="AP8" s="53" t="s">
        <v>104</v>
      </c>
      <c r="AQ8" s="53" t="s">
        <v>146</v>
      </c>
      <c r="AR8" s="53" t="s">
        <v>147</v>
      </c>
      <c r="AS8" s="76" t="s">
        <v>148</v>
      </c>
      <c r="AT8" s="72"/>
      <c r="AU8" s="72"/>
      <c r="AV8" s="72"/>
      <c r="AW8" s="72"/>
      <c r="AX8" s="53"/>
    </row>
    <row r="9" spans="1:50" ht="17.25" customHeight="1">
      <c r="B9" s="6">
        <v>23</v>
      </c>
      <c r="C9" s="6">
        <v>11</v>
      </c>
      <c r="D9" s="6">
        <v>24</v>
      </c>
      <c r="E9" s="6">
        <v>21</v>
      </c>
      <c r="F9" s="6">
        <v>3</v>
      </c>
      <c r="G9" s="6">
        <v>2</v>
      </c>
      <c r="H9" s="6">
        <v>1</v>
      </c>
      <c r="I9" s="6">
        <v>2</v>
      </c>
      <c r="J9" s="6">
        <v>0</v>
      </c>
      <c r="K9" s="6">
        <v>3</v>
      </c>
      <c r="L9" s="6">
        <v>3</v>
      </c>
      <c r="M9" s="6">
        <v>0</v>
      </c>
      <c r="N9" s="6">
        <v>3</v>
      </c>
      <c r="O9" s="6">
        <v>0</v>
      </c>
      <c r="P9" s="6">
        <v>0</v>
      </c>
      <c r="Q9" s="6">
        <v>0</v>
      </c>
      <c r="R9" s="6">
        <v>5</v>
      </c>
      <c r="S9" s="6">
        <v>1</v>
      </c>
      <c r="T9" s="6">
        <v>0.14299999999999999</v>
      </c>
      <c r="U9" s="6">
        <v>0.25</v>
      </c>
      <c r="V9" s="6">
        <v>0.14299999999999999</v>
      </c>
      <c r="W9" s="6">
        <v>0.39300000000000002</v>
      </c>
      <c r="X9" s="6">
        <v>4</v>
      </c>
      <c r="Y9" s="6">
        <v>6</v>
      </c>
      <c r="Z9" s="6">
        <v>5</v>
      </c>
      <c r="AA9" s="62">
        <v>0.73</v>
      </c>
      <c r="AB9" s="6">
        <v>74</v>
      </c>
      <c r="AC9" s="60">
        <v>3.08</v>
      </c>
      <c r="AD9" s="6">
        <v>0.85</v>
      </c>
      <c r="AE9" s="59">
        <v>0</v>
      </c>
      <c r="AF9" s="6">
        <v>0.4</v>
      </c>
      <c r="AG9" s="6">
        <v>3.88</v>
      </c>
      <c r="AH9" s="6">
        <v>6</v>
      </c>
      <c r="AI9" s="5">
        <v>0.08</v>
      </c>
      <c r="AR9" s="5">
        <v>0.5</v>
      </c>
      <c r="AS9" s="6" t="s">
        <v>116</v>
      </c>
      <c r="AT9" s="6" t="s">
        <v>96</v>
      </c>
      <c r="AU9" s="6" t="s">
        <v>153</v>
      </c>
    </row>
    <row r="10" spans="1:50" ht="17.25" customHeight="1">
      <c r="B10" s="6">
        <v>24</v>
      </c>
      <c r="C10" s="6">
        <v>17</v>
      </c>
      <c r="D10" s="6">
        <v>58</v>
      </c>
      <c r="E10" s="6">
        <v>52</v>
      </c>
      <c r="F10" s="6">
        <v>21</v>
      </c>
      <c r="G10" s="6">
        <v>4</v>
      </c>
      <c r="H10" s="6">
        <v>1</v>
      </c>
      <c r="I10" s="6">
        <v>6</v>
      </c>
      <c r="J10" s="6">
        <v>21</v>
      </c>
      <c r="K10" s="6">
        <v>20</v>
      </c>
      <c r="L10" s="6">
        <v>8</v>
      </c>
      <c r="M10" s="6">
        <v>1</v>
      </c>
      <c r="N10" s="6">
        <v>12</v>
      </c>
      <c r="O10" s="6">
        <v>5</v>
      </c>
      <c r="P10" s="6">
        <v>1</v>
      </c>
      <c r="Q10" s="6">
        <v>3</v>
      </c>
      <c r="R10" s="6">
        <v>7</v>
      </c>
      <c r="S10" s="6">
        <v>1</v>
      </c>
      <c r="T10" s="6">
        <v>0.40400000000000003</v>
      </c>
      <c r="U10" s="6">
        <v>0.45600000000000002</v>
      </c>
      <c r="V10" s="6">
        <v>0.71199999999999997</v>
      </c>
      <c r="W10" s="6">
        <v>1.1679999999999999</v>
      </c>
      <c r="X10" s="6">
        <v>2</v>
      </c>
      <c r="Y10" s="6">
        <v>16</v>
      </c>
      <c r="Z10" s="6">
        <v>17</v>
      </c>
      <c r="AA10" s="62">
        <v>0.94</v>
      </c>
      <c r="AB10" s="6">
        <v>185</v>
      </c>
      <c r="AC10" s="60">
        <v>3.19</v>
      </c>
      <c r="AD10" s="6">
        <v>14.56</v>
      </c>
      <c r="AE10" s="59">
        <v>0.308</v>
      </c>
      <c r="AF10" s="6">
        <v>0.6</v>
      </c>
      <c r="AG10" s="6">
        <v>30.46</v>
      </c>
      <c r="AH10" s="6">
        <v>35</v>
      </c>
      <c r="AI10" s="5">
        <v>0.19</v>
      </c>
      <c r="AJ10" s="6">
        <v>9</v>
      </c>
      <c r="AK10" s="5">
        <v>0.05</v>
      </c>
      <c r="AL10" s="6">
        <v>19</v>
      </c>
      <c r="AM10" s="5">
        <v>0.1</v>
      </c>
      <c r="AN10" s="6">
        <v>70</v>
      </c>
      <c r="AO10" s="5">
        <v>0.38</v>
      </c>
      <c r="AP10" s="6">
        <v>2</v>
      </c>
      <c r="AQ10" s="6">
        <v>1</v>
      </c>
      <c r="AR10" s="5">
        <v>0.77</v>
      </c>
      <c r="AS10" s="6" t="s">
        <v>116</v>
      </c>
      <c r="AT10" s="6" t="s">
        <v>149</v>
      </c>
      <c r="AU10" s="6" t="s">
        <v>96</v>
      </c>
      <c r="AV10" s="6" t="s">
        <v>153</v>
      </c>
    </row>
    <row r="11" spans="1:50" ht="17.25" customHeight="1">
      <c r="B11" s="6">
        <v>25</v>
      </c>
      <c r="C11" s="44">
        <f>打撃詳細!B7</f>
        <v>4</v>
      </c>
      <c r="D11" s="44">
        <f>打撃詳細!C7</f>
        <v>11</v>
      </c>
      <c r="E11" s="44">
        <f>打撃詳細!D7</f>
        <v>11</v>
      </c>
      <c r="F11" s="44">
        <f>打撃詳細!E7</f>
        <v>4</v>
      </c>
      <c r="G11" s="44">
        <f>打撃詳細!F7</f>
        <v>0</v>
      </c>
      <c r="H11" s="44">
        <f>打撃詳細!G7</f>
        <v>0</v>
      </c>
      <c r="I11" s="44">
        <f>打撃詳細!H7</f>
        <v>0</v>
      </c>
      <c r="J11" s="44">
        <f>打撃詳細!I7</f>
        <v>0</v>
      </c>
      <c r="K11" s="44">
        <f>打撃詳細!J7</f>
        <v>1</v>
      </c>
      <c r="L11" s="44">
        <f>打撃詳細!U7</f>
        <v>1</v>
      </c>
      <c r="M11" s="44">
        <f>打撃詳細!K7</f>
        <v>0</v>
      </c>
      <c r="N11" s="44">
        <f>打撃詳細!P7</f>
        <v>0</v>
      </c>
      <c r="O11" s="44">
        <f>打撃詳細!Q7</f>
        <v>2</v>
      </c>
      <c r="P11" s="44">
        <f>打撃詳細!R7</f>
        <v>1</v>
      </c>
      <c r="Q11" s="44">
        <f>打撃詳細!S7</f>
        <v>1</v>
      </c>
      <c r="R11" s="44">
        <f>打撃詳細!V7</f>
        <v>3</v>
      </c>
      <c r="S11" s="44">
        <f>打撃詳細!W7</f>
        <v>0</v>
      </c>
      <c r="T11" s="44" t="str">
        <f>打撃詳細!L7</f>
        <v>0.364</v>
      </c>
      <c r="U11" s="44" t="str">
        <f>打撃詳細!M7</f>
        <v>0.364</v>
      </c>
      <c r="V11" s="44" t="str">
        <f>打撃詳細!N7</f>
        <v>1.000</v>
      </c>
      <c r="W11" s="44" t="str">
        <f>打撃詳細!O7</f>
        <v>1.364</v>
      </c>
      <c r="X11" s="44">
        <f>打撃詳細!AD7</f>
        <v>0</v>
      </c>
      <c r="Y11" s="44">
        <f>打撃詳細!AE7</f>
        <v>2</v>
      </c>
      <c r="Z11" s="44">
        <f>打撃詳細!AF7</f>
        <v>4</v>
      </c>
      <c r="AA11" s="44" t="str">
        <f>打撃詳細!AG7</f>
        <v>1.00</v>
      </c>
      <c r="AB11" s="44">
        <f>打撃詳細!X7</f>
        <v>36</v>
      </c>
      <c r="AC11" s="44" t="str">
        <f>打撃詳細!Y7</f>
        <v>3.3</v>
      </c>
      <c r="AD11" s="59">
        <f t="shared" ref="AD11:AD12" si="7">0.5*N11+0.72*O11+1.04*P11+1.44*Q11+0.34*(G11+H11)+0.18*I11-0.09*(E11-F11-R11)-0.098*R11-0.37*S11+0.04*M11</f>
        <v>3.266</v>
      </c>
      <c r="AE11" s="59">
        <f t="shared" ref="AE11:AE12" si="8">V11-T11</f>
        <v>0.63600000000000001</v>
      </c>
      <c r="AF11" s="60">
        <f t="shared" ref="AF11:AF12" si="9">G11/R11</f>
        <v>0</v>
      </c>
      <c r="AG11" s="60">
        <f t="shared" ref="AG11:AG12" si="10">((F11+G11+H11-S11)+2.4*(E11+G11+H11+M11)*((N11+O11*2+P11*3+Q11*4+0.24*(G11+H11)+0.62*I11+(0.5*M11)-0.03*R11)+3*(E11+G11+H11+M11))/(9*(E11+G11+H11+M11)))-0.9*(E11+G11+H11+M11)</f>
        <v>5.809333333333333</v>
      </c>
      <c r="AH11" s="43">
        <f>打撃集計!AF7</f>
        <v>5</v>
      </c>
      <c r="AI11" s="44" t="str">
        <f>打撃詳細!AB7</f>
        <v>14%</v>
      </c>
      <c r="AJ11" s="6">
        <f>打撃集計!AD7</f>
        <v>0</v>
      </c>
      <c r="AK11" s="44" t="str">
        <f>打撃詳細!Z7</f>
        <v>0%</v>
      </c>
      <c r="AL11" s="6">
        <f>打撃集計!AE7</f>
        <v>10</v>
      </c>
      <c r="AM11" s="44" t="str">
        <f>打撃詳細!AA7</f>
        <v>28%</v>
      </c>
      <c r="AN11" s="6">
        <f>打撃集計!AG7</f>
        <v>10</v>
      </c>
      <c r="AO11" s="44" t="str">
        <f>打撃詳細!AC7</f>
        <v>28%</v>
      </c>
    </row>
    <row r="12" spans="1:50" ht="17.25" customHeight="1">
      <c r="A12" s="61"/>
      <c r="B12" s="61" t="s">
        <v>152</v>
      </c>
      <c r="C12" s="61">
        <f t="shared" ref="C12:S12" si="11">SUM(C9:C11)</f>
        <v>32</v>
      </c>
      <c r="D12" s="61">
        <f t="shared" si="11"/>
        <v>93</v>
      </c>
      <c r="E12" s="61">
        <f t="shared" si="11"/>
        <v>84</v>
      </c>
      <c r="F12" s="61">
        <f t="shared" si="11"/>
        <v>28</v>
      </c>
      <c r="G12" s="61">
        <f t="shared" si="11"/>
        <v>6</v>
      </c>
      <c r="H12" s="61">
        <f t="shared" si="11"/>
        <v>2</v>
      </c>
      <c r="I12" s="61">
        <f t="shared" si="11"/>
        <v>8</v>
      </c>
      <c r="J12" s="61">
        <f t="shared" si="11"/>
        <v>21</v>
      </c>
      <c r="K12" s="61">
        <f t="shared" si="11"/>
        <v>24</v>
      </c>
      <c r="L12" s="61">
        <f t="shared" si="11"/>
        <v>12</v>
      </c>
      <c r="M12" s="61">
        <f t="shared" si="11"/>
        <v>1</v>
      </c>
      <c r="N12" s="61">
        <f t="shared" si="11"/>
        <v>15</v>
      </c>
      <c r="O12" s="61">
        <f t="shared" si="11"/>
        <v>7</v>
      </c>
      <c r="P12" s="61">
        <f t="shared" si="11"/>
        <v>2</v>
      </c>
      <c r="Q12" s="61">
        <f t="shared" si="11"/>
        <v>4</v>
      </c>
      <c r="R12" s="61">
        <f t="shared" si="11"/>
        <v>15</v>
      </c>
      <c r="S12" s="61">
        <f t="shared" si="11"/>
        <v>2</v>
      </c>
      <c r="T12" s="10">
        <f>F12/E12</f>
        <v>0.33333333333333331</v>
      </c>
      <c r="U12" s="10">
        <f>(F12+G12+H12)/(E12+G12+H12)</f>
        <v>0.39130434782608697</v>
      </c>
      <c r="V12" s="10">
        <f>(N12+O12*2+P12*3+Q12*4)/E12</f>
        <v>0.6071428571428571</v>
      </c>
      <c r="W12" s="10">
        <f>U12+V12</f>
        <v>0.99844720496894412</v>
      </c>
      <c r="X12" s="61">
        <f t="shared" ref="X12:Z12" si="12">SUM(X9:X11)</f>
        <v>6</v>
      </c>
      <c r="Y12" s="61">
        <f t="shared" si="12"/>
        <v>24</v>
      </c>
      <c r="Z12" s="61">
        <f t="shared" si="12"/>
        <v>26</v>
      </c>
      <c r="AA12" s="62">
        <f>(Y12+Z12)/(X12+Y12+Z12)</f>
        <v>0.8928571428571429</v>
      </c>
      <c r="AB12" s="61">
        <f>SUM(AB9:AB11)</f>
        <v>295</v>
      </c>
      <c r="AC12" s="60">
        <f>AB12/D12</f>
        <v>3.172043010752688</v>
      </c>
      <c r="AD12" s="59">
        <f t="shared" si="7"/>
        <v>18.68</v>
      </c>
      <c r="AE12" s="59">
        <f t="shared" si="8"/>
        <v>0.27380952380952378</v>
      </c>
      <c r="AF12" s="60">
        <f t="shared" si="9"/>
        <v>0.4</v>
      </c>
      <c r="AG12" s="60">
        <f t="shared" si="10"/>
        <v>40.147999999999996</v>
      </c>
      <c r="AH12" s="61">
        <f>SUM(AH9:AH11)</f>
        <v>46</v>
      </c>
      <c r="AI12" s="61"/>
      <c r="AJ12" s="61">
        <f>SUM(AJ9:AJ11)</f>
        <v>9</v>
      </c>
      <c r="AK12" s="61"/>
      <c r="AL12" s="61">
        <f>SUM(AL9:AL11)</f>
        <v>29</v>
      </c>
      <c r="AM12" s="61"/>
      <c r="AN12" s="61">
        <f>SUM(AN9:AN11)</f>
        <v>80</v>
      </c>
      <c r="AO12" s="61"/>
      <c r="AP12" s="61">
        <f t="shared" ref="AP12:AQ12" si="13">SUM(AP9:AP11)</f>
        <v>2</v>
      </c>
      <c r="AQ12" s="61">
        <f t="shared" si="13"/>
        <v>1</v>
      </c>
      <c r="AR12" s="5">
        <f>(K12/(F12+G12+H12))</f>
        <v>0.66666666666666663</v>
      </c>
      <c r="AS12" s="6" t="s">
        <v>116</v>
      </c>
      <c r="AT12" s="6" t="s">
        <v>149</v>
      </c>
      <c r="AU12" s="6" t="s">
        <v>96</v>
      </c>
      <c r="AV12" s="6" t="s">
        <v>153</v>
      </c>
      <c r="AW12" s="61"/>
      <c r="AX12" s="61"/>
    </row>
    <row r="13" spans="1:50" ht="18" customHeight="1">
      <c r="AA13" s="62"/>
      <c r="AC13" s="60"/>
    </row>
    <row r="14" spans="1:50" ht="17.25" customHeight="1">
      <c r="A14" s="53" t="s">
        <v>54</v>
      </c>
      <c r="B14" s="53" t="s">
        <v>139</v>
      </c>
      <c r="C14" s="53" t="s">
        <v>9</v>
      </c>
      <c r="D14" s="53" t="s">
        <v>10</v>
      </c>
      <c r="E14" s="53" t="s">
        <v>11</v>
      </c>
      <c r="F14" s="53" t="s">
        <v>12</v>
      </c>
      <c r="G14" s="53" t="s">
        <v>13</v>
      </c>
      <c r="H14" s="53" t="s">
        <v>14</v>
      </c>
      <c r="I14" s="53" t="s">
        <v>15</v>
      </c>
      <c r="J14" s="53" t="s">
        <v>16</v>
      </c>
      <c r="K14" s="53" t="s">
        <v>17</v>
      </c>
      <c r="L14" s="53" t="s">
        <v>40</v>
      </c>
      <c r="M14" s="53" t="s">
        <v>18</v>
      </c>
      <c r="N14" s="53" t="s">
        <v>29</v>
      </c>
      <c r="O14" s="53" t="s">
        <v>30</v>
      </c>
      <c r="P14" s="53" t="s">
        <v>31</v>
      </c>
      <c r="Q14" s="53" t="s">
        <v>19</v>
      </c>
      <c r="R14" s="53" t="s">
        <v>20</v>
      </c>
      <c r="S14" s="53" t="s">
        <v>33</v>
      </c>
      <c r="T14" s="53" t="s">
        <v>21</v>
      </c>
      <c r="U14" s="53" t="s">
        <v>22</v>
      </c>
      <c r="V14" s="53" t="s">
        <v>23</v>
      </c>
      <c r="W14" s="53" t="s">
        <v>24</v>
      </c>
      <c r="X14" s="53" t="s">
        <v>25</v>
      </c>
      <c r="Y14" s="53" t="s">
        <v>26</v>
      </c>
      <c r="Z14" s="53" t="s">
        <v>27</v>
      </c>
      <c r="AA14" s="54" t="s">
        <v>28</v>
      </c>
      <c r="AB14" s="53" t="s">
        <v>34</v>
      </c>
      <c r="AC14" s="53" t="s">
        <v>140</v>
      </c>
      <c r="AD14" s="53" t="s">
        <v>141</v>
      </c>
      <c r="AE14" s="53" t="s">
        <v>142</v>
      </c>
      <c r="AF14" s="53" t="s">
        <v>143</v>
      </c>
      <c r="AG14" s="53" t="s">
        <v>144</v>
      </c>
      <c r="AH14" s="76" t="s">
        <v>145</v>
      </c>
      <c r="AI14" s="72"/>
      <c r="AJ14" s="76" t="s">
        <v>36</v>
      </c>
      <c r="AK14" s="72"/>
      <c r="AL14" s="76" t="s">
        <v>37</v>
      </c>
      <c r="AM14" s="72"/>
      <c r="AN14" s="76" t="s">
        <v>39</v>
      </c>
      <c r="AO14" s="72"/>
      <c r="AP14" s="53" t="s">
        <v>104</v>
      </c>
      <c r="AQ14" s="53" t="s">
        <v>146</v>
      </c>
      <c r="AR14" s="53" t="s">
        <v>147</v>
      </c>
      <c r="AS14" s="76" t="s">
        <v>148</v>
      </c>
      <c r="AT14" s="72"/>
      <c r="AU14" s="72"/>
      <c r="AV14" s="72"/>
      <c r="AW14" s="72"/>
      <c r="AX14" s="53"/>
    </row>
    <row r="15" spans="1:50" ht="17.25" customHeight="1">
      <c r="B15" s="6">
        <v>23</v>
      </c>
      <c r="C15" s="6">
        <v>8</v>
      </c>
      <c r="D15" s="6">
        <v>19</v>
      </c>
      <c r="E15" s="6">
        <v>15</v>
      </c>
      <c r="F15" s="6">
        <v>4</v>
      </c>
      <c r="G15" s="6">
        <v>3</v>
      </c>
      <c r="H15" s="6">
        <v>1</v>
      </c>
      <c r="I15" s="6">
        <v>5</v>
      </c>
      <c r="J15" s="6">
        <v>4</v>
      </c>
      <c r="K15" s="6">
        <v>1</v>
      </c>
      <c r="L15" s="6">
        <v>10</v>
      </c>
      <c r="M15" s="6">
        <v>0</v>
      </c>
      <c r="N15" s="6">
        <v>1</v>
      </c>
      <c r="O15" s="6">
        <v>2</v>
      </c>
      <c r="P15" s="6">
        <v>0</v>
      </c>
      <c r="Q15" s="6">
        <v>0</v>
      </c>
      <c r="R15" s="6">
        <v>3</v>
      </c>
      <c r="S15" s="6">
        <v>1</v>
      </c>
      <c r="T15" s="6">
        <v>0.26700000000000002</v>
      </c>
      <c r="U15" s="6">
        <v>0.42099999999999999</v>
      </c>
      <c r="V15" s="6">
        <v>0.33300000000000002</v>
      </c>
      <c r="W15" s="6">
        <v>0.754</v>
      </c>
      <c r="X15" s="6">
        <v>0</v>
      </c>
      <c r="Y15" s="6">
        <v>3</v>
      </c>
      <c r="Z15" s="6">
        <v>1</v>
      </c>
      <c r="AA15" s="62">
        <v>1</v>
      </c>
      <c r="AB15" s="6">
        <v>75</v>
      </c>
      <c r="AC15" s="60">
        <v>3.95</v>
      </c>
      <c r="AD15" s="6">
        <v>2.82</v>
      </c>
      <c r="AE15" s="59">
        <v>6.6000000000000003E-2</v>
      </c>
      <c r="AF15" s="6">
        <v>1</v>
      </c>
      <c r="AG15" s="6">
        <v>7.49</v>
      </c>
      <c r="AH15" s="6">
        <v>10</v>
      </c>
      <c r="AI15" s="5">
        <v>0.13</v>
      </c>
      <c r="AR15" s="5">
        <v>0.13</v>
      </c>
      <c r="AS15" s="6" t="s">
        <v>154</v>
      </c>
    </row>
    <row r="16" spans="1:50" ht="17.25" customHeight="1">
      <c r="B16" s="6">
        <v>24</v>
      </c>
      <c r="C16" s="6">
        <v>17</v>
      </c>
      <c r="D16" s="6">
        <v>51</v>
      </c>
      <c r="E16" s="6">
        <v>43</v>
      </c>
      <c r="F16" s="6">
        <v>10</v>
      </c>
      <c r="G16" s="6">
        <v>8</v>
      </c>
      <c r="H16" s="6">
        <v>0</v>
      </c>
      <c r="I16" s="6">
        <v>5</v>
      </c>
      <c r="J16" s="6">
        <v>4</v>
      </c>
      <c r="K16" s="6">
        <v>10</v>
      </c>
      <c r="L16" s="6">
        <v>8</v>
      </c>
      <c r="M16" s="6">
        <v>0</v>
      </c>
      <c r="N16" s="6">
        <v>8</v>
      </c>
      <c r="O16" s="6">
        <v>1</v>
      </c>
      <c r="P16" s="6">
        <v>1</v>
      </c>
      <c r="Q16" s="6">
        <v>0</v>
      </c>
      <c r="R16" s="6">
        <v>8</v>
      </c>
      <c r="S16" s="6">
        <v>1</v>
      </c>
      <c r="T16" s="6">
        <v>0.23300000000000001</v>
      </c>
      <c r="U16" s="6">
        <v>0.35299999999999998</v>
      </c>
      <c r="V16" s="6">
        <v>0.30199999999999999</v>
      </c>
      <c r="W16" s="6">
        <v>0.65500000000000003</v>
      </c>
      <c r="X16" s="6">
        <v>3</v>
      </c>
      <c r="Y16" s="6">
        <v>22</v>
      </c>
      <c r="Z16" s="6">
        <v>3</v>
      </c>
      <c r="AA16" s="62">
        <v>0.89</v>
      </c>
      <c r="AB16" s="6">
        <v>173</v>
      </c>
      <c r="AC16" s="60">
        <v>3.39</v>
      </c>
      <c r="AD16" s="6">
        <v>5.98</v>
      </c>
      <c r="AE16" s="59">
        <v>6.9000000000000006E-2</v>
      </c>
      <c r="AF16" s="6">
        <v>1</v>
      </c>
      <c r="AG16" s="6">
        <v>16.64</v>
      </c>
      <c r="AH16" s="6">
        <v>22</v>
      </c>
      <c r="AI16" s="5">
        <v>0.13</v>
      </c>
      <c r="AJ16" s="6">
        <v>18</v>
      </c>
      <c r="AK16" s="5">
        <v>0.1</v>
      </c>
      <c r="AL16" s="6">
        <v>18</v>
      </c>
      <c r="AM16" s="5">
        <v>0.1</v>
      </c>
      <c r="AN16" s="6">
        <v>72</v>
      </c>
      <c r="AO16" s="5">
        <v>0.42</v>
      </c>
      <c r="AP16" s="6">
        <v>0</v>
      </c>
      <c r="AQ16" s="6">
        <v>1</v>
      </c>
      <c r="AR16" s="5">
        <v>0.56000000000000005</v>
      </c>
      <c r="AS16" s="6" t="s">
        <v>150</v>
      </c>
      <c r="AT16" s="6" t="s">
        <v>154</v>
      </c>
    </row>
    <row r="17" spans="1:50" ht="17.25" customHeight="1">
      <c r="B17" s="6">
        <v>25</v>
      </c>
      <c r="C17" s="44">
        <f>打撃詳細!B8</f>
        <v>4</v>
      </c>
      <c r="D17" s="44">
        <f>打撃詳細!C8</f>
        <v>9</v>
      </c>
      <c r="E17" s="44">
        <f>打撃詳細!D8</f>
        <v>9</v>
      </c>
      <c r="F17" s="44">
        <f>打撃詳細!E8</f>
        <v>0</v>
      </c>
      <c r="G17" s="44">
        <f>打撃詳細!F8</f>
        <v>1</v>
      </c>
      <c r="H17" s="44">
        <f>打撃詳細!G8</f>
        <v>0</v>
      </c>
      <c r="I17" s="44">
        <f>打撃詳細!H8</f>
        <v>0</v>
      </c>
      <c r="J17" s="44">
        <f>打撃詳細!I8</f>
        <v>0</v>
      </c>
      <c r="K17" s="44">
        <f>打撃詳細!J8</f>
        <v>0</v>
      </c>
      <c r="L17" s="44">
        <f>打撃詳細!U8</f>
        <v>1</v>
      </c>
      <c r="M17" s="44">
        <f>打撃詳細!K8</f>
        <v>0</v>
      </c>
      <c r="N17" s="44">
        <f>打撃詳細!P8</f>
        <v>0</v>
      </c>
      <c r="O17" s="44">
        <f>打撃詳細!Q8</f>
        <v>0</v>
      </c>
      <c r="P17" s="44">
        <f>打撃詳細!R8</f>
        <v>0</v>
      </c>
      <c r="Q17" s="44">
        <f>打撃詳細!S8</f>
        <v>0</v>
      </c>
      <c r="R17" s="44">
        <f>打撃詳細!V8</f>
        <v>6</v>
      </c>
      <c r="S17" s="44">
        <f>打撃詳細!W8</f>
        <v>0</v>
      </c>
      <c r="T17" s="44" t="str">
        <f>打撃詳細!L8</f>
        <v>0.000</v>
      </c>
      <c r="U17" s="44" t="str">
        <f>打撃詳細!M8</f>
        <v>0.100</v>
      </c>
      <c r="V17" s="44" t="str">
        <f>打撃詳細!N8</f>
        <v>0.000</v>
      </c>
      <c r="W17" s="44" t="str">
        <f>打撃詳細!O8</f>
        <v>0.100</v>
      </c>
      <c r="X17" s="44">
        <f>打撃詳細!AD8</f>
        <v>1</v>
      </c>
      <c r="Y17" s="44">
        <f>打撃詳細!AE8</f>
        <v>2</v>
      </c>
      <c r="Z17" s="44">
        <f>打撃詳細!AF8</f>
        <v>1</v>
      </c>
      <c r="AA17" s="44" t="str">
        <f>打撃詳細!AG8</f>
        <v>0.75</v>
      </c>
      <c r="AB17" s="44">
        <f>打撃詳細!X8</f>
        <v>21</v>
      </c>
      <c r="AC17" s="44" t="str">
        <f>打撃詳細!Y8</f>
        <v>2.3</v>
      </c>
      <c r="AD17" s="59">
        <f t="shared" ref="AD17:AD18" si="14">0.5*N17+0.72*O17+1.04*P17+1.44*Q17+0.34*(G17+H17)+0.18*I17-0.09*(E17-F17-R17)-0.098*R17-0.37*S17+0.04*M17</f>
        <v>-0.51800000000000002</v>
      </c>
      <c r="AE17" s="59">
        <f t="shared" ref="AE17:AE18" si="15">V17-T17</f>
        <v>0</v>
      </c>
      <c r="AF17" s="60">
        <f t="shared" ref="AF17:AF18" si="16">G17/R17</f>
        <v>0.16666666666666666</v>
      </c>
      <c r="AG17" s="60">
        <f t="shared" ref="AG17:AG18" si="17">((F17+G17+H17-S17)+2.4*(E17+G17+H17+M17)*((N17+O17*2+P17*3+Q17*4+0.24*(G17+H17)+0.62*I17+(0.5*M17)-0.03*R17)+3*(E17+G17+H17+M17))/(9*(E17+G17+H17+M17)))-0.9*(E17+G17+H17+M17)</f>
        <v>1.6000000000000014E-2</v>
      </c>
      <c r="AH17" s="43">
        <f>打撃集計!AF8</f>
        <v>2</v>
      </c>
      <c r="AI17" s="44" t="str">
        <f>打撃詳細!AB8</f>
        <v>10%</v>
      </c>
      <c r="AJ17" s="6">
        <f>打撃集計!AD8</f>
        <v>1</v>
      </c>
      <c r="AK17" s="44" t="str">
        <f>打撃詳細!Z8</f>
        <v>5%</v>
      </c>
      <c r="AL17" s="6">
        <f>打撃集計!AE8</f>
        <v>2</v>
      </c>
      <c r="AM17" s="44" t="str">
        <f>打撃詳細!AA8</f>
        <v>10%</v>
      </c>
      <c r="AN17" s="6">
        <f>打撃集計!AG8</f>
        <v>7</v>
      </c>
      <c r="AO17" s="44" t="str">
        <f>打撃詳細!AC8</f>
        <v>33%</v>
      </c>
    </row>
    <row r="18" spans="1:50" ht="17.25" customHeight="1">
      <c r="A18" s="61"/>
      <c r="B18" s="61" t="s">
        <v>152</v>
      </c>
      <c r="C18" s="61">
        <f t="shared" ref="C18:S18" si="18">SUM(C15:C17)</f>
        <v>29</v>
      </c>
      <c r="D18" s="61">
        <f t="shared" si="18"/>
        <v>79</v>
      </c>
      <c r="E18" s="61">
        <f t="shared" si="18"/>
        <v>67</v>
      </c>
      <c r="F18" s="61">
        <f t="shared" si="18"/>
        <v>14</v>
      </c>
      <c r="G18" s="61">
        <f t="shared" si="18"/>
        <v>12</v>
      </c>
      <c r="H18" s="61">
        <f t="shared" si="18"/>
        <v>1</v>
      </c>
      <c r="I18" s="61">
        <f t="shared" si="18"/>
        <v>10</v>
      </c>
      <c r="J18" s="61">
        <f t="shared" si="18"/>
        <v>8</v>
      </c>
      <c r="K18" s="61">
        <f t="shared" si="18"/>
        <v>11</v>
      </c>
      <c r="L18" s="61">
        <f t="shared" si="18"/>
        <v>19</v>
      </c>
      <c r="M18" s="61">
        <f t="shared" si="18"/>
        <v>0</v>
      </c>
      <c r="N18" s="61">
        <f t="shared" si="18"/>
        <v>9</v>
      </c>
      <c r="O18" s="61">
        <f t="shared" si="18"/>
        <v>3</v>
      </c>
      <c r="P18" s="61">
        <f t="shared" si="18"/>
        <v>1</v>
      </c>
      <c r="Q18" s="61">
        <f t="shared" si="18"/>
        <v>0</v>
      </c>
      <c r="R18" s="61">
        <f t="shared" si="18"/>
        <v>17</v>
      </c>
      <c r="S18" s="61">
        <f t="shared" si="18"/>
        <v>2</v>
      </c>
      <c r="T18" s="10">
        <f>F18/E18</f>
        <v>0.20895522388059701</v>
      </c>
      <c r="U18" s="10">
        <f>(F18+G18+H18)/(E18+G18+H18)</f>
        <v>0.33750000000000002</v>
      </c>
      <c r="V18" s="10">
        <f>(N18+O18*2+P18*3+Q18*4)/E18</f>
        <v>0.26865671641791045</v>
      </c>
      <c r="W18" s="10">
        <f>U18+V18</f>
        <v>0.60615671641791047</v>
      </c>
      <c r="X18" s="61">
        <f t="shared" ref="X18:Z18" si="19">SUM(X15:X17)</f>
        <v>4</v>
      </c>
      <c r="Y18" s="61">
        <f t="shared" si="19"/>
        <v>27</v>
      </c>
      <c r="Z18" s="61">
        <f t="shared" si="19"/>
        <v>5</v>
      </c>
      <c r="AA18" s="62">
        <f>(Y18+Z18)/(X18+Y18+Z18)</f>
        <v>0.88888888888888884</v>
      </c>
      <c r="AB18" s="61">
        <f>SUM(AB15:AB17)</f>
        <v>269</v>
      </c>
      <c r="AC18" s="60">
        <f>AB18/D18</f>
        <v>3.4050632911392404</v>
      </c>
      <c r="AD18" s="59">
        <f t="shared" si="14"/>
        <v>8.2740000000000009</v>
      </c>
      <c r="AE18" s="59">
        <f t="shared" si="15"/>
        <v>5.9701492537313439E-2</v>
      </c>
      <c r="AF18" s="60">
        <f t="shared" si="16"/>
        <v>0.70588235294117652</v>
      </c>
      <c r="AG18" s="60">
        <f t="shared" si="17"/>
        <v>24.149333333333345</v>
      </c>
      <c r="AH18" s="61">
        <f>SUM(AH15:AH17)</f>
        <v>34</v>
      </c>
      <c r="AI18" s="61"/>
      <c r="AJ18" s="61">
        <f>SUM(AJ15:AJ17)</f>
        <v>19</v>
      </c>
      <c r="AK18" s="61"/>
      <c r="AL18" s="61">
        <f>SUM(AL15:AL17)</f>
        <v>20</v>
      </c>
      <c r="AM18" s="61"/>
      <c r="AN18" s="61">
        <f>SUM(AN15:AN17)</f>
        <v>79</v>
      </c>
      <c r="AO18" s="61"/>
      <c r="AP18" s="61">
        <f t="shared" ref="AP18:AQ18" si="20">SUM(AP15:AP17)</f>
        <v>0</v>
      </c>
      <c r="AQ18" s="61">
        <f t="shared" si="20"/>
        <v>1</v>
      </c>
      <c r="AR18" s="5">
        <f>(K18/(F18+G18+H18))</f>
        <v>0.40740740740740738</v>
      </c>
      <c r="AS18" s="6" t="s">
        <v>150</v>
      </c>
      <c r="AT18" s="6" t="s">
        <v>154</v>
      </c>
      <c r="AU18" s="61"/>
      <c r="AV18" s="61"/>
      <c r="AW18" s="61"/>
      <c r="AX18" s="61"/>
    </row>
    <row r="19" spans="1:50" ht="17.25" customHeight="1">
      <c r="AA19" s="62"/>
    </row>
    <row r="20" spans="1:50" ht="17.25" customHeight="1">
      <c r="A20" s="53" t="s">
        <v>56</v>
      </c>
      <c r="B20" s="53" t="s">
        <v>139</v>
      </c>
      <c r="C20" s="53" t="s">
        <v>9</v>
      </c>
      <c r="D20" s="53" t="s">
        <v>10</v>
      </c>
      <c r="E20" s="53" t="s">
        <v>11</v>
      </c>
      <c r="F20" s="53" t="s">
        <v>12</v>
      </c>
      <c r="G20" s="53" t="s">
        <v>13</v>
      </c>
      <c r="H20" s="53" t="s">
        <v>14</v>
      </c>
      <c r="I20" s="53" t="s">
        <v>15</v>
      </c>
      <c r="J20" s="53" t="s">
        <v>16</v>
      </c>
      <c r="K20" s="53" t="s">
        <v>17</v>
      </c>
      <c r="L20" s="53" t="s">
        <v>40</v>
      </c>
      <c r="M20" s="53" t="s">
        <v>18</v>
      </c>
      <c r="N20" s="53" t="s">
        <v>29</v>
      </c>
      <c r="O20" s="53" t="s">
        <v>30</v>
      </c>
      <c r="P20" s="53" t="s">
        <v>31</v>
      </c>
      <c r="Q20" s="53" t="s">
        <v>19</v>
      </c>
      <c r="R20" s="53" t="s">
        <v>20</v>
      </c>
      <c r="S20" s="53" t="s">
        <v>33</v>
      </c>
      <c r="T20" s="53" t="s">
        <v>21</v>
      </c>
      <c r="U20" s="53" t="s">
        <v>22</v>
      </c>
      <c r="V20" s="53" t="s">
        <v>23</v>
      </c>
      <c r="W20" s="53" t="s">
        <v>24</v>
      </c>
      <c r="X20" s="53" t="s">
        <v>25</v>
      </c>
      <c r="Y20" s="53" t="s">
        <v>26</v>
      </c>
      <c r="Z20" s="53" t="s">
        <v>27</v>
      </c>
      <c r="AA20" s="54" t="s">
        <v>28</v>
      </c>
      <c r="AB20" s="53" t="s">
        <v>34</v>
      </c>
      <c r="AC20" s="53" t="s">
        <v>140</v>
      </c>
      <c r="AD20" s="53" t="s">
        <v>141</v>
      </c>
      <c r="AE20" s="53" t="s">
        <v>142</v>
      </c>
      <c r="AF20" s="53" t="s">
        <v>143</v>
      </c>
      <c r="AG20" s="53" t="s">
        <v>144</v>
      </c>
      <c r="AH20" s="76" t="s">
        <v>145</v>
      </c>
      <c r="AI20" s="72"/>
      <c r="AJ20" s="76" t="s">
        <v>36</v>
      </c>
      <c r="AK20" s="72"/>
      <c r="AL20" s="76" t="s">
        <v>37</v>
      </c>
      <c r="AM20" s="72"/>
      <c r="AN20" s="76" t="s">
        <v>39</v>
      </c>
      <c r="AO20" s="72"/>
      <c r="AP20" s="53" t="s">
        <v>104</v>
      </c>
      <c r="AQ20" s="53" t="s">
        <v>146</v>
      </c>
      <c r="AR20" s="53" t="s">
        <v>147</v>
      </c>
      <c r="AS20" s="76" t="s">
        <v>148</v>
      </c>
      <c r="AT20" s="72"/>
      <c r="AU20" s="72"/>
      <c r="AV20" s="72"/>
      <c r="AW20" s="72"/>
      <c r="AX20" s="53"/>
    </row>
    <row r="21" spans="1:50" ht="17.25" customHeight="1">
      <c r="B21" s="6">
        <v>23</v>
      </c>
      <c r="C21" s="6">
        <v>11</v>
      </c>
      <c r="D21" s="6">
        <v>29</v>
      </c>
      <c r="E21" s="6">
        <v>24</v>
      </c>
      <c r="F21" s="6">
        <v>8</v>
      </c>
      <c r="G21" s="6">
        <v>5</v>
      </c>
      <c r="H21" s="6">
        <v>0</v>
      </c>
      <c r="I21" s="6">
        <v>1</v>
      </c>
      <c r="J21" s="6">
        <v>5</v>
      </c>
      <c r="K21" s="6">
        <v>5</v>
      </c>
      <c r="L21" s="6">
        <v>6</v>
      </c>
      <c r="M21" s="6">
        <v>0</v>
      </c>
      <c r="N21" s="6">
        <v>6</v>
      </c>
      <c r="O21" s="6">
        <v>1</v>
      </c>
      <c r="P21" s="6">
        <v>1</v>
      </c>
      <c r="Q21" s="6">
        <v>0</v>
      </c>
      <c r="R21" s="6">
        <v>3</v>
      </c>
      <c r="S21" s="6">
        <v>0</v>
      </c>
      <c r="T21" s="6">
        <v>0.33300000000000002</v>
      </c>
      <c r="U21" s="6">
        <v>0.44800000000000001</v>
      </c>
      <c r="V21" s="6">
        <v>0.45800000000000002</v>
      </c>
      <c r="W21" s="6">
        <v>0.90700000000000003</v>
      </c>
      <c r="X21" s="6">
        <v>3</v>
      </c>
      <c r="Y21" s="6">
        <v>39</v>
      </c>
      <c r="Z21" s="6">
        <v>5</v>
      </c>
      <c r="AA21" s="62">
        <v>0.94</v>
      </c>
      <c r="AB21" s="6">
        <v>110</v>
      </c>
      <c r="AC21" s="60">
        <v>3.79</v>
      </c>
      <c r="AD21" s="6">
        <v>5.18</v>
      </c>
      <c r="AE21" s="59">
        <v>0.125</v>
      </c>
      <c r="AF21" s="6">
        <v>1.7</v>
      </c>
      <c r="AG21" s="6">
        <v>13.49</v>
      </c>
      <c r="AH21" s="6">
        <v>10</v>
      </c>
      <c r="AI21" s="5">
        <v>0.09</v>
      </c>
      <c r="AR21" s="5">
        <v>0.38</v>
      </c>
      <c r="AS21" s="6" t="s">
        <v>151</v>
      </c>
      <c r="AT21" s="6" t="s">
        <v>149</v>
      </c>
      <c r="AU21" s="6" t="s">
        <v>96</v>
      </c>
    </row>
    <row r="22" spans="1:50" ht="17.25" customHeight="1">
      <c r="B22" s="6">
        <v>24</v>
      </c>
      <c r="C22" s="6">
        <v>17</v>
      </c>
      <c r="D22" s="6">
        <v>59</v>
      </c>
      <c r="E22" s="6">
        <v>47</v>
      </c>
      <c r="F22" s="6">
        <v>13</v>
      </c>
      <c r="G22" s="6">
        <v>8</v>
      </c>
      <c r="H22" s="6">
        <v>3</v>
      </c>
      <c r="I22" s="6">
        <v>2</v>
      </c>
      <c r="J22" s="6">
        <v>20</v>
      </c>
      <c r="K22" s="6">
        <v>15</v>
      </c>
      <c r="L22" s="6">
        <v>10</v>
      </c>
      <c r="M22" s="6">
        <v>1</v>
      </c>
      <c r="N22" s="6">
        <v>9</v>
      </c>
      <c r="O22" s="6">
        <v>3</v>
      </c>
      <c r="P22" s="6">
        <v>1</v>
      </c>
      <c r="Q22" s="6">
        <v>0</v>
      </c>
      <c r="R22" s="6">
        <v>6</v>
      </c>
      <c r="S22" s="6">
        <v>0</v>
      </c>
      <c r="T22" s="6">
        <v>0.27700000000000002</v>
      </c>
      <c r="U22" s="6">
        <v>0.41399999999999998</v>
      </c>
      <c r="V22" s="6">
        <v>0.38300000000000001</v>
      </c>
      <c r="W22" s="6">
        <v>0.79700000000000004</v>
      </c>
      <c r="X22" s="6">
        <v>1</v>
      </c>
      <c r="Y22" s="6">
        <v>32</v>
      </c>
      <c r="Z22" s="6">
        <v>22</v>
      </c>
      <c r="AA22" s="62">
        <v>0.98</v>
      </c>
      <c r="AB22" s="6">
        <v>202</v>
      </c>
      <c r="AC22" s="60">
        <v>3.42</v>
      </c>
      <c r="AD22" s="6">
        <v>8.73</v>
      </c>
      <c r="AE22" s="59">
        <v>0.106</v>
      </c>
      <c r="AF22" s="6">
        <v>1.3</v>
      </c>
      <c r="AG22" s="6">
        <v>24.02</v>
      </c>
      <c r="AH22" s="6">
        <v>23</v>
      </c>
      <c r="AI22" s="5">
        <v>0.11</v>
      </c>
      <c r="AJ22" s="6">
        <v>29</v>
      </c>
      <c r="AK22" s="5">
        <v>0.14000000000000001</v>
      </c>
      <c r="AL22" s="6">
        <v>11</v>
      </c>
      <c r="AM22" s="5">
        <v>0.05</v>
      </c>
      <c r="AN22" s="6">
        <v>92</v>
      </c>
      <c r="AO22" s="5">
        <v>0.46</v>
      </c>
      <c r="AP22" s="6">
        <v>5</v>
      </c>
      <c r="AQ22" s="6">
        <v>2</v>
      </c>
      <c r="AR22" s="5">
        <v>0.63</v>
      </c>
      <c r="AS22" s="6" t="s">
        <v>151</v>
      </c>
      <c r="AT22" s="6" t="s">
        <v>96</v>
      </c>
    </row>
    <row r="23" spans="1:50" ht="17.25" customHeight="1">
      <c r="B23" s="6">
        <v>25</v>
      </c>
      <c r="C23" s="44">
        <f>打撃詳細!B9</f>
        <v>3</v>
      </c>
      <c r="D23" s="44">
        <f>打撃詳細!C9</f>
        <v>6</v>
      </c>
      <c r="E23" s="44">
        <f>打撃詳細!D9</f>
        <v>6</v>
      </c>
      <c r="F23" s="44">
        <f>打撃詳細!E9</f>
        <v>0</v>
      </c>
      <c r="G23" s="44">
        <f>打撃詳細!F9</f>
        <v>0</v>
      </c>
      <c r="H23" s="44">
        <f>打撃詳細!G9</f>
        <v>0</v>
      </c>
      <c r="I23" s="44">
        <f>打撃詳細!H9</f>
        <v>0</v>
      </c>
      <c r="J23" s="44">
        <f>打撃詳細!I9</f>
        <v>0</v>
      </c>
      <c r="K23" s="44">
        <f>打撃詳細!J9</f>
        <v>0</v>
      </c>
      <c r="L23" s="44">
        <f>打撃詳細!U9</f>
        <v>0</v>
      </c>
      <c r="M23" s="44">
        <f>打撃詳細!K9</f>
        <v>0</v>
      </c>
      <c r="N23" s="44">
        <f>打撃詳細!P9</f>
        <v>0</v>
      </c>
      <c r="O23" s="44">
        <f>打撃詳細!Q9</f>
        <v>0</v>
      </c>
      <c r="P23" s="44">
        <f>打撃詳細!R9</f>
        <v>0</v>
      </c>
      <c r="Q23" s="44">
        <f>打撃詳細!S9</f>
        <v>0</v>
      </c>
      <c r="R23" s="44">
        <f>打撃詳細!V9</f>
        <v>3</v>
      </c>
      <c r="S23" s="44">
        <f>打撃詳細!W9</f>
        <v>0</v>
      </c>
      <c r="T23" s="44" t="str">
        <f>打撃詳細!L9</f>
        <v>0.000</v>
      </c>
      <c r="U23" s="44" t="str">
        <f>打撃詳細!M9</f>
        <v>0.000</v>
      </c>
      <c r="V23" s="44" t="str">
        <f>打撃詳細!N9</f>
        <v>0.000</v>
      </c>
      <c r="W23" s="44" t="str">
        <f>打撃詳細!O9</f>
        <v>0.000</v>
      </c>
      <c r="X23" s="44">
        <f>打撃詳細!AD9</f>
        <v>0</v>
      </c>
      <c r="Y23" s="44">
        <f>打撃詳細!AE9</f>
        <v>5</v>
      </c>
      <c r="Z23" s="44">
        <f>打撃詳細!AF9</f>
        <v>1</v>
      </c>
      <c r="AA23" s="44" t="str">
        <f>打撃詳細!AG9</f>
        <v>1.00</v>
      </c>
      <c r="AB23" s="44">
        <f>打撃詳細!X9</f>
        <v>6</v>
      </c>
      <c r="AC23" s="44" t="str">
        <f>打撃詳細!Y9</f>
        <v>1.0</v>
      </c>
      <c r="AD23" s="59">
        <f t="shared" ref="AD23:AD24" si="21">0.5*N23+0.72*O23+1.04*P23+1.44*Q23+0.34*(G23+H23)+0.18*I23-0.09*(E23-F23-R23)-0.098*R23-0.37*S23+0.04*M23</f>
        <v>-0.56400000000000006</v>
      </c>
      <c r="AE23" s="59">
        <f t="shared" ref="AE23:AE24" si="22">V23-T23</f>
        <v>0</v>
      </c>
      <c r="AF23" s="60">
        <f t="shared" ref="AF23:AF24" si="23">G23/R23</f>
        <v>0</v>
      </c>
      <c r="AG23" s="60">
        <f t="shared" ref="AG23:AG24" si="24">((F23+G23+H23-S23)+2.4*(E23+G23+H23+M23)*((N23+O23*2+P23*3+Q23*4+0.24*(G23+H23)+0.62*I23+(0.5*M23)-0.03*R23)+3*(E23+G23+H23+M23))/(9*(E23+G23+H23+M23)))-0.9*(E23+G23+H23+M23)</f>
        <v>-0.62400000000000055</v>
      </c>
      <c r="AH23" s="43">
        <f>打撃集計!AF9</f>
        <v>0</v>
      </c>
      <c r="AI23" s="44" t="str">
        <f>打撃詳細!AB9</f>
        <v>0%</v>
      </c>
      <c r="AJ23" s="6">
        <f>打撃集計!AD9</f>
        <v>0</v>
      </c>
      <c r="AK23" s="44" t="str">
        <f>打撃詳細!Z9</f>
        <v>0%</v>
      </c>
      <c r="AL23" s="6">
        <f>打撃集計!AE9</f>
        <v>0</v>
      </c>
      <c r="AM23" s="44" t="str">
        <f>打撃詳細!AA9</f>
        <v>0%</v>
      </c>
      <c r="AN23" s="6">
        <f>打撃集計!AG9</f>
        <v>0</v>
      </c>
      <c r="AO23" s="44" t="str">
        <f>打撃詳細!AC9</f>
        <v>0%</v>
      </c>
    </row>
    <row r="24" spans="1:50" ht="17.25" customHeight="1">
      <c r="A24" s="61"/>
      <c r="B24" s="61" t="s">
        <v>152</v>
      </c>
      <c r="C24" s="61">
        <f t="shared" ref="C24:S24" si="25">SUM(C21:C23)</f>
        <v>31</v>
      </c>
      <c r="D24" s="61">
        <f t="shared" si="25"/>
        <v>94</v>
      </c>
      <c r="E24" s="61">
        <f t="shared" si="25"/>
        <v>77</v>
      </c>
      <c r="F24" s="61">
        <f t="shared" si="25"/>
        <v>21</v>
      </c>
      <c r="G24" s="61">
        <f t="shared" si="25"/>
        <v>13</v>
      </c>
      <c r="H24" s="61">
        <f t="shared" si="25"/>
        <v>3</v>
      </c>
      <c r="I24" s="61">
        <f t="shared" si="25"/>
        <v>3</v>
      </c>
      <c r="J24" s="61">
        <f t="shared" si="25"/>
        <v>25</v>
      </c>
      <c r="K24" s="61">
        <f t="shared" si="25"/>
        <v>20</v>
      </c>
      <c r="L24" s="61">
        <f t="shared" si="25"/>
        <v>16</v>
      </c>
      <c r="M24" s="61">
        <f t="shared" si="25"/>
        <v>1</v>
      </c>
      <c r="N24" s="61">
        <f t="shared" si="25"/>
        <v>15</v>
      </c>
      <c r="O24" s="61">
        <f t="shared" si="25"/>
        <v>4</v>
      </c>
      <c r="P24" s="61">
        <f t="shared" si="25"/>
        <v>2</v>
      </c>
      <c r="Q24" s="61">
        <f t="shared" si="25"/>
        <v>0</v>
      </c>
      <c r="R24" s="61">
        <f t="shared" si="25"/>
        <v>12</v>
      </c>
      <c r="S24" s="61">
        <f t="shared" si="25"/>
        <v>0</v>
      </c>
      <c r="T24" s="10">
        <f>F24/E24</f>
        <v>0.27272727272727271</v>
      </c>
      <c r="U24" s="10">
        <f>(F24+G24+H24)/(E24+G24+H24)</f>
        <v>0.39784946236559138</v>
      </c>
      <c r="V24" s="10">
        <f>(N24+O24*2+P24*3+Q24*4)/E24</f>
        <v>0.37662337662337664</v>
      </c>
      <c r="W24" s="10">
        <f>U24+V24</f>
        <v>0.77447283898896802</v>
      </c>
      <c r="X24" s="61">
        <f t="shared" ref="X24:Z24" si="26">SUM(X21:X23)</f>
        <v>4</v>
      </c>
      <c r="Y24" s="61">
        <f t="shared" si="26"/>
        <v>76</v>
      </c>
      <c r="Z24" s="61">
        <f t="shared" si="26"/>
        <v>28</v>
      </c>
      <c r="AA24" s="62">
        <f>(Y24+Z24)/(X24+Y24+Z24)</f>
        <v>0.96296296296296291</v>
      </c>
      <c r="AB24" s="61">
        <f>SUM(AB21:AB23)</f>
        <v>318</v>
      </c>
      <c r="AC24" s="60">
        <f>AB24/D24</f>
        <v>3.3829787234042552</v>
      </c>
      <c r="AD24" s="59">
        <f t="shared" si="21"/>
        <v>13.343999999999996</v>
      </c>
      <c r="AE24" s="59">
        <f t="shared" si="22"/>
        <v>0.10389610389610393</v>
      </c>
      <c r="AF24" s="60">
        <f t="shared" si="23"/>
        <v>1.0833333333333333</v>
      </c>
      <c r="AG24" s="60">
        <f t="shared" si="24"/>
        <v>36.890666666666661</v>
      </c>
      <c r="AH24" s="61">
        <f>SUM(AH21:AH23)</f>
        <v>33</v>
      </c>
      <c r="AI24" s="61"/>
      <c r="AJ24" s="61">
        <f>SUM(AJ21:AJ23)</f>
        <v>29</v>
      </c>
      <c r="AK24" s="61"/>
      <c r="AL24" s="61">
        <f>SUM(AL21:AL23)</f>
        <v>11</v>
      </c>
      <c r="AM24" s="61"/>
      <c r="AN24" s="61">
        <f>SUM(AN21:AN23)</f>
        <v>92</v>
      </c>
      <c r="AO24" s="61"/>
      <c r="AP24" s="61">
        <f t="shared" ref="AP24:AQ24" si="27">SUM(AP21:AP23)</f>
        <v>5</v>
      </c>
      <c r="AQ24" s="61">
        <f t="shared" si="27"/>
        <v>2</v>
      </c>
      <c r="AR24" s="5">
        <f>(K24/(F24+G24+H24))</f>
        <v>0.54054054054054057</v>
      </c>
      <c r="AS24" s="6" t="s">
        <v>151</v>
      </c>
      <c r="AT24" s="6" t="s">
        <v>149</v>
      </c>
      <c r="AU24" s="6" t="s">
        <v>96</v>
      </c>
      <c r="AV24" s="61"/>
      <c r="AW24" s="61"/>
      <c r="AX24" s="61"/>
    </row>
    <row r="25" spans="1:50" ht="17.25" customHeight="1">
      <c r="AA25" s="62"/>
    </row>
    <row r="26" spans="1:50" ht="17.25" customHeight="1">
      <c r="AA26" s="62"/>
    </row>
    <row r="27" spans="1:50" ht="17.25" customHeight="1">
      <c r="A27" s="6" t="s">
        <v>50</v>
      </c>
      <c r="B27" s="6" t="s">
        <v>139</v>
      </c>
      <c r="C27" s="6" t="s">
        <v>155</v>
      </c>
      <c r="D27" s="6" t="s">
        <v>77</v>
      </c>
      <c r="E27" s="6" t="s">
        <v>8</v>
      </c>
      <c r="F27" s="6" t="s">
        <v>78</v>
      </c>
      <c r="G27" s="6" t="s">
        <v>156</v>
      </c>
      <c r="H27" s="6" t="s">
        <v>80</v>
      </c>
      <c r="I27" s="6" t="s">
        <v>157</v>
      </c>
      <c r="J27" s="6" t="s">
        <v>158</v>
      </c>
      <c r="K27" s="6" t="s">
        <v>83</v>
      </c>
      <c r="L27" s="6" t="s">
        <v>84</v>
      </c>
      <c r="M27" s="6" t="s">
        <v>159</v>
      </c>
      <c r="N27" s="6" t="s">
        <v>39</v>
      </c>
      <c r="O27" s="6" t="s">
        <v>86</v>
      </c>
      <c r="P27" s="6" t="s">
        <v>160</v>
      </c>
      <c r="Q27" s="6" t="s">
        <v>161</v>
      </c>
      <c r="R27" s="6" t="s">
        <v>162</v>
      </c>
      <c r="S27" s="6" t="s">
        <v>163</v>
      </c>
      <c r="T27" s="6" t="s">
        <v>164</v>
      </c>
      <c r="U27" s="6" t="s">
        <v>165</v>
      </c>
      <c r="V27" s="6" t="s">
        <v>166</v>
      </c>
      <c r="W27" s="6" t="s">
        <v>167</v>
      </c>
      <c r="X27" s="6" t="s">
        <v>168</v>
      </c>
      <c r="Y27" s="6" t="s">
        <v>169</v>
      </c>
      <c r="AA27" s="62"/>
    </row>
    <row r="28" spans="1:50" ht="17.25" customHeight="1">
      <c r="B28" s="6">
        <v>24</v>
      </c>
      <c r="C28" s="6">
        <v>2</v>
      </c>
      <c r="D28" s="6">
        <v>4</v>
      </c>
      <c r="E28" s="6">
        <v>38</v>
      </c>
      <c r="F28" s="6">
        <v>11</v>
      </c>
      <c r="G28" s="6">
        <v>1</v>
      </c>
      <c r="H28" s="6">
        <v>0</v>
      </c>
      <c r="I28" s="6">
        <v>11</v>
      </c>
      <c r="J28" s="6">
        <v>2</v>
      </c>
      <c r="K28" s="6">
        <v>6</v>
      </c>
      <c r="L28" s="6">
        <v>19</v>
      </c>
      <c r="M28" s="6">
        <v>14</v>
      </c>
      <c r="N28" s="6">
        <v>84</v>
      </c>
      <c r="O28" s="6">
        <v>148</v>
      </c>
      <c r="P28" s="5">
        <v>0.56999999999999995</v>
      </c>
      <c r="Q28" s="6">
        <v>24.5</v>
      </c>
      <c r="R28" s="5">
        <v>0.34</v>
      </c>
      <c r="S28" s="6">
        <v>5.5</v>
      </c>
      <c r="T28" s="6">
        <v>0.44</v>
      </c>
      <c r="U28" s="6">
        <v>16</v>
      </c>
      <c r="V28" s="63">
        <v>0.14599999999999999</v>
      </c>
      <c r="W28" s="6">
        <v>0</v>
      </c>
      <c r="X28" s="6">
        <v>1</v>
      </c>
      <c r="Y28" s="6">
        <v>0</v>
      </c>
      <c r="AA28" s="62"/>
    </row>
    <row r="29" spans="1:50" ht="17.25" customHeight="1">
      <c r="AA29" s="62"/>
    </row>
    <row r="30" spans="1:50" ht="17.25" customHeight="1">
      <c r="A30" s="6" t="s">
        <v>52</v>
      </c>
      <c r="B30" s="6" t="s">
        <v>139</v>
      </c>
      <c r="C30" s="6" t="s">
        <v>155</v>
      </c>
      <c r="D30" s="6" t="s">
        <v>77</v>
      </c>
      <c r="E30" s="6" t="s">
        <v>8</v>
      </c>
      <c r="F30" s="6" t="s">
        <v>78</v>
      </c>
      <c r="G30" s="6" t="s">
        <v>156</v>
      </c>
      <c r="H30" s="6" t="s">
        <v>80</v>
      </c>
      <c r="I30" s="6" t="s">
        <v>157</v>
      </c>
      <c r="J30" s="6" t="s">
        <v>158</v>
      </c>
      <c r="K30" s="6" t="s">
        <v>83</v>
      </c>
      <c r="L30" s="6" t="s">
        <v>84</v>
      </c>
      <c r="M30" s="6" t="s">
        <v>159</v>
      </c>
      <c r="N30" s="6" t="s">
        <v>39</v>
      </c>
      <c r="O30" s="6" t="s">
        <v>86</v>
      </c>
      <c r="P30" s="6" t="s">
        <v>160</v>
      </c>
      <c r="Q30" s="6" t="s">
        <v>161</v>
      </c>
      <c r="R30" s="6" t="s">
        <v>162</v>
      </c>
      <c r="S30" s="6" t="s">
        <v>163</v>
      </c>
      <c r="T30" s="6" t="s">
        <v>164</v>
      </c>
      <c r="U30" s="6" t="s">
        <v>165</v>
      </c>
      <c r="V30" s="6" t="s">
        <v>166</v>
      </c>
      <c r="W30" s="6" t="s">
        <v>167</v>
      </c>
      <c r="X30" s="6" t="s">
        <v>168</v>
      </c>
      <c r="Y30" s="6" t="s">
        <v>169</v>
      </c>
      <c r="AA30" s="62"/>
    </row>
    <row r="31" spans="1:50" ht="17.25" customHeight="1">
      <c r="B31" s="6">
        <v>23</v>
      </c>
      <c r="C31" s="6">
        <v>4</v>
      </c>
      <c r="D31" s="6">
        <v>7.1</v>
      </c>
      <c r="E31" s="6">
        <v>56</v>
      </c>
      <c r="F31" s="6">
        <v>15</v>
      </c>
      <c r="G31" s="6">
        <v>3</v>
      </c>
      <c r="H31" s="6">
        <v>1</v>
      </c>
      <c r="I31" s="6">
        <v>17</v>
      </c>
      <c r="J31" s="6">
        <v>0</v>
      </c>
      <c r="K31" s="6">
        <v>4</v>
      </c>
      <c r="L31" s="6">
        <v>24</v>
      </c>
      <c r="M31" s="6">
        <v>21</v>
      </c>
      <c r="N31" s="6">
        <v>129</v>
      </c>
      <c r="O31" s="6">
        <v>216</v>
      </c>
      <c r="P31" s="5">
        <v>0.6</v>
      </c>
      <c r="Q31" s="6">
        <v>20.04</v>
      </c>
      <c r="R31" s="5">
        <v>0.3</v>
      </c>
      <c r="S31" s="6">
        <v>4.3600000000000003</v>
      </c>
      <c r="T31" s="6">
        <v>0.40500000000000003</v>
      </c>
      <c r="U31" s="6">
        <v>15.39</v>
      </c>
      <c r="V31" s="63">
        <v>0.28799999999999998</v>
      </c>
      <c r="AA31" s="62"/>
    </row>
    <row r="32" spans="1:50" ht="17.25" customHeight="1">
      <c r="B32" s="6">
        <v>24</v>
      </c>
      <c r="C32" s="6">
        <v>15</v>
      </c>
      <c r="D32" s="6">
        <v>64.099999999999994</v>
      </c>
      <c r="E32" s="6">
        <v>356</v>
      </c>
      <c r="F32" s="6">
        <v>95</v>
      </c>
      <c r="G32" s="6">
        <v>12</v>
      </c>
      <c r="H32" s="6">
        <v>25</v>
      </c>
      <c r="I32" s="6">
        <v>48</v>
      </c>
      <c r="J32" s="6">
        <v>3</v>
      </c>
      <c r="K32" s="6">
        <v>17</v>
      </c>
      <c r="L32" s="6">
        <v>110</v>
      </c>
      <c r="M32" s="6">
        <v>77</v>
      </c>
      <c r="N32" s="6">
        <v>506</v>
      </c>
      <c r="O32" s="6">
        <v>1212</v>
      </c>
      <c r="P32" s="5">
        <v>0.42</v>
      </c>
      <c r="Q32" s="6">
        <v>8.3800000000000008</v>
      </c>
      <c r="R32" s="5">
        <v>0.14000000000000001</v>
      </c>
      <c r="S32" s="6">
        <v>2.2200000000000002</v>
      </c>
      <c r="T32" s="6">
        <v>0.311</v>
      </c>
      <c r="U32" s="6">
        <v>7.04</v>
      </c>
      <c r="V32" s="63">
        <v>0.26100000000000001</v>
      </c>
      <c r="W32" s="6">
        <v>14</v>
      </c>
      <c r="X32" s="6">
        <v>10</v>
      </c>
      <c r="Y32" s="6">
        <v>5</v>
      </c>
      <c r="AA32" s="62"/>
    </row>
    <row r="33" spans="2:27" ht="17.25" customHeight="1">
      <c r="B33" s="6">
        <v>25</v>
      </c>
      <c r="AA33" s="62"/>
    </row>
    <row r="34" spans="2:27" ht="17.25" customHeight="1">
      <c r="B34" s="6" t="s">
        <v>152</v>
      </c>
      <c r="C34" s="6">
        <v>19</v>
      </c>
      <c r="D34" s="6">
        <v>71.2</v>
      </c>
      <c r="E34" s="6">
        <v>412</v>
      </c>
      <c r="F34" s="6">
        <v>110</v>
      </c>
      <c r="G34" s="6">
        <v>15</v>
      </c>
      <c r="H34" s="6">
        <v>26</v>
      </c>
      <c r="I34" s="6">
        <v>65</v>
      </c>
      <c r="J34" s="6">
        <v>3</v>
      </c>
      <c r="K34" s="6">
        <v>21</v>
      </c>
      <c r="L34" s="6">
        <v>134</v>
      </c>
      <c r="M34" s="6">
        <v>98</v>
      </c>
      <c r="N34" s="6">
        <v>635</v>
      </c>
      <c r="O34" s="6">
        <v>1428</v>
      </c>
      <c r="P34" s="5">
        <v>0.44</v>
      </c>
      <c r="R34" s="5">
        <v>0.17</v>
      </c>
      <c r="AA34" s="62"/>
    </row>
    <row r="35" spans="2:27" ht="17.25" customHeight="1">
      <c r="AA35" s="62"/>
    </row>
    <row r="36" spans="2:27" ht="17.25" customHeight="1">
      <c r="AA36" s="62"/>
    </row>
    <row r="37" spans="2:27" ht="17.25" customHeight="1">
      <c r="AA37" s="62"/>
    </row>
    <row r="38" spans="2:27" ht="17.25" customHeight="1">
      <c r="AA38" s="62"/>
    </row>
    <row r="39" spans="2:27" ht="17.25" customHeight="1">
      <c r="AA39" s="62"/>
    </row>
    <row r="40" spans="2:27" ht="17.25" customHeight="1">
      <c r="AA40" s="62"/>
    </row>
    <row r="41" spans="2:27" ht="17.25" customHeight="1">
      <c r="AA41" s="62"/>
    </row>
    <row r="42" spans="2:27" ht="17.25" customHeight="1">
      <c r="AA42" s="62"/>
    </row>
    <row r="43" spans="2:27" ht="17.25" customHeight="1">
      <c r="AA43" s="62"/>
    </row>
    <row r="44" spans="2:27" ht="17.25" customHeight="1">
      <c r="AA44" s="62"/>
    </row>
    <row r="45" spans="2:27" ht="17.25" customHeight="1">
      <c r="AA45" s="62"/>
    </row>
    <row r="46" spans="2:27" ht="17.25" customHeight="1">
      <c r="AA46" s="62"/>
    </row>
    <row r="47" spans="2:27" ht="17.25" customHeight="1">
      <c r="AA47" s="62"/>
    </row>
    <row r="48" spans="2:27" ht="17.25" customHeight="1">
      <c r="AA48" s="62"/>
    </row>
    <row r="49" spans="27:27" ht="17.25" customHeight="1">
      <c r="AA49" s="62"/>
    </row>
    <row r="50" spans="27:27" ht="17.25" customHeight="1">
      <c r="AA50" s="62"/>
    </row>
    <row r="51" spans="27:27" ht="17.25" customHeight="1">
      <c r="AA51" s="62"/>
    </row>
    <row r="52" spans="27:27" ht="17.25" customHeight="1">
      <c r="AA52" s="62"/>
    </row>
    <row r="53" spans="27:27" ht="17.25" customHeight="1">
      <c r="AA53" s="62"/>
    </row>
    <row r="54" spans="27:27" ht="17.25" customHeight="1">
      <c r="AA54" s="62"/>
    </row>
    <row r="55" spans="27:27" ht="17.25" customHeight="1">
      <c r="AA55" s="62"/>
    </row>
    <row r="56" spans="27:27" ht="17.25" customHeight="1">
      <c r="AA56" s="62"/>
    </row>
    <row r="57" spans="27:27" ht="17.25" customHeight="1">
      <c r="AA57" s="62"/>
    </row>
    <row r="58" spans="27:27" ht="17.25" customHeight="1">
      <c r="AA58" s="62"/>
    </row>
    <row r="59" spans="27:27" ht="17.25" customHeight="1">
      <c r="AA59" s="62"/>
    </row>
    <row r="60" spans="27:27" ht="17.25" customHeight="1">
      <c r="AA60" s="62"/>
    </row>
    <row r="61" spans="27:27" ht="17.25" customHeight="1">
      <c r="AA61" s="62"/>
    </row>
    <row r="62" spans="27:27" ht="17.25" customHeight="1">
      <c r="AA62" s="62"/>
    </row>
    <row r="63" spans="27:27" ht="17.25" customHeight="1">
      <c r="AA63" s="62"/>
    </row>
    <row r="64" spans="27:27" ht="17.25" customHeight="1">
      <c r="AA64" s="62"/>
    </row>
    <row r="65" spans="27:27" ht="17.25" customHeight="1">
      <c r="AA65" s="62"/>
    </row>
    <row r="66" spans="27:27" ht="17.25" customHeight="1">
      <c r="AA66" s="62"/>
    </row>
    <row r="67" spans="27:27" ht="17.25" customHeight="1">
      <c r="AA67" s="62"/>
    </row>
    <row r="68" spans="27:27" ht="17.25" customHeight="1">
      <c r="AA68" s="62"/>
    </row>
    <row r="69" spans="27:27" ht="17.25" customHeight="1">
      <c r="AA69" s="62"/>
    </row>
    <row r="70" spans="27:27" ht="17.25" customHeight="1">
      <c r="AA70" s="62"/>
    </row>
    <row r="71" spans="27:27" ht="17.25" customHeight="1">
      <c r="AA71" s="62"/>
    </row>
    <row r="72" spans="27:27" ht="17.25" customHeight="1">
      <c r="AA72" s="62"/>
    </row>
    <row r="73" spans="27:27" ht="17.25" customHeight="1">
      <c r="AA73" s="62"/>
    </row>
    <row r="74" spans="27:27" ht="17.25" customHeight="1">
      <c r="AA74" s="62"/>
    </row>
    <row r="75" spans="27:27" ht="17.25" customHeight="1">
      <c r="AA75" s="62"/>
    </row>
    <row r="76" spans="27:27" ht="17.25" customHeight="1">
      <c r="AA76" s="62"/>
    </row>
    <row r="77" spans="27:27" ht="17.25" customHeight="1">
      <c r="AA77" s="62"/>
    </row>
    <row r="78" spans="27:27" ht="17.25" customHeight="1">
      <c r="AA78" s="62"/>
    </row>
    <row r="79" spans="27:27" ht="17.25" customHeight="1">
      <c r="AA79" s="62"/>
    </row>
    <row r="80" spans="27:27" ht="17.25" customHeight="1">
      <c r="AA80" s="62"/>
    </row>
    <row r="81" spans="27:27" ht="17.25" customHeight="1">
      <c r="AA81" s="62"/>
    </row>
    <row r="82" spans="27:27" ht="17.25" customHeight="1">
      <c r="AA82" s="62"/>
    </row>
    <row r="83" spans="27:27" ht="17.25" customHeight="1">
      <c r="AA83" s="62"/>
    </row>
    <row r="84" spans="27:27" ht="17.25" customHeight="1">
      <c r="AA84" s="62"/>
    </row>
    <row r="85" spans="27:27" ht="17.25" customHeight="1">
      <c r="AA85" s="62"/>
    </row>
    <row r="86" spans="27:27" ht="17.25" customHeight="1">
      <c r="AA86" s="62"/>
    </row>
    <row r="87" spans="27:27" ht="17.25" customHeight="1">
      <c r="AA87" s="62"/>
    </row>
    <row r="88" spans="27:27" ht="17.25" customHeight="1">
      <c r="AA88" s="62"/>
    </row>
    <row r="89" spans="27:27" ht="17.25" customHeight="1">
      <c r="AA89" s="62"/>
    </row>
    <row r="90" spans="27:27" ht="17.25" customHeight="1">
      <c r="AA90" s="62"/>
    </row>
    <row r="91" spans="27:27" ht="17.25" customHeight="1">
      <c r="AA91" s="62"/>
    </row>
    <row r="92" spans="27:27" ht="17.25" customHeight="1">
      <c r="AA92" s="62"/>
    </row>
    <row r="93" spans="27:27" ht="17.25" customHeight="1">
      <c r="AA93" s="62"/>
    </row>
    <row r="94" spans="27:27" ht="17.25" customHeight="1">
      <c r="AA94" s="62"/>
    </row>
    <row r="95" spans="27:27" ht="17.25" customHeight="1">
      <c r="AA95" s="62"/>
    </row>
    <row r="96" spans="27:27" ht="17.25" customHeight="1">
      <c r="AA96" s="62"/>
    </row>
    <row r="97" spans="27:27" ht="17.25" customHeight="1">
      <c r="AA97" s="62"/>
    </row>
    <row r="98" spans="27:27" ht="17.25" customHeight="1">
      <c r="AA98" s="62"/>
    </row>
    <row r="99" spans="27:27" ht="17.25" customHeight="1">
      <c r="AA99" s="62"/>
    </row>
    <row r="100" spans="27:27" ht="17.25" customHeight="1">
      <c r="AA100" s="62"/>
    </row>
    <row r="101" spans="27:27" ht="17.25" customHeight="1">
      <c r="AA101" s="62"/>
    </row>
    <row r="102" spans="27:27" ht="17.25" customHeight="1">
      <c r="AA102" s="62"/>
    </row>
    <row r="103" spans="27:27" ht="17.25" customHeight="1">
      <c r="AA103" s="62"/>
    </row>
    <row r="104" spans="27:27" ht="17.25" customHeight="1">
      <c r="AA104" s="62"/>
    </row>
    <row r="105" spans="27:27" ht="17.25" customHeight="1">
      <c r="AA105" s="62"/>
    </row>
    <row r="106" spans="27:27" ht="17.25" customHeight="1">
      <c r="AA106" s="62"/>
    </row>
    <row r="107" spans="27:27" ht="17.25" customHeight="1">
      <c r="AA107" s="62"/>
    </row>
    <row r="108" spans="27:27" ht="17.25" customHeight="1">
      <c r="AA108" s="62"/>
    </row>
    <row r="109" spans="27:27" ht="17.25" customHeight="1">
      <c r="AA109" s="62"/>
    </row>
    <row r="110" spans="27:27" ht="17.25" customHeight="1">
      <c r="AA110" s="62"/>
    </row>
    <row r="111" spans="27:27" ht="17.25" customHeight="1">
      <c r="AA111" s="62"/>
    </row>
    <row r="112" spans="27:27" ht="17.25" customHeight="1">
      <c r="AA112" s="62"/>
    </row>
    <row r="113" spans="27:27" ht="17.25" customHeight="1">
      <c r="AA113" s="62"/>
    </row>
    <row r="114" spans="27:27" ht="17.25" customHeight="1">
      <c r="AA114" s="62"/>
    </row>
    <row r="115" spans="27:27" ht="17.25" customHeight="1">
      <c r="AA115" s="62"/>
    </row>
    <row r="116" spans="27:27" ht="17.25" customHeight="1">
      <c r="AA116" s="62"/>
    </row>
    <row r="117" spans="27:27" ht="17.25" customHeight="1">
      <c r="AA117" s="62"/>
    </row>
    <row r="118" spans="27:27" ht="17.25" customHeight="1">
      <c r="AA118" s="62"/>
    </row>
    <row r="119" spans="27:27" ht="17.25" customHeight="1">
      <c r="AA119" s="62"/>
    </row>
    <row r="120" spans="27:27" ht="17.25" customHeight="1">
      <c r="AA120" s="62"/>
    </row>
    <row r="121" spans="27:27" ht="17.25" customHeight="1">
      <c r="AA121" s="62"/>
    </row>
    <row r="122" spans="27:27" ht="17.25" customHeight="1">
      <c r="AA122" s="62"/>
    </row>
    <row r="123" spans="27:27" ht="17.25" customHeight="1">
      <c r="AA123" s="62"/>
    </row>
    <row r="124" spans="27:27" ht="17.25" customHeight="1">
      <c r="AA124" s="62"/>
    </row>
    <row r="125" spans="27:27" ht="17.25" customHeight="1">
      <c r="AA125" s="62"/>
    </row>
    <row r="126" spans="27:27" ht="17.25" customHeight="1">
      <c r="AA126" s="62"/>
    </row>
    <row r="127" spans="27:27" ht="17.25" customHeight="1">
      <c r="AA127" s="62"/>
    </row>
    <row r="128" spans="27:27" ht="17.25" customHeight="1">
      <c r="AA128" s="62"/>
    </row>
    <row r="129" spans="27:27" ht="17.25" customHeight="1">
      <c r="AA129" s="62"/>
    </row>
    <row r="130" spans="27:27" ht="17.25" customHeight="1">
      <c r="AA130" s="62"/>
    </row>
    <row r="131" spans="27:27" ht="17.25" customHeight="1">
      <c r="AA131" s="62"/>
    </row>
    <row r="132" spans="27:27" ht="17.25" customHeight="1">
      <c r="AA132" s="62"/>
    </row>
    <row r="133" spans="27:27" ht="17.25" customHeight="1">
      <c r="AA133" s="62"/>
    </row>
    <row r="134" spans="27:27" ht="17.25" customHeight="1">
      <c r="AA134" s="62"/>
    </row>
    <row r="135" spans="27:27" ht="17.25" customHeight="1">
      <c r="AA135" s="62"/>
    </row>
    <row r="136" spans="27:27" ht="17.25" customHeight="1">
      <c r="AA136" s="62"/>
    </row>
    <row r="137" spans="27:27" ht="17.25" customHeight="1">
      <c r="AA137" s="62"/>
    </row>
    <row r="138" spans="27:27" ht="17.25" customHeight="1">
      <c r="AA138" s="62"/>
    </row>
    <row r="139" spans="27:27" ht="17.25" customHeight="1">
      <c r="AA139" s="62"/>
    </row>
    <row r="140" spans="27:27" ht="17.25" customHeight="1">
      <c r="AA140" s="62"/>
    </row>
    <row r="141" spans="27:27" ht="17.25" customHeight="1">
      <c r="AA141" s="62"/>
    </row>
    <row r="142" spans="27:27" ht="17.25" customHeight="1">
      <c r="AA142" s="62"/>
    </row>
    <row r="143" spans="27:27" ht="17.25" customHeight="1">
      <c r="AA143" s="62"/>
    </row>
    <row r="144" spans="27:27" ht="17.25" customHeight="1">
      <c r="AA144" s="62"/>
    </row>
    <row r="145" spans="27:27" ht="17.25" customHeight="1">
      <c r="AA145" s="62"/>
    </row>
    <row r="146" spans="27:27" ht="17.25" customHeight="1">
      <c r="AA146" s="62"/>
    </row>
    <row r="147" spans="27:27" ht="17.25" customHeight="1">
      <c r="AA147" s="62"/>
    </row>
    <row r="148" spans="27:27" ht="17.25" customHeight="1">
      <c r="AA148" s="62"/>
    </row>
    <row r="149" spans="27:27" ht="17.25" customHeight="1">
      <c r="AA149" s="62"/>
    </row>
    <row r="150" spans="27:27" ht="17.25" customHeight="1">
      <c r="AA150" s="62"/>
    </row>
    <row r="151" spans="27:27" ht="17.25" customHeight="1">
      <c r="AA151" s="62"/>
    </row>
    <row r="152" spans="27:27" ht="17.25" customHeight="1">
      <c r="AA152" s="62"/>
    </row>
    <row r="153" spans="27:27" ht="17.25" customHeight="1">
      <c r="AA153" s="62"/>
    </row>
    <row r="154" spans="27:27" ht="17.25" customHeight="1">
      <c r="AA154" s="62"/>
    </row>
    <row r="155" spans="27:27" ht="17.25" customHeight="1">
      <c r="AA155" s="62"/>
    </row>
    <row r="156" spans="27:27" ht="17.25" customHeight="1">
      <c r="AA156" s="62"/>
    </row>
    <row r="157" spans="27:27" ht="17.25" customHeight="1">
      <c r="AA157" s="62"/>
    </row>
    <row r="158" spans="27:27" ht="17.25" customHeight="1">
      <c r="AA158" s="62"/>
    </row>
    <row r="159" spans="27:27" ht="17.25" customHeight="1">
      <c r="AA159" s="62"/>
    </row>
    <row r="160" spans="27:27" ht="17.25" customHeight="1">
      <c r="AA160" s="62"/>
    </row>
    <row r="161" spans="27:27" ht="17.25" customHeight="1">
      <c r="AA161" s="62"/>
    </row>
    <row r="162" spans="27:27" ht="17.25" customHeight="1">
      <c r="AA162" s="62"/>
    </row>
    <row r="163" spans="27:27" ht="17.25" customHeight="1">
      <c r="AA163" s="62"/>
    </row>
    <row r="164" spans="27:27" ht="17.25" customHeight="1">
      <c r="AA164" s="62"/>
    </row>
    <row r="165" spans="27:27" ht="17.25" customHeight="1">
      <c r="AA165" s="62"/>
    </row>
    <row r="166" spans="27:27" ht="17.25" customHeight="1">
      <c r="AA166" s="62"/>
    </row>
    <row r="167" spans="27:27" ht="17.25" customHeight="1">
      <c r="AA167" s="62"/>
    </row>
    <row r="168" spans="27:27" ht="17.25" customHeight="1">
      <c r="AA168" s="62"/>
    </row>
    <row r="169" spans="27:27" ht="17.25" customHeight="1">
      <c r="AA169" s="62"/>
    </row>
    <row r="170" spans="27:27" ht="17.25" customHeight="1">
      <c r="AA170" s="62"/>
    </row>
    <row r="171" spans="27:27" ht="17.25" customHeight="1">
      <c r="AA171" s="62"/>
    </row>
    <row r="172" spans="27:27" ht="17.25" customHeight="1">
      <c r="AA172" s="62"/>
    </row>
    <row r="173" spans="27:27" ht="17.25" customHeight="1">
      <c r="AA173" s="62"/>
    </row>
    <row r="174" spans="27:27" ht="17.25" customHeight="1">
      <c r="AA174" s="62"/>
    </row>
    <row r="175" spans="27:27" ht="17.25" customHeight="1">
      <c r="AA175" s="62"/>
    </row>
    <row r="176" spans="27:27" ht="17.25" customHeight="1">
      <c r="AA176" s="62"/>
    </row>
    <row r="177" spans="27:27" ht="17.25" customHeight="1">
      <c r="AA177" s="62"/>
    </row>
    <row r="178" spans="27:27" ht="17.25" customHeight="1">
      <c r="AA178" s="62"/>
    </row>
    <row r="179" spans="27:27" ht="17.25" customHeight="1">
      <c r="AA179" s="62"/>
    </row>
    <row r="180" spans="27:27" ht="17.25" customHeight="1">
      <c r="AA180" s="62"/>
    </row>
    <row r="181" spans="27:27" ht="17.25" customHeight="1">
      <c r="AA181" s="62"/>
    </row>
    <row r="182" spans="27:27" ht="17.25" customHeight="1">
      <c r="AA182" s="62"/>
    </row>
    <row r="183" spans="27:27" ht="17.25" customHeight="1">
      <c r="AA183" s="62"/>
    </row>
    <row r="184" spans="27:27" ht="17.25" customHeight="1">
      <c r="AA184" s="62"/>
    </row>
    <row r="185" spans="27:27" ht="17.25" customHeight="1">
      <c r="AA185" s="62"/>
    </row>
    <row r="186" spans="27:27" ht="17.25" customHeight="1">
      <c r="AA186" s="62"/>
    </row>
    <row r="187" spans="27:27" ht="17.25" customHeight="1">
      <c r="AA187" s="62"/>
    </row>
    <row r="188" spans="27:27" ht="17.25" customHeight="1">
      <c r="AA188" s="62"/>
    </row>
    <row r="189" spans="27:27" ht="17.25" customHeight="1">
      <c r="AA189" s="62"/>
    </row>
    <row r="190" spans="27:27" ht="17.25" customHeight="1">
      <c r="AA190" s="62"/>
    </row>
    <row r="191" spans="27:27" ht="17.25" customHeight="1">
      <c r="AA191" s="62"/>
    </row>
    <row r="192" spans="27:27" ht="17.25" customHeight="1">
      <c r="AA192" s="62"/>
    </row>
    <row r="193" spans="27:27" ht="17.25" customHeight="1">
      <c r="AA193" s="62"/>
    </row>
    <row r="194" spans="27:27" ht="17.25" customHeight="1">
      <c r="AA194" s="62"/>
    </row>
    <row r="195" spans="27:27" ht="17.25" customHeight="1">
      <c r="AA195" s="62"/>
    </row>
    <row r="196" spans="27:27" ht="17.25" customHeight="1">
      <c r="AA196" s="62"/>
    </row>
    <row r="197" spans="27:27" ht="17.25" customHeight="1">
      <c r="AA197" s="62"/>
    </row>
    <row r="198" spans="27:27" ht="17.25" customHeight="1">
      <c r="AA198" s="62"/>
    </row>
    <row r="199" spans="27:27" ht="17.25" customHeight="1">
      <c r="AA199" s="62"/>
    </row>
    <row r="200" spans="27:27" ht="17.25" customHeight="1">
      <c r="AA200" s="62"/>
    </row>
    <row r="201" spans="27:27" ht="17.25" customHeight="1">
      <c r="AA201" s="62"/>
    </row>
    <row r="202" spans="27:27" ht="17.25" customHeight="1">
      <c r="AA202" s="62"/>
    </row>
    <row r="203" spans="27:27" ht="17.25" customHeight="1">
      <c r="AA203" s="62"/>
    </row>
    <row r="204" spans="27:27" ht="17.25" customHeight="1">
      <c r="AA204" s="62"/>
    </row>
    <row r="205" spans="27:27" ht="17.25" customHeight="1">
      <c r="AA205" s="62"/>
    </row>
    <row r="206" spans="27:27" ht="17.25" customHeight="1">
      <c r="AA206" s="62"/>
    </row>
    <row r="207" spans="27:27" ht="17.25" customHeight="1">
      <c r="AA207" s="62"/>
    </row>
    <row r="208" spans="27:27" ht="17.25" customHeight="1">
      <c r="AA208" s="62"/>
    </row>
    <row r="209" spans="27:27" ht="17.25" customHeight="1">
      <c r="AA209" s="62"/>
    </row>
    <row r="210" spans="27:27" ht="17.25" customHeight="1">
      <c r="AA210" s="62"/>
    </row>
    <row r="211" spans="27:27" ht="17.25" customHeight="1">
      <c r="AA211" s="62"/>
    </row>
    <row r="212" spans="27:27" ht="17.25" customHeight="1">
      <c r="AA212" s="62"/>
    </row>
    <row r="213" spans="27:27" ht="17.25" customHeight="1">
      <c r="AA213" s="62"/>
    </row>
    <row r="214" spans="27:27" ht="17.25" customHeight="1">
      <c r="AA214" s="62"/>
    </row>
    <row r="215" spans="27:27" ht="17.25" customHeight="1">
      <c r="AA215" s="62"/>
    </row>
    <row r="216" spans="27:27" ht="17.25" customHeight="1">
      <c r="AA216" s="62"/>
    </row>
    <row r="217" spans="27:27" ht="17.25" customHeight="1">
      <c r="AA217" s="62"/>
    </row>
    <row r="218" spans="27:27" ht="17.25" customHeight="1">
      <c r="AA218" s="62"/>
    </row>
    <row r="219" spans="27:27" ht="17.25" customHeight="1">
      <c r="AA219" s="62"/>
    </row>
    <row r="220" spans="27:27" ht="17.25" customHeight="1">
      <c r="AA220" s="62"/>
    </row>
    <row r="221" spans="27:27" ht="17.25" customHeight="1">
      <c r="AA221" s="62"/>
    </row>
    <row r="222" spans="27:27" ht="17.25" customHeight="1">
      <c r="AA222" s="62"/>
    </row>
    <row r="223" spans="27:27" ht="17.25" customHeight="1">
      <c r="AA223" s="62"/>
    </row>
    <row r="224" spans="27:27" ht="17.25" customHeight="1">
      <c r="AA224" s="62"/>
    </row>
    <row r="225" spans="27:27" ht="17.25" customHeight="1">
      <c r="AA225" s="62"/>
    </row>
    <row r="226" spans="27:27" ht="17.25" customHeight="1">
      <c r="AA226" s="62"/>
    </row>
    <row r="227" spans="27:27" ht="17.25" customHeight="1">
      <c r="AA227" s="62"/>
    </row>
    <row r="228" spans="27:27" ht="17.25" customHeight="1">
      <c r="AA228" s="62"/>
    </row>
    <row r="229" spans="27:27" ht="17.25" customHeight="1">
      <c r="AA229" s="62"/>
    </row>
    <row r="230" spans="27:27" ht="17.25" customHeight="1">
      <c r="AA230" s="62"/>
    </row>
    <row r="231" spans="27:27" ht="17.25" customHeight="1">
      <c r="AA231" s="62"/>
    </row>
    <row r="232" spans="27:27" ht="17.25" customHeight="1">
      <c r="AA232" s="62"/>
    </row>
    <row r="233" spans="27:27" ht="17.25" customHeight="1">
      <c r="AA233" s="62"/>
    </row>
    <row r="234" spans="27:27" ht="17.25" customHeight="1">
      <c r="AA234" s="62"/>
    </row>
    <row r="235" spans="27:27" ht="17.25" customHeight="1">
      <c r="AA235" s="62"/>
    </row>
    <row r="236" spans="27:27" ht="17.25" customHeight="1">
      <c r="AA236" s="62"/>
    </row>
    <row r="237" spans="27:27" ht="17.25" customHeight="1">
      <c r="AA237" s="62"/>
    </row>
    <row r="238" spans="27:27" ht="17.25" customHeight="1">
      <c r="AA238" s="62"/>
    </row>
    <row r="239" spans="27:27" ht="17.25" customHeight="1">
      <c r="AA239" s="62"/>
    </row>
    <row r="240" spans="27:27" ht="17.25" customHeight="1">
      <c r="AA240" s="62"/>
    </row>
    <row r="241" spans="27:27" ht="17.25" customHeight="1">
      <c r="AA241" s="62"/>
    </row>
    <row r="242" spans="27:27" ht="17.25" customHeight="1">
      <c r="AA242" s="62"/>
    </row>
    <row r="243" spans="27:27" ht="17.25" customHeight="1">
      <c r="AA243" s="62"/>
    </row>
    <row r="244" spans="27:27" ht="17.25" customHeight="1">
      <c r="AA244" s="62"/>
    </row>
    <row r="245" spans="27:27" ht="17.25" customHeight="1">
      <c r="AA245" s="62"/>
    </row>
    <row r="246" spans="27:27" ht="17.25" customHeight="1">
      <c r="AA246" s="62"/>
    </row>
    <row r="247" spans="27:27" ht="17.25" customHeight="1">
      <c r="AA247" s="62"/>
    </row>
    <row r="248" spans="27:27" ht="17.25" customHeight="1">
      <c r="AA248" s="62"/>
    </row>
    <row r="249" spans="27:27" ht="17.25" customHeight="1">
      <c r="AA249" s="62"/>
    </row>
    <row r="250" spans="27:27" ht="17.25" customHeight="1">
      <c r="AA250" s="62"/>
    </row>
    <row r="251" spans="27:27" ht="17.25" customHeight="1">
      <c r="AA251" s="62"/>
    </row>
    <row r="252" spans="27:27" ht="17.25" customHeight="1">
      <c r="AA252" s="62"/>
    </row>
    <row r="253" spans="27:27" ht="17.25" customHeight="1">
      <c r="AA253" s="62"/>
    </row>
    <row r="254" spans="27:27" ht="17.25" customHeight="1">
      <c r="AA254" s="62"/>
    </row>
    <row r="255" spans="27:27" ht="17.25" customHeight="1">
      <c r="AA255" s="62"/>
    </row>
    <row r="256" spans="27:27" ht="17.25" customHeight="1">
      <c r="AA256" s="62"/>
    </row>
    <row r="257" spans="27:27" ht="17.25" customHeight="1">
      <c r="AA257" s="62"/>
    </row>
    <row r="258" spans="27:27" ht="17.25" customHeight="1">
      <c r="AA258" s="62"/>
    </row>
    <row r="259" spans="27:27" ht="17.25" customHeight="1">
      <c r="AA259" s="62"/>
    </row>
    <row r="260" spans="27:27" ht="17.25" customHeight="1">
      <c r="AA260" s="62"/>
    </row>
    <row r="261" spans="27:27" ht="17.25" customHeight="1">
      <c r="AA261" s="62"/>
    </row>
    <row r="262" spans="27:27" ht="17.25" customHeight="1">
      <c r="AA262" s="62"/>
    </row>
    <row r="263" spans="27:27" ht="17.25" customHeight="1">
      <c r="AA263" s="62"/>
    </row>
    <row r="264" spans="27:27" ht="17.25" customHeight="1">
      <c r="AA264" s="62"/>
    </row>
    <row r="265" spans="27:27" ht="17.25" customHeight="1">
      <c r="AA265" s="62"/>
    </row>
    <row r="266" spans="27:27" ht="17.25" customHeight="1">
      <c r="AA266" s="62"/>
    </row>
    <row r="267" spans="27:27" ht="17.25" customHeight="1">
      <c r="AA267" s="62"/>
    </row>
    <row r="268" spans="27:27" ht="17.25" customHeight="1">
      <c r="AA268" s="62"/>
    </row>
    <row r="269" spans="27:27" ht="17.25" customHeight="1">
      <c r="AA269" s="62"/>
    </row>
    <row r="270" spans="27:27" ht="17.25" customHeight="1">
      <c r="AA270" s="62"/>
    </row>
    <row r="271" spans="27:27" ht="17.25" customHeight="1">
      <c r="AA271" s="62"/>
    </row>
    <row r="272" spans="27:27" ht="17.25" customHeight="1">
      <c r="AA272" s="62"/>
    </row>
    <row r="273" spans="27:27" ht="17.25" customHeight="1">
      <c r="AA273" s="62"/>
    </row>
    <row r="274" spans="27:27" ht="17.25" customHeight="1">
      <c r="AA274" s="62"/>
    </row>
    <row r="275" spans="27:27" ht="17.25" customHeight="1">
      <c r="AA275" s="62"/>
    </row>
    <row r="276" spans="27:27" ht="17.25" customHeight="1">
      <c r="AA276" s="62"/>
    </row>
    <row r="277" spans="27:27" ht="17.25" customHeight="1">
      <c r="AA277" s="62"/>
    </row>
    <row r="278" spans="27:27" ht="17.25" customHeight="1">
      <c r="AA278" s="62"/>
    </row>
    <row r="279" spans="27:27" ht="17.25" customHeight="1">
      <c r="AA279" s="62"/>
    </row>
    <row r="280" spans="27:27" ht="17.25" customHeight="1">
      <c r="AA280" s="62"/>
    </row>
    <row r="281" spans="27:27" ht="17.25" customHeight="1">
      <c r="AA281" s="62"/>
    </row>
    <row r="282" spans="27:27" ht="17.25" customHeight="1">
      <c r="AA282" s="62"/>
    </row>
    <row r="283" spans="27:27" ht="17.25" customHeight="1">
      <c r="AA283" s="62"/>
    </row>
    <row r="284" spans="27:27" ht="17.25" customHeight="1">
      <c r="AA284" s="62"/>
    </row>
    <row r="285" spans="27:27" ht="17.25" customHeight="1">
      <c r="AA285" s="62"/>
    </row>
    <row r="286" spans="27:27" ht="17.25" customHeight="1">
      <c r="AA286" s="62"/>
    </row>
    <row r="287" spans="27:27" ht="17.25" customHeight="1">
      <c r="AA287" s="62"/>
    </row>
    <row r="288" spans="27:27" ht="17.25" customHeight="1">
      <c r="AA288" s="62"/>
    </row>
    <row r="289" spans="27:27" ht="17.25" customHeight="1">
      <c r="AA289" s="62"/>
    </row>
    <row r="290" spans="27:27" ht="17.25" customHeight="1">
      <c r="AA290" s="62"/>
    </row>
    <row r="291" spans="27:27" ht="17.25" customHeight="1">
      <c r="AA291" s="62"/>
    </row>
    <row r="292" spans="27:27" ht="17.25" customHeight="1">
      <c r="AA292" s="62"/>
    </row>
    <row r="293" spans="27:27" ht="17.25" customHeight="1">
      <c r="AA293" s="62"/>
    </row>
    <row r="294" spans="27:27" ht="17.25" customHeight="1">
      <c r="AA294" s="62"/>
    </row>
    <row r="295" spans="27:27" ht="17.25" customHeight="1">
      <c r="AA295" s="62"/>
    </row>
    <row r="296" spans="27:27" ht="17.25" customHeight="1">
      <c r="AA296" s="62"/>
    </row>
    <row r="297" spans="27:27" ht="17.25" customHeight="1">
      <c r="AA297" s="62"/>
    </row>
    <row r="298" spans="27:27" ht="17.25" customHeight="1">
      <c r="AA298" s="62"/>
    </row>
    <row r="299" spans="27:27" ht="17.25" customHeight="1">
      <c r="AA299" s="62"/>
    </row>
    <row r="300" spans="27:27" ht="17.25" customHeight="1">
      <c r="AA300" s="62"/>
    </row>
    <row r="301" spans="27:27" ht="17.25" customHeight="1">
      <c r="AA301" s="62"/>
    </row>
    <row r="302" spans="27:27" ht="17.25" customHeight="1">
      <c r="AA302" s="62"/>
    </row>
    <row r="303" spans="27:27" ht="17.25" customHeight="1">
      <c r="AA303" s="62"/>
    </row>
    <row r="304" spans="27:27" ht="17.25" customHeight="1">
      <c r="AA304" s="62"/>
    </row>
    <row r="305" spans="27:27" ht="17.25" customHeight="1">
      <c r="AA305" s="62"/>
    </row>
    <row r="306" spans="27:27" ht="17.25" customHeight="1">
      <c r="AA306" s="62"/>
    </row>
    <row r="307" spans="27:27" ht="17.25" customHeight="1">
      <c r="AA307" s="62"/>
    </row>
    <row r="308" spans="27:27" ht="17.25" customHeight="1">
      <c r="AA308" s="62"/>
    </row>
    <row r="309" spans="27:27" ht="17.25" customHeight="1">
      <c r="AA309" s="62"/>
    </row>
    <row r="310" spans="27:27" ht="17.25" customHeight="1">
      <c r="AA310" s="62"/>
    </row>
    <row r="311" spans="27:27" ht="17.25" customHeight="1">
      <c r="AA311" s="62"/>
    </row>
    <row r="312" spans="27:27" ht="17.25" customHeight="1">
      <c r="AA312" s="62"/>
    </row>
    <row r="313" spans="27:27" ht="17.25" customHeight="1">
      <c r="AA313" s="62"/>
    </row>
    <row r="314" spans="27:27" ht="17.25" customHeight="1">
      <c r="AA314" s="62"/>
    </row>
    <row r="315" spans="27:27" ht="17.25" customHeight="1">
      <c r="AA315" s="62"/>
    </row>
    <row r="316" spans="27:27" ht="17.25" customHeight="1">
      <c r="AA316" s="62"/>
    </row>
    <row r="317" spans="27:27" ht="17.25" customHeight="1">
      <c r="AA317" s="62"/>
    </row>
    <row r="318" spans="27:27" ht="17.25" customHeight="1">
      <c r="AA318" s="62"/>
    </row>
    <row r="319" spans="27:27" ht="17.25" customHeight="1">
      <c r="AA319" s="62"/>
    </row>
    <row r="320" spans="27:27" ht="17.25" customHeight="1">
      <c r="AA320" s="62"/>
    </row>
    <row r="321" spans="27:27" ht="17.25" customHeight="1">
      <c r="AA321" s="62"/>
    </row>
    <row r="322" spans="27:27" ht="17.25" customHeight="1">
      <c r="AA322" s="62"/>
    </row>
    <row r="323" spans="27:27" ht="17.25" customHeight="1">
      <c r="AA323" s="62"/>
    </row>
    <row r="324" spans="27:27" ht="17.25" customHeight="1">
      <c r="AA324" s="62"/>
    </row>
    <row r="325" spans="27:27" ht="17.25" customHeight="1">
      <c r="AA325" s="62"/>
    </row>
    <row r="326" spans="27:27" ht="17.25" customHeight="1">
      <c r="AA326" s="62"/>
    </row>
    <row r="327" spans="27:27" ht="17.25" customHeight="1">
      <c r="AA327" s="62"/>
    </row>
    <row r="328" spans="27:27" ht="17.25" customHeight="1">
      <c r="AA328" s="62"/>
    </row>
    <row r="329" spans="27:27" ht="17.25" customHeight="1">
      <c r="AA329" s="62"/>
    </row>
    <row r="330" spans="27:27" ht="17.25" customHeight="1">
      <c r="AA330" s="62"/>
    </row>
    <row r="331" spans="27:27" ht="17.25" customHeight="1">
      <c r="AA331" s="62"/>
    </row>
    <row r="332" spans="27:27" ht="17.25" customHeight="1">
      <c r="AA332" s="62"/>
    </row>
    <row r="333" spans="27:27" ht="17.25" customHeight="1">
      <c r="AA333" s="62"/>
    </row>
    <row r="334" spans="27:27" ht="17.25" customHeight="1">
      <c r="AA334" s="62"/>
    </row>
    <row r="335" spans="27:27" ht="17.25" customHeight="1">
      <c r="AA335" s="62"/>
    </row>
    <row r="336" spans="27:27" ht="17.25" customHeight="1">
      <c r="AA336" s="62"/>
    </row>
    <row r="337" spans="27:27" ht="17.25" customHeight="1">
      <c r="AA337" s="62"/>
    </row>
    <row r="338" spans="27:27" ht="17.25" customHeight="1">
      <c r="AA338" s="62"/>
    </row>
    <row r="339" spans="27:27" ht="17.25" customHeight="1">
      <c r="AA339" s="62"/>
    </row>
    <row r="340" spans="27:27" ht="17.25" customHeight="1">
      <c r="AA340" s="62"/>
    </row>
    <row r="341" spans="27:27" ht="17.25" customHeight="1">
      <c r="AA341" s="62"/>
    </row>
    <row r="342" spans="27:27" ht="17.25" customHeight="1">
      <c r="AA342" s="62"/>
    </row>
    <row r="343" spans="27:27" ht="17.25" customHeight="1">
      <c r="AA343" s="62"/>
    </row>
    <row r="344" spans="27:27" ht="17.25" customHeight="1">
      <c r="AA344" s="62"/>
    </row>
    <row r="345" spans="27:27" ht="17.25" customHeight="1">
      <c r="AA345" s="62"/>
    </row>
    <row r="346" spans="27:27" ht="17.25" customHeight="1">
      <c r="AA346" s="62"/>
    </row>
    <row r="347" spans="27:27" ht="17.25" customHeight="1">
      <c r="AA347" s="62"/>
    </row>
    <row r="348" spans="27:27" ht="17.25" customHeight="1">
      <c r="AA348" s="62"/>
    </row>
    <row r="349" spans="27:27" ht="17.25" customHeight="1">
      <c r="AA349" s="62"/>
    </row>
    <row r="350" spans="27:27" ht="17.25" customHeight="1">
      <c r="AA350" s="62"/>
    </row>
    <row r="351" spans="27:27" ht="17.25" customHeight="1">
      <c r="AA351" s="62"/>
    </row>
    <row r="352" spans="27:27" ht="17.25" customHeight="1">
      <c r="AA352" s="62"/>
    </row>
    <row r="353" spans="27:27" ht="17.25" customHeight="1">
      <c r="AA353" s="62"/>
    </row>
    <row r="354" spans="27:27" ht="17.25" customHeight="1">
      <c r="AA354" s="62"/>
    </row>
    <row r="355" spans="27:27" ht="17.25" customHeight="1">
      <c r="AA355" s="62"/>
    </row>
    <row r="356" spans="27:27" ht="17.25" customHeight="1">
      <c r="AA356" s="62"/>
    </row>
    <row r="357" spans="27:27" ht="17.25" customHeight="1">
      <c r="AA357" s="62"/>
    </row>
    <row r="358" spans="27:27" ht="17.25" customHeight="1">
      <c r="AA358" s="62"/>
    </row>
    <row r="359" spans="27:27" ht="17.25" customHeight="1">
      <c r="AA359" s="62"/>
    </row>
    <row r="360" spans="27:27" ht="17.25" customHeight="1">
      <c r="AA360" s="62"/>
    </row>
    <row r="361" spans="27:27" ht="17.25" customHeight="1">
      <c r="AA361" s="62"/>
    </row>
    <row r="362" spans="27:27" ht="17.25" customHeight="1">
      <c r="AA362" s="62"/>
    </row>
    <row r="363" spans="27:27" ht="17.25" customHeight="1">
      <c r="AA363" s="62"/>
    </row>
    <row r="364" spans="27:27" ht="17.25" customHeight="1">
      <c r="AA364" s="62"/>
    </row>
    <row r="365" spans="27:27" ht="17.25" customHeight="1">
      <c r="AA365" s="62"/>
    </row>
    <row r="366" spans="27:27" ht="17.25" customHeight="1">
      <c r="AA366" s="62"/>
    </row>
    <row r="367" spans="27:27" ht="17.25" customHeight="1">
      <c r="AA367" s="62"/>
    </row>
    <row r="368" spans="27:27" ht="17.25" customHeight="1">
      <c r="AA368" s="62"/>
    </row>
    <row r="369" spans="27:27" ht="17.25" customHeight="1">
      <c r="AA369" s="62"/>
    </row>
    <row r="370" spans="27:27" ht="17.25" customHeight="1">
      <c r="AA370" s="62"/>
    </row>
    <row r="371" spans="27:27" ht="17.25" customHeight="1">
      <c r="AA371" s="62"/>
    </row>
    <row r="372" spans="27:27" ht="17.25" customHeight="1">
      <c r="AA372" s="62"/>
    </row>
    <row r="373" spans="27:27" ht="17.25" customHeight="1">
      <c r="AA373" s="62"/>
    </row>
    <row r="374" spans="27:27" ht="17.25" customHeight="1">
      <c r="AA374" s="62"/>
    </row>
    <row r="375" spans="27:27" ht="17.25" customHeight="1">
      <c r="AA375" s="62"/>
    </row>
    <row r="376" spans="27:27" ht="17.25" customHeight="1">
      <c r="AA376" s="62"/>
    </row>
    <row r="377" spans="27:27" ht="17.25" customHeight="1">
      <c r="AA377" s="62"/>
    </row>
    <row r="378" spans="27:27" ht="17.25" customHeight="1">
      <c r="AA378" s="62"/>
    </row>
    <row r="379" spans="27:27" ht="17.25" customHeight="1">
      <c r="AA379" s="62"/>
    </row>
    <row r="380" spans="27:27" ht="17.25" customHeight="1">
      <c r="AA380" s="62"/>
    </row>
    <row r="381" spans="27:27" ht="17.25" customHeight="1">
      <c r="AA381" s="62"/>
    </row>
    <row r="382" spans="27:27" ht="17.25" customHeight="1">
      <c r="AA382" s="62"/>
    </row>
    <row r="383" spans="27:27" ht="17.25" customHeight="1">
      <c r="AA383" s="62"/>
    </row>
    <row r="384" spans="27:27" ht="17.25" customHeight="1">
      <c r="AA384" s="62"/>
    </row>
    <row r="385" spans="27:27" ht="17.25" customHeight="1">
      <c r="AA385" s="62"/>
    </row>
    <row r="386" spans="27:27" ht="17.25" customHeight="1">
      <c r="AA386" s="62"/>
    </row>
    <row r="387" spans="27:27" ht="17.25" customHeight="1">
      <c r="AA387" s="62"/>
    </row>
    <row r="388" spans="27:27" ht="17.25" customHeight="1">
      <c r="AA388" s="62"/>
    </row>
    <row r="389" spans="27:27" ht="17.25" customHeight="1">
      <c r="AA389" s="62"/>
    </row>
    <row r="390" spans="27:27" ht="17.25" customHeight="1">
      <c r="AA390" s="62"/>
    </row>
    <row r="391" spans="27:27" ht="17.25" customHeight="1">
      <c r="AA391" s="62"/>
    </row>
    <row r="392" spans="27:27" ht="17.25" customHeight="1">
      <c r="AA392" s="62"/>
    </row>
    <row r="393" spans="27:27" ht="17.25" customHeight="1">
      <c r="AA393" s="62"/>
    </row>
    <row r="394" spans="27:27" ht="17.25" customHeight="1">
      <c r="AA394" s="62"/>
    </row>
    <row r="395" spans="27:27" ht="17.25" customHeight="1">
      <c r="AA395" s="62"/>
    </row>
    <row r="396" spans="27:27" ht="17.25" customHeight="1">
      <c r="AA396" s="62"/>
    </row>
    <row r="397" spans="27:27" ht="17.25" customHeight="1">
      <c r="AA397" s="62"/>
    </row>
    <row r="398" spans="27:27" ht="17.25" customHeight="1">
      <c r="AA398" s="62"/>
    </row>
    <row r="399" spans="27:27" ht="17.25" customHeight="1">
      <c r="AA399" s="62"/>
    </row>
    <row r="400" spans="27:27" ht="17.25" customHeight="1">
      <c r="AA400" s="62"/>
    </row>
    <row r="401" spans="27:27" ht="17.25" customHeight="1">
      <c r="AA401" s="62"/>
    </row>
    <row r="402" spans="27:27" ht="17.25" customHeight="1">
      <c r="AA402" s="62"/>
    </row>
    <row r="403" spans="27:27" ht="17.25" customHeight="1">
      <c r="AA403" s="62"/>
    </row>
    <row r="404" spans="27:27" ht="17.25" customHeight="1">
      <c r="AA404" s="62"/>
    </row>
    <row r="405" spans="27:27" ht="17.25" customHeight="1">
      <c r="AA405" s="62"/>
    </row>
    <row r="406" spans="27:27" ht="17.25" customHeight="1">
      <c r="AA406" s="62"/>
    </row>
    <row r="407" spans="27:27" ht="17.25" customHeight="1">
      <c r="AA407" s="62"/>
    </row>
    <row r="408" spans="27:27" ht="17.25" customHeight="1">
      <c r="AA408" s="62"/>
    </row>
    <row r="409" spans="27:27" ht="17.25" customHeight="1">
      <c r="AA409" s="62"/>
    </row>
    <row r="410" spans="27:27" ht="17.25" customHeight="1">
      <c r="AA410" s="62"/>
    </row>
    <row r="411" spans="27:27" ht="17.25" customHeight="1">
      <c r="AA411" s="62"/>
    </row>
    <row r="412" spans="27:27" ht="17.25" customHeight="1">
      <c r="AA412" s="62"/>
    </row>
    <row r="413" spans="27:27" ht="17.25" customHeight="1">
      <c r="AA413" s="62"/>
    </row>
    <row r="414" spans="27:27" ht="17.25" customHeight="1">
      <c r="AA414" s="62"/>
    </row>
    <row r="415" spans="27:27" ht="17.25" customHeight="1">
      <c r="AA415" s="62"/>
    </row>
    <row r="416" spans="27:27" ht="17.25" customHeight="1">
      <c r="AA416" s="62"/>
    </row>
    <row r="417" spans="27:27" ht="17.25" customHeight="1">
      <c r="AA417" s="62"/>
    </row>
    <row r="418" spans="27:27" ht="17.25" customHeight="1">
      <c r="AA418" s="62"/>
    </row>
    <row r="419" spans="27:27" ht="17.25" customHeight="1">
      <c r="AA419" s="62"/>
    </row>
    <row r="420" spans="27:27" ht="17.25" customHeight="1">
      <c r="AA420" s="62"/>
    </row>
    <row r="421" spans="27:27" ht="17.25" customHeight="1">
      <c r="AA421" s="62"/>
    </row>
    <row r="422" spans="27:27" ht="17.25" customHeight="1">
      <c r="AA422" s="62"/>
    </row>
    <row r="423" spans="27:27" ht="17.25" customHeight="1">
      <c r="AA423" s="62"/>
    </row>
    <row r="424" spans="27:27" ht="17.25" customHeight="1">
      <c r="AA424" s="62"/>
    </row>
    <row r="425" spans="27:27" ht="17.25" customHeight="1">
      <c r="AA425" s="62"/>
    </row>
    <row r="426" spans="27:27" ht="17.25" customHeight="1">
      <c r="AA426" s="62"/>
    </row>
    <row r="427" spans="27:27" ht="17.25" customHeight="1">
      <c r="AA427" s="62"/>
    </row>
    <row r="428" spans="27:27" ht="17.25" customHeight="1">
      <c r="AA428" s="62"/>
    </row>
    <row r="429" spans="27:27" ht="17.25" customHeight="1">
      <c r="AA429" s="62"/>
    </row>
    <row r="430" spans="27:27" ht="17.25" customHeight="1">
      <c r="AA430" s="62"/>
    </row>
    <row r="431" spans="27:27" ht="17.25" customHeight="1">
      <c r="AA431" s="62"/>
    </row>
    <row r="432" spans="27:27" ht="17.25" customHeight="1">
      <c r="AA432" s="62"/>
    </row>
    <row r="433" spans="27:27" ht="17.25" customHeight="1">
      <c r="AA433" s="62"/>
    </row>
    <row r="434" spans="27:27" ht="17.25" customHeight="1">
      <c r="AA434" s="62"/>
    </row>
    <row r="435" spans="27:27" ht="17.25" customHeight="1">
      <c r="AA435" s="62"/>
    </row>
    <row r="436" spans="27:27" ht="17.25" customHeight="1">
      <c r="AA436" s="62"/>
    </row>
    <row r="437" spans="27:27" ht="17.25" customHeight="1">
      <c r="AA437" s="62"/>
    </row>
    <row r="438" spans="27:27" ht="17.25" customHeight="1">
      <c r="AA438" s="62"/>
    </row>
    <row r="439" spans="27:27" ht="17.25" customHeight="1">
      <c r="AA439" s="62"/>
    </row>
    <row r="440" spans="27:27" ht="17.25" customHeight="1">
      <c r="AA440" s="62"/>
    </row>
    <row r="441" spans="27:27" ht="17.25" customHeight="1">
      <c r="AA441" s="62"/>
    </row>
    <row r="442" spans="27:27" ht="17.25" customHeight="1">
      <c r="AA442" s="62"/>
    </row>
    <row r="443" spans="27:27" ht="17.25" customHeight="1">
      <c r="AA443" s="62"/>
    </row>
    <row r="444" spans="27:27" ht="17.25" customHeight="1">
      <c r="AA444" s="62"/>
    </row>
    <row r="445" spans="27:27" ht="17.25" customHeight="1">
      <c r="AA445" s="62"/>
    </row>
    <row r="446" spans="27:27" ht="17.25" customHeight="1">
      <c r="AA446" s="62"/>
    </row>
    <row r="447" spans="27:27" ht="17.25" customHeight="1">
      <c r="AA447" s="62"/>
    </row>
    <row r="448" spans="27:27" ht="17.25" customHeight="1">
      <c r="AA448" s="62"/>
    </row>
    <row r="449" spans="27:27" ht="17.25" customHeight="1">
      <c r="AA449" s="62"/>
    </row>
    <row r="450" spans="27:27" ht="17.25" customHeight="1">
      <c r="AA450" s="62"/>
    </row>
    <row r="451" spans="27:27" ht="17.25" customHeight="1">
      <c r="AA451" s="62"/>
    </row>
    <row r="452" spans="27:27" ht="17.25" customHeight="1">
      <c r="AA452" s="62"/>
    </row>
    <row r="453" spans="27:27" ht="17.25" customHeight="1">
      <c r="AA453" s="62"/>
    </row>
    <row r="454" spans="27:27" ht="17.25" customHeight="1">
      <c r="AA454" s="62"/>
    </row>
    <row r="455" spans="27:27" ht="17.25" customHeight="1">
      <c r="AA455" s="62"/>
    </row>
    <row r="456" spans="27:27" ht="17.25" customHeight="1">
      <c r="AA456" s="62"/>
    </row>
    <row r="457" spans="27:27" ht="17.25" customHeight="1">
      <c r="AA457" s="62"/>
    </row>
    <row r="458" spans="27:27" ht="17.25" customHeight="1">
      <c r="AA458" s="62"/>
    </row>
    <row r="459" spans="27:27" ht="17.25" customHeight="1">
      <c r="AA459" s="62"/>
    </row>
    <row r="460" spans="27:27" ht="17.25" customHeight="1">
      <c r="AA460" s="62"/>
    </row>
    <row r="461" spans="27:27" ht="17.25" customHeight="1">
      <c r="AA461" s="62"/>
    </row>
    <row r="462" spans="27:27" ht="17.25" customHeight="1">
      <c r="AA462" s="62"/>
    </row>
    <row r="463" spans="27:27" ht="17.25" customHeight="1">
      <c r="AA463" s="62"/>
    </row>
    <row r="464" spans="27:27" ht="17.25" customHeight="1">
      <c r="AA464" s="62"/>
    </row>
    <row r="465" spans="27:27" ht="17.25" customHeight="1">
      <c r="AA465" s="62"/>
    </row>
    <row r="466" spans="27:27" ht="17.25" customHeight="1">
      <c r="AA466" s="62"/>
    </row>
    <row r="467" spans="27:27" ht="17.25" customHeight="1">
      <c r="AA467" s="62"/>
    </row>
    <row r="468" spans="27:27" ht="17.25" customHeight="1">
      <c r="AA468" s="62"/>
    </row>
    <row r="469" spans="27:27" ht="17.25" customHeight="1">
      <c r="AA469" s="62"/>
    </row>
    <row r="470" spans="27:27" ht="17.25" customHeight="1">
      <c r="AA470" s="62"/>
    </row>
    <row r="471" spans="27:27" ht="17.25" customHeight="1">
      <c r="AA471" s="62"/>
    </row>
    <row r="472" spans="27:27" ht="17.25" customHeight="1">
      <c r="AA472" s="62"/>
    </row>
    <row r="473" spans="27:27" ht="17.25" customHeight="1">
      <c r="AA473" s="62"/>
    </row>
    <row r="474" spans="27:27" ht="17.25" customHeight="1">
      <c r="AA474" s="62"/>
    </row>
    <row r="475" spans="27:27" ht="17.25" customHeight="1">
      <c r="AA475" s="62"/>
    </row>
    <row r="476" spans="27:27" ht="17.25" customHeight="1">
      <c r="AA476" s="62"/>
    </row>
    <row r="477" spans="27:27" ht="17.25" customHeight="1">
      <c r="AA477" s="62"/>
    </row>
    <row r="478" spans="27:27" ht="17.25" customHeight="1">
      <c r="AA478" s="62"/>
    </row>
    <row r="479" spans="27:27" ht="17.25" customHeight="1">
      <c r="AA479" s="62"/>
    </row>
    <row r="480" spans="27:27" ht="17.25" customHeight="1">
      <c r="AA480" s="62"/>
    </row>
    <row r="481" spans="27:27" ht="17.25" customHeight="1">
      <c r="AA481" s="62"/>
    </row>
    <row r="482" spans="27:27" ht="17.25" customHeight="1">
      <c r="AA482" s="62"/>
    </row>
    <row r="483" spans="27:27" ht="17.25" customHeight="1">
      <c r="AA483" s="62"/>
    </row>
    <row r="484" spans="27:27" ht="17.25" customHeight="1">
      <c r="AA484" s="62"/>
    </row>
    <row r="485" spans="27:27" ht="17.25" customHeight="1">
      <c r="AA485" s="62"/>
    </row>
    <row r="486" spans="27:27" ht="17.25" customHeight="1">
      <c r="AA486" s="62"/>
    </row>
    <row r="487" spans="27:27" ht="17.25" customHeight="1">
      <c r="AA487" s="62"/>
    </row>
    <row r="488" spans="27:27" ht="17.25" customHeight="1">
      <c r="AA488" s="62"/>
    </row>
    <row r="489" spans="27:27" ht="17.25" customHeight="1">
      <c r="AA489" s="62"/>
    </row>
    <row r="490" spans="27:27" ht="17.25" customHeight="1">
      <c r="AA490" s="62"/>
    </row>
    <row r="491" spans="27:27" ht="17.25" customHeight="1">
      <c r="AA491" s="62"/>
    </row>
    <row r="492" spans="27:27" ht="17.25" customHeight="1">
      <c r="AA492" s="62"/>
    </row>
    <row r="493" spans="27:27" ht="17.25" customHeight="1">
      <c r="AA493" s="62"/>
    </row>
    <row r="494" spans="27:27" ht="17.25" customHeight="1">
      <c r="AA494" s="62"/>
    </row>
    <row r="495" spans="27:27" ht="17.25" customHeight="1">
      <c r="AA495" s="62"/>
    </row>
    <row r="496" spans="27:27" ht="17.25" customHeight="1">
      <c r="AA496" s="62"/>
    </row>
    <row r="497" spans="27:27" ht="17.25" customHeight="1">
      <c r="AA497" s="62"/>
    </row>
    <row r="498" spans="27:27" ht="17.25" customHeight="1">
      <c r="AA498" s="62"/>
    </row>
    <row r="499" spans="27:27" ht="17.25" customHeight="1">
      <c r="AA499" s="62"/>
    </row>
    <row r="500" spans="27:27" ht="17.25" customHeight="1">
      <c r="AA500" s="62"/>
    </row>
    <row r="501" spans="27:27" ht="17.25" customHeight="1">
      <c r="AA501" s="62"/>
    </row>
    <row r="502" spans="27:27" ht="17.25" customHeight="1">
      <c r="AA502" s="62"/>
    </row>
    <row r="503" spans="27:27" ht="17.25" customHeight="1">
      <c r="AA503" s="62"/>
    </row>
    <row r="504" spans="27:27" ht="17.25" customHeight="1">
      <c r="AA504" s="62"/>
    </row>
    <row r="505" spans="27:27" ht="17.25" customHeight="1">
      <c r="AA505" s="62"/>
    </row>
    <row r="506" spans="27:27" ht="17.25" customHeight="1">
      <c r="AA506" s="62"/>
    </row>
    <row r="507" spans="27:27" ht="17.25" customHeight="1">
      <c r="AA507" s="62"/>
    </row>
    <row r="508" spans="27:27" ht="17.25" customHeight="1">
      <c r="AA508" s="62"/>
    </row>
    <row r="509" spans="27:27" ht="17.25" customHeight="1">
      <c r="AA509" s="62"/>
    </row>
    <row r="510" spans="27:27" ht="17.25" customHeight="1">
      <c r="AA510" s="62"/>
    </row>
    <row r="511" spans="27:27" ht="17.25" customHeight="1">
      <c r="AA511" s="62"/>
    </row>
    <row r="512" spans="27:27" ht="17.25" customHeight="1">
      <c r="AA512" s="62"/>
    </row>
    <row r="513" spans="27:27" ht="17.25" customHeight="1">
      <c r="AA513" s="62"/>
    </row>
    <row r="514" spans="27:27" ht="17.25" customHeight="1">
      <c r="AA514" s="62"/>
    </row>
    <row r="515" spans="27:27" ht="17.25" customHeight="1">
      <c r="AA515" s="62"/>
    </row>
    <row r="516" spans="27:27" ht="17.25" customHeight="1">
      <c r="AA516" s="62"/>
    </row>
    <row r="517" spans="27:27" ht="17.25" customHeight="1">
      <c r="AA517" s="62"/>
    </row>
    <row r="518" spans="27:27" ht="17.25" customHeight="1">
      <c r="AA518" s="62"/>
    </row>
    <row r="519" spans="27:27" ht="17.25" customHeight="1">
      <c r="AA519" s="62"/>
    </row>
    <row r="520" spans="27:27" ht="17.25" customHeight="1">
      <c r="AA520" s="62"/>
    </row>
    <row r="521" spans="27:27" ht="17.25" customHeight="1">
      <c r="AA521" s="62"/>
    </row>
    <row r="522" spans="27:27" ht="17.25" customHeight="1">
      <c r="AA522" s="62"/>
    </row>
    <row r="523" spans="27:27" ht="17.25" customHeight="1">
      <c r="AA523" s="62"/>
    </row>
    <row r="524" spans="27:27" ht="17.25" customHeight="1">
      <c r="AA524" s="62"/>
    </row>
    <row r="525" spans="27:27" ht="17.25" customHeight="1">
      <c r="AA525" s="62"/>
    </row>
    <row r="526" spans="27:27" ht="17.25" customHeight="1">
      <c r="AA526" s="62"/>
    </row>
    <row r="527" spans="27:27" ht="17.25" customHeight="1">
      <c r="AA527" s="62"/>
    </row>
    <row r="528" spans="27:27" ht="17.25" customHeight="1">
      <c r="AA528" s="62"/>
    </row>
    <row r="529" spans="27:27" ht="17.25" customHeight="1">
      <c r="AA529" s="62"/>
    </row>
    <row r="530" spans="27:27" ht="17.25" customHeight="1">
      <c r="AA530" s="62"/>
    </row>
    <row r="531" spans="27:27" ht="17.25" customHeight="1">
      <c r="AA531" s="62"/>
    </row>
    <row r="532" spans="27:27" ht="17.25" customHeight="1">
      <c r="AA532" s="62"/>
    </row>
    <row r="533" spans="27:27" ht="17.25" customHeight="1">
      <c r="AA533" s="62"/>
    </row>
    <row r="534" spans="27:27" ht="17.25" customHeight="1">
      <c r="AA534" s="62"/>
    </row>
    <row r="535" spans="27:27" ht="17.25" customHeight="1">
      <c r="AA535" s="62"/>
    </row>
    <row r="536" spans="27:27" ht="17.25" customHeight="1">
      <c r="AA536" s="62"/>
    </row>
    <row r="537" spans="27:27" ht="17.25" customHeight="1">
      <c r="AA537" s="62"/>
    </row>
    <row r="538" spans="27:27" ht="17.25" customHeight="1">
      <c r="AA538" s="62"/>
    </row>
    <row r="539" spans="27:27" ht="17.25" customHeight="1">
      <c r="AA539" s="62"/>
    </row>
    <row r="540" spans="27:27" ht="17.25" customHeight="1">
      <c r="AA540" s="62"/>
    </row>
    <row r="541" spans="27:27" ht="17.25" customHeight="1">
      <c r="AA541" s="62"/>
    </row>
    <row r="542" spans="27:27" ht="17.25" customHeight="1">
      <c r="AA542" s="62"/>
    </row>
    <row r="543" spans="27:27" ht="17.25" customHeight="1">
      <c r="AA543" s="62"/>
    </row>
    <row r="544" spans="27:27" ht="17.25" customHeight="1">
      <c r="AA544" s="62"/>
    </row>
    <row r="545" spans="27:27" ht="17.25" customHeight="1">
      <c r="AA545" s="62"/>
    </row>
    <row r="546" spans="27:27" ht="17.25" customHeight="1">
      <c r="AA546" s="62"/>
    </row>
    <row r="547" spans="27:27" ht="17.25" customHeight="1">
      <c r="AA547" s="62"/>
    </row>
    <row r="548" spans="27:27" ht="17.25" customHeight="1">
      <c r="AA548" s="62"/>
    </row>
    <row r="549" spans="27:27" ht="17.25" customHeight="1">
      <c r="AA549" s="62"/>
    </row>
    <row r="550" spans="27:27" ht="17.25" customHeight="1">
      <c r="AA550" s="62"/>
    </row>
    <row r="551" spans="27:27" ht="17.25" customHeight="1">
      <c r="AA551" s="62"/>
    </row>
    <row r="552" spans="27:27" ht="17.25" customHeight="1">
      <c r="AA552" s="62"/>
    </row>
    <row r="553" spans="27:27" ht="17.25" customHeight="1">
      <c r="AA553" s="62"/>
    </row>
    <row r="554" spans="27:27" ht="17.25" customHeight="1">
      <c r="AA554" s="62"/>
    </row>
    <row r="555" spans="27:27" ht="17.25" customHeight="1">
      <c r="AA555" s="62"/>
    </row>
    <row r="556" spans="27:27" ht="17.25" customHeight="1">
      <c r="AA556" s="62"/>
    </row>
    <row r="557" spans="27:27" ht="17.25" customHeight="1">
      <c r="AA557" s="62"/>
    </row>
    <row r="558" spans="27:27" ht="17.25" customHeight="1">
      <c r="AA558" s="62"/>
    </row>
    <row r="559" spans="27:27" ht="17.25" customHeight="1">
      <c r="AA559" s="62"/>
    </row>
    <row r="560" spans="27:27" ht="17.25" customHeight="1">
      <c r="AA560" s="62"/>
    </row>
    <row r="561" spans="27:27" ht="17.25" customHeight="1">
      <c r="AA561" s="62"/>
    </row>
    <row r="562" spans="27:27" ht="17.25" customHeight="1">
      <c r="AA562" s="62"/>
    </row>
    <row r="563" spans="27:27" ht="17.25" customHeight="1">
      <c r="AA563" s="62"/>
    </row>
    <row r="564" spans="27:27" ht="17.25" customHeight="1">
      <c r="AA564" s="62"/>
    </row>
    <row r="565" spans="27:27" ht="17.25" customHeight="1">
      <c r="AA565" s="62"/>
    </row>
    <row r="566" spans="27:27" ht="17.25" customHeight="1">
      <c r="AA566" s="62"/>
    </row>
    <row r="567" spans="27:27" ht="17.25" customHeight="1">
      <c r="AA567" s="62"/>
    </row>
    <row r="568" spans="27:27" ht="17.25" customHeight="1">
      <c r="AA568" s="62"/>
    </row>
    <row r="569" spans="27:27" ht="17.25" customHeight="1">
      <c r="AA569" s="62"/>
    </row>
    <row r="570" spans="27:27" ht="17.25" customHeight="1">
      <c r="AA570" s="62"/>
    </row>
    <row r="571" spans="27:27" ht="17.25" customHeight="1">
      <c r="AA571" s="62"/>
    </row>
    <row r="572" spans="27:27" ht="17.25" customHeight="1">
      <c r="AA572" s="62"/>
    </row>
    <row r="573" spans="27:27" ht="17.25" customHeight="1">
      <c r="AA573" s="62"/>
    </row>
    <row r="574" spans="27:27" ht="17.25" customHeight="1">
      <c r="AA574" s="62"/>
    </row>
    <row r="575" spans="27:27" ht="17.25" customHeight="1">
      <c r="AA575" s="62"/>
    </row>
    <row r="576" spans="27:27" ht="17.25" customHeight="1">
      <c r="AA576" s="62"/>
    </row>
    <row r="577" spans="27:27" ht="17.25" customHeight="1">
      <c r="AA577" s="62"/>
    </row>
    <row r="578" spans="27:27" ht="17.25" customHeight="1">
      <c r="AA578" s="62"/>
    </row>
    <row r="579" spans="27:27" ht="17.25" customHeight="1">
      <c r="AA579" s="62"/>
    </row>
    <row r="580" spans="27:27" ht="17.25" customHeight="1">
      <c r="AA580" s="62"/>
    </row>
    <row r="581" spans="27:27" ht="17.25" customHeight="1">
      <c r="AA581" s="62"/>
    </row>
    <row r="582" spans="27:27" ht="17.25" customHeight="1">
      <c r="AA582" s="62"/>
    </row>
    <row r="583" spans="27:27" ht="17.25" customHeight="1">
      <c r="AA583" s="62"/>
    </row>
    <row r="584" spans="27:27" ht="17.25" customHeight="1">
      <c r="AA584" s="62"/>
    </row>
    <row r="585" spans="27:27" ht="17.25" customHeight="1">
      <c r="AA585" s="62"/>
    </row>
    <row r="586" spans="27:27" ht="17.25" customHeight="1">
      <c r="AA586" s="62"/>
    </row>
    <row r="587" spans="27:27" ht="17.25" customHeight="1">
      <c r="AA587" s="62"/>
    </row>
    <row r="588" spans="27:27" ht="17.25" customHeight="1">
      <c r="AA588" s="62"/>
    </row>
    <row r="589" spans="27:27" ht="17.25" customHeight="1">
      <c r="AA589" s="62"/>
    </row>
    <row r="590" spans="27:27" ht="17.25" customHeight="1">
      <c r="AA590" s="62"/>
    </row>
    <row r="591" spans="27:27" ht="17.25" customHeight="1">
      <c r="AA591" s="62"/>
    </row>
    <row r="592" spans="27:27" ht="17.25" customHeight="1">
      <c r="AA592" s="62"/>
    </row>
    <row r="593" spans="27:27" ht="17.25" customHeight="1">
      <c r="AA593" s="62"/>
    </row>
    <row r="594" spans="27:27" ht="17.25" customHeight="1">
      <c r="AA594" s="62"/>
    </row>
    <row r="595" spans="27:27" ht="17.25" customHeight="1">
      <c r="AA595" s="62"/>
    </row>
    <row r="596" spans="27:27" ht="17.25" customHeight="1">
      <c r="AA596" s="62"/>
    </row>
    <row r="597" spans="27:27" ht="17.25" customHeight="1">
      <c r="AA597" s="62"/>
    </row>
    <row r="598" spans="27:27" ht="17.25" customHeight="1">
      <c r="AA598" s="62"/>
    </row>
    <row r="599" spans="27:27" ht="17.25" customHeight="1">
      <c r="AA599" s="62"/>
    </row>
    <row r="600" spans="27:27" ht="17.25" customHeight="1">
      <c r="AA600" s="62"/>
    </row>
    <row r="601" spans="27:27" ht="17.25" customHeight="1">
      <c r="AA601" s="62"/>
    </row>
    <row r="602" spans="27:27" ht="17.25" customHeight="1">
      <c r="AA602" s="62"/>
    </row>
    <row r="603" spans="27:27" ht="17.25" customHeight="1">
      <c r="AA603" s="62"/>
    </row>
    <row r="604" spans="27:27" ht="17.25" customHeight="1">
      <c r="AA604" s="62"/>
    </row>
    <row r="605" spans="27:27" ht="17.25" customHeight="1">
      <c r="AA605" s="62"/>
    </row>
    <row r="606" spans="27:27" ht="17.25" customHeight="1">
      <c r="AA606" s="62"/>
    </row>
    <row r="607" spans="27:27" ht="17.25" customHeight="1">
      <c r="AA607" s="62"/>
    </row>
    <row r="608" spans="27:27" ht="17.25" customHeight="1">
      <c r="AA608" s="62"/>
    </row>
    <row r="609" spans="27:27" ht="17.25" customHeight="1">
      <c r="AA609" s="62"/>
    </row>
    <row r="610" spans="27:27" ht="17.25" customHeight="1">
      <c r="AA610" s="62"/>
    </row>
    <row r="611" spans="27:27" ht="17.25" customHeight="1">
      <c r="AA611" s="62"/>
    </row>
    <row r="612" spans="27:27" ht="17.25" customHeight="1">
      <c r="AA612" s="62"/>
    </row>
    <row r="613" spans="27:27" ht="17.25" customHeight="1">
      <c r="AA613" s="62"/>
    </row>
    <row r="614" spans="27:27" ht="17.25" customHeight="1">
      <c r="AA614" s="62"/>
    </row>
    <row r="615" spans="27:27" ht="17.25" customHeight="1">
      <c r="AA615" s="62"/>
    </row>
    <row r="616" spans="27:27" ht="17.25" customHeight="1">
      <c r="AA616" s="62"/>
    </row>
    <row r="617" spans="27:27" ht="17.25" customHeight="1">
      <c r="AA617" s="62"/>
    </row>
    <row r="618" spans="27:27" ht="17.25" customHeight="1">
      <c r="AA618" s="62"/>
    </row>
    <row r="619" spans="27:27" ht="17.25" customHeight="1">
      <c r="AA619" s="62"/>
    </row>
    <row r="620" spans="27:27" ht="17.25" customHeight="1">
      <c r="AA620" s="62"/>
    </row>
    <row r="621" spans="27:27" ht="17.25" customHeight="1">
      <c r="AA621" s="62"/>
    </row>
    <row r="622" spans="27:27" ht="17.25" customHeight="1">
      <c r="AA622" s="62"/>
    </row>
    <row r="623" spans="27:27" ht="17.25" customHeight="1">
      <c r="AA623" s="62"/>
    </row>
    <row r="624" spans="27:27" ht="17.25" customHeight="1">
      <c r="AA624" s="62"/>
    </row>
    <row r="625" spans="27:27" ht="17.25" customHeight="1">
      <c r="AA625" s="62"/>
    </row>
    <row r="626" spans="27:27" ht="17.25" customHeight="1">
      <c r="AA626" s="62"/>
    </row>
    <row r="627" spans="27:27" ht="17.25" customHeight="1">
      <c r="AA627" s="62"/>
    </row>
    <row r="628" spans="27:27" ht="17.25" customHeight="1">
      <c r="AA628" s="62"/>
    </row>
    <row r="629" spans="27:27" ht="17.25" customHeight="1">
      <c r="AA629" s="62"/>
    </row>
    <row r="630" spans="27:27" ht="17.25" customHeight="1">
      <c r="AA630" s="62"/>
    </row>
    <row r="631" spans="27:27" ht="17.25" customHeight="1">
      <c r="AA631" s="62"/>
    </row>
    <row r="632" spans="27:27" ht="17.25" customHeight="1">
      <c r="AA632" s="62"/>
    </row>
    <row r="633" spans="27:27" ht="17.25" customHeight="1">
      <c r="AA633" s="62"/>
    </row>
    <row r="634" spans="27:27" ht="17.25" customHeight="1">
      <c r="AA634" s="62"/>
    </row>
    <row r="635" spans="27:27" ht="17.25" customHeight="1">
      <c r="AA635" s="62"/>
    </row>
    <row r="636" spans="27:27" ht="17.25" customHeight="1">
      <c r="AA636" s="62"/>
    </row>
    <row r="637" spans="27:27" ht="17.25" customHeight="1">
      <c r="AA637" s="62"/>
    </row>
    <row r="638" spans="27:27" ht="17.25" customHeight="1">
      <c r="AA638" s="62"/>
    </row>
    <row r="639" spans="27:27" ht="17.25" customHeight="1">
      <c r="AA639" s="62"/>
    </row>
    <row r="640" spans="27:27" ht="17.25" customHeight="1">
      <c r="AA640" s="62"/>
    </row>
    <row r="641" spans="27:27" ht="17.25" customHeight="1">
      <c r="AA641" s="62"/>
    </row>
    <row r="642" spans="27:27" ht="17.25" customHeight="1">
      <c r="AA642" s="62"/>
    </row>
    <row r="643" spans="27:27" ht="17.25" customHeight="1">
      <c r="AA643" s="62"/>
    </row>
    <row r="644" spans="27:27" ht="17.25" customHeight="1">
      <c r="AA644" s="62"/>
    </row>
    <row r="645" spans="27:27" ht="17.25" customHeight="1">
      <c r="AA645" s="62"/>
    </row>
    <row r="646" spans="27:27" ht="17.25" customHeight="1">
      <c r="AA646" s="62"/>
    </row>
    <row r="647" spans="27:27" ht="17.25" customHeight="1">
      <c r="AA647" s="62"/>
    </row>
    <row r="648" spans="27:27" ht="17.25" customHeight="1">
      <c r="AA648" s="62"/>
    </row>
    <row r="649" spans="27:27" ht="17.25" customHeight="1">
      <c r="AA649" s="62"/>
    </row>
    <row r="650" spans="27:27" ht="17.25" customHeight="1">
      <c r="AA650" s="62"/>
    </row>
    <row r="651" spans="27:27" ht="17.25" customHeight="1">
      <c r="AA651" s="62"/>
    </row>
    <row r="652" spans="27:27" ht="17.25" customHeight="1">
      <c r="AA652" s="62"/>
    </row>
    <row r="653" spans="27:27" ht="17.25" customHeight="1">
      <c r="AA653" s="62"/>
    </row>
    <row r="654" spans="27:27" ht="17.25" customHeight="1">
      <c r="AA654" s="62"/>
    </row>
    <row r="655" spans="27:27" ht="17.25" customHeight="1">
      <c r="AA655" s="62"/>
    </row>
    <row r="656" spans="27:27" ht="17.25" customHeight="1">
      <c r="AA656" s="62"/>
    </row>
    <row r="657" spans="27:27" ht="17.25" customHeight="1">
      <c r="AA657" s="62"/>
    </row>
    <row r="658" spans="27:27" ht="17.25" customHeight="1">
      <c r="AA658" s="62"/>
    </row>
    <row r="659" spans="27:27" ht="17.25" customHeight="1">
      <c r="AA659" s="62"/>
    </row>
    <row r="660" spans="27:27" ht="17.25" customHeight="1">
      <c r="AA660" s="62"/>
    </row>
    <row r="661" spans="27:27" ht="17.25" customHeight="1">
      <c r="AA661" s="62"/>
    </row>
    <row r="662" spans="27:27" ht="17.25" customHeight="1">
      <c r="AA662" s="62"/>
    </row>
    <row r="663" spans="27:27" ht="17.25" customHeight="1">
      <c r="AA663" s="62"/>
    </row>
    <row r="664" spans="27:27" ht="17.25" customHeight="1">
      <c r="AA664" s="62"/>
    </row>
    <row r="665" spans="27:27" ht="17.25" customHeight="1">
      <c r="AA665" s="62"/>
    </row>
    <row r="666" spans="27:27" ht="17.25" customHeight="1">
      <c r="AA666" s="62"/>
    </row>
    <row r="667" spans="27:27" ht="17.25" customHeight="1">
      <c r="AA667" s="62"/>
    </row>
    <row r="668" spans="27:27" ht="17.25" customHeight="1">
      <c r="AA668" s="62"/>
    </row>
    <row r="669" spans="27:27" ht="17.25" customHeight="1">
      <c r="AA669" s="62"/>
    </row>
    <row r="670" spans="27:27" ht="17.25" customHeight="1">
      <c r="AA670" s="62"/>
    </row>
    <row r="671" spans="27:27" ht="17.25" customHeight="1">
      <c r="AA671" s="62"/>
    </row>
    <row r="672" spans="27:27" ht="17.25" customHeight="1">
      <c r="AA672" s="62"/>
    </row>
    <row r="673" spans="27:27" ht="17.25" customHeight="1">
      <c r="AA673" s="62"/>
    </row>
    <row r="674" spans="27:27" ht="17.25" customHeight="1">
      <c r="AA674" s="62"/>
    </row>
    <row r="675" spans="27:27" ht="17.25" customHeight="1">
      <c r="AA675" s="62"/>
    </row>
    <row r="676" spans="27:27" ht="17.25" customHeight="1">
      <c r="AA676" s="62"/>
    </row>
    <row r="677" spans="27:27" ht="17.25" customHeight="1">
      <c r="AA677" s="62"/>
    </row>
    <row r="678" spans="27:27" ht="17.25" customHeight="1">
      <c r="AA678" s="62"/>
    </row>
    <row r="679" spans="27:27" ht="17.25" customHeight="1">
      <c r="AA679" s="62"/>
    </row>
    <row r="680" spans="27:27" ht="17.25" customHeight="1">
      <c r="AA680" s="62"/>
    </row>
    <row r="681" spans="27:27" ht="17.25" customHeight="1">
      <c r="AA681" s="62"/>
    </row>
    <row r="682" spans="27:27" ht="17.25" customHeight="1">
      <c r="AA682" s="62"/>
    </row>
    <row r="683" spans="27:27" ht="17.25" customHeight="1">
      <c r="AA683" s="62"/>
    </row>
    <row r="684" spans="27:27" ht="17.25" customHeight="1">
      <c r="AA684" s="62"/>
    </row>
    <row r="685" spans="27:27" ht="17.25" customHeight="1">
      <c r="AA685" s="62"/>
    </row>
    <row r="686" spans="27:27" ht="17.25" customHeight="1">
      <c r="AA686" s="62"/>
    </row>
    <row r="687" spans="27:27" ht="17.25" customHeight="1">
      <c r="AA687" s="62"/>
    </row>
    <row r="688" spans="27:27" ht="17.25" customHeight="1">
      <c r="AA688" s="62"/>
    </row>
    <row r="689" spans="27:27" ht="17.25" customHeight="1">
      <c r="AA689" s="62"/>
    </row>
    <row r="690" spans="27:27" ht="17.25" customHeight="1">
      <c r="AA690" s="62"/>
    </row>
    <row r="691" spans="27:27" ht="17.25" customHeight="1">
      <c r="AA691" s="62"/>
    </row>
    <row r="692" spans="27:27" ht="17.25" customHeight="1">
      <c r="AA692" s="62"/>
    </row>
    <row r="693" spans="27:27" ht="17.25" customHeight="1">
      <c r="AA693" s="62"/>
    </row>
    <row r="694" spans="27:27" ht="17.25" customHeight="1">
      <c r="AA694" s="62"/>
    </row>
    <row r="695" spans="27:27" ht="17.25" customHeight="1">
      <c r="AA695" s="62"/>
    </row>
    <row r="696" spans="27:27" ht="17.25" customHeight="1">
      <c r="AA696" s="62"/>
    </row>
    <row r="697" spans="27:27" ht="17.25" customHeight="1">
      <c r="AA697" s="62"/>
    </row>
    <row r="698" spans="27:27" ht="17.25" customHeight="1">
      <c r="AA698" s="62"/>
    </row>
    <row r="699" spans="27:27" ht="17.25" customHeight="1">
      <c r="AA699" s="62"/>
    </row>
    <row r="700" spans="27:27" ht="17.25" customHeight="1">
      <c r="AA700" s="62"/>
    </row>
    <row r="701" spans="27:27" ht="17.25" customHeight="1">
      <c r="AA701" s="62"/>
    </row>
    <row r="702" spans="27:27" ht="17.25" customHeight="1">
      <c r="AA702" s="62"/>
    </row>
    <row r="703" spans="27:27" ht="17.25" customHeight="1">
      <c r="AA703" s="62"/>
    </row>
    <row r="704" spans="27:27" ht="17.25" customHeight="1">
      <c r="AA704" s="62"/>
    </row>
    <row r="705" spans="27:27" ht="17.25" customHeight="1">
      <c r="AA705" s="62"/>
    </row>
    <row r="706" spans="27:27" ht="17.25" customHeight="1">
      <c r="AA706" s="62"/>
    </row>
    <row r="707" spans="27:27" ht="17.25" customHeight="1">
      <c r="AA707" s="62"/>
    </row>
    <row r="708" spans="27:27" ht="17.25" customHeight="1">
      <c r="AA708" s="62"/>
    </row>
    <row r="709" spans="27:27" ht="17.25" customHeight="1">
      <c r="AA709" s="62"/>
    </row>
    <row r="710" spans="27:27" ht="17.25" customHeight="1">
      <c r="AA710" s="62"/>
    </row>
    <row r="711" spans="27:27" ht="17.25" customHeight="1">
      <c r="AA711" s="62"/>
    </row>
    <row r="712" spans="27:27" ht="17.25" customHeight="1">
      <c r="AA712" s="62"/>
    </row>
    <row r="713" spans="27:27" ht="17.25" customHeight="1">
      <c r="AA713" s="62"/>
    </row>
    <row r="714" spans="27:27" ht="17.25" customHeight="1">
      <c r="AA714" s="62"/>
    </row>
    <row r="715" spans="27:27" ht="17.25" customHeight="1">
      <c r="AA715" s="62"/>
    </row>
    <row r="716" spans="27:27" ht="17.25" customHeight="1">
      <c r="AA716" s="62"/>
    </row>
    <row r="717" spans="27:27" ht="17.25" customHeight="1">
      <c r="AA717" s="62"/>
    </row>
    <row r="718" spans="27:27" ht="17.25" customHeight="1">
      <c r="AA718" s="62"/>
    </row>
    <row r="719" spans="27:27" ht="17.25" customHeight="1">
      <c r="AA719" s="62"/>
    </row>
    <row r="720" spans="27:27" ht="17.25" customHeight="1">
      <c r="AA720" s="62"/>
    </row>
    <row r="721" spans="27:27" ht="17.25" customHeight="1">
      <c r="AA721" s="62"/>
    </row>
    <row r="722" spans="27:27" ht="17.25" customHeight="1">
      <c r="AA722" s="62"/>
    </row>
    <row r="723" spans="27:27" ht="17.25" customHeight="1">
      <c r="AA723" s="62"/>
    </row>
    <row r="724" spans="27:27" ht="17.25" customHeight="1">
      <c r="AA724" s="62"/>
    </row>
    <row r="725" spans="27:27" ht="17.25" customHeight="1">
      <c r="AA725" s="62"/>
    </row>
    <row r="726" spans="27:27" ht="17.25" customHeight="1">
      <c r="AA726" s="62"/>
    </row>
    <row r="727" spans="27:27" ht="17.25" customHeight="1">
      <c r="AA727" s="62"/>
    </row>
    <row r="728" spans="27:27" ht="17.25" customHeight="1">
      <c r="AA728" s="62"/>
    </row>
    <row r="729" spans="27:27" ht="17.25" customHeight="1">
      <c r="AA729" s="62"/>
    </row>
    <row r="730" spans="27:27" ht="17.25" customHeight="1">
      <c r="AA730" s="62"/>
    </row>
    <row r="731" spans="27:27" ht="17.25" customHeight="1">
      <c r="AA731" s="62"/>
    </row>
    <row r="732" spans="27:27" ht="17.25" customHeight="1">
      <c r="AA732" s="62"/>
    </row>
    <row r="733" spans="27:27" ht="17.25" customHeight="1">
      <c r="AA733" s="62"/>
    </row>
    <row r="734" spans="27:27" ht="17.25" customHeight="1">
      <c r="AA734" s="62"/>
    </row>
    <row r="735" spans="27:27" ht="17.25" customHeight="1">
      <c r="AA735" s="62"/>
    </row>
    <row r="736" spans="27:27" ht="17.25" customHeight="1">
      <c r="AA736" s="62"/>
    </row>
    <row r="737" spans="27:27" ht="17.25" customHeight="1">
      <c r="AA737" s="62"/>
    </row>
    <row r="738" spans="27:27" ht="17.25" customHeight="1">
      <c r="AA738" s="62"/>
    </row>
    <row r="739" spans="27:27" ht="17.25" customHeight="1">
      <c r="AA739" s="62"/>
    </row>
    <row r="740" spans="27:27" ht="17.25" customHeight="1">
      <c r="AA740" s="62"/>
    </row>
    <row r="741" spans="27:27" ht="17.25" customHeight="1">
      <c r="AA741" s="62"/>
    </row>
    <row r="742" spans="27:27" ht="17.25" customHeight="1">
      <c r="AA742" s="62"/>
    </row>
    <row r="743" spans="27:27" ht="17.25" customHeight="1">
      <c r="AA743" s="62"/>
    </row>
    <row r="744" spans="27:27" ht="17.25" customHeight="1">
      <c r="AA744" s="62"/>
    </row>
    <row r="745" spans="27:27" ht="17.25" customHeight="1">
      <c r="AA745" s="62"/>
    </row>
    <row r="746" spans="27:27" ht="17.25" customHeight="1">
      <c r="AA746" s="62"/>
    </row>
    <row r="747" spans="27:27" ht="17.25" customHeight="1">
      <c r="AA747" s="62"/>
    </row>
    <row r="748" spans="27:27" ht="17.25" customHeight="1">
      <c r="AA748" s="62"/>
    </row>
    <row r="749" spans="27:27" ht="17.25" customHeight="1">
      <c r="AA749" s="62"/>
    </row>
    <row r="750" spans="27:27" ht="17.25" customHeight="1">
      <c r="AA750" s="62"/>
    </row>
    <row r="751" spans="27:27" ht="17.25" customHeight="1">
      <c r="AA751" s="62"/>
    </row>
    <row r="752" spans="27:27" ht="17.25" customHeight="1">
      <c r="AA752" s="62"/>
    </row>
    <row r="753" spans="27:27" ht="17.25" customHeight="1">
      <c r="AA753" s="62"/>
    </row>
    <row r="754" spans="27:27" ht="17.25" customHeight="1">
      <c r="AA754" s="62"/>
    </row>
    <row r="755" spans="27:27" ht="17.25" customHeight="1">
      <c r="AA755" s="62"/>
    </row>
    <row r="756" spans="27:27" ht="17.25" customHeight="1">
      <c r="AA756" s="62"/>
    </row>
    <row r="757" spans="27:27" ht="17.25" customHeight="1">
      <c r="AA757" s="62"/>
    </row>
    <row r="758" spans="27:27" ht="17.25" customHeight="1">
      <c r="AA758" s="62"/>
    </row>
    <row r="759" spans="27:27" ht="17.25" customHeight="1">
      <c r="AA759" s="62"/>
    </row>
    <row r="760" spans="27:27" ht="17.25" customHeight="1">
      <c r="AA760" s="62"/>
    </row>
    <row r="761" spans="27:27" ht="17.25" customHeight="1">
      <c r="AA761" s="62"/>
    </row>
    <row r="762" spans="27:27" ht="17.25" customHeight="1">
      <c r="AA762" s="62"/>
    </row>
    <row r="763" spans="27:27" ht="17.25" customHeight="1">
      <c r="AA763" s="62"/>
    </row>
    <row r="764" spans="27:27" ht="17.25" customHeight="1">
      <c r="AA764" s="62"/>
    </row>
    <row r="765" spans="27:27" ht="17.25" customHeight="1">
      <c r="AA765" s="62"/>
    </row>
    <row r="766" spans="27:27" ht="17.25" customHeight="1">
      <c r="AA766" s="62"/>
    </row>
    <row r="767" spans="27:27" ht="17.25" customHeight="1">
      <c r="AA767" s="62"/>
    </row>
    <row r="768" spans="27:27" ht="17.25" customHeight="1">
      <c r="AA768" s="62"/>
    </row>
    <row r="769" spans="27:27" ht="17.25" customHeight="1">
      <c r="AA769" s="62"/>
    </row>
    <row r="770" spans="27:27" ht="17.25" customHeight="1">
      <c r="AA770" s="62"/>
    </row>
    <row r="771" spans="27:27" ht="17.25" customHeight="1">
      <c r="AA771" s="62"/>
    </row>
    <row r="772" spans="27:27" ht="17.25" customHeight="1">
      <c r="AA772" s="62"/>
    </row>
    <row r="773" spans="27:27" ht="17.25" customHeight="1">
      <c r="AA773" s="62"/>
    </row>
    <row r="774" spans="27:27" ht="17.25" customHeight="1">
      <c r="AA774" s="62"/>
    </row>
    <row r="775" spans="27:27" ht="17.25" customHeight="1">
      <c r="AA775" s="62"/>
    </row>
    <row r="776" spans="27:27" ht="17.25" customHeight="1">
      <c r="AA776" s="62"/>
    </row>
    <row r="777" spans="27:27" ht="17.25" customHeight="1">
      <c r="AA777" s="62"/>
    </row>
    <row r="778" spans="27:27" ht="17.25" customHeight="1">
      <c r="AA778" s="62"/>
    </row>
    <row r="779" spans="27:27" ht="17.25" customHeight="1">
      <c r="AA779" s="62"/>
    </row>
    <row r="780" spans="27:27" ht="17.25" customHeight="1">
      <c r="AA780" s="62"/>
    </row>
    <row r="781" spans="27:27" ht="17.25" customHeight="1">
      <c r="AA781" s="62"/>
    </row>
    <row r="782" spans="27:27" ht="17.25" customHeight="1">
      <c r="AA782" s="62"/>
    </row>
    <row r="783" spans="27:27" ht="17.25" customHeight="1">
      <c r="AA783" s="62"/>
    </row>
    <row r="784" spans="27:27" ht="17.25" customHeight="1">
      <c r="AA784" s="62"/>
    </row>
    <row r="785" spans="27:27" ht="17.25" customHeight="1">
      <c r="AA785" s="62"/>
    </row>
    <row r="786" spans="27:27" ht="17.25" customHeight="1">
      <c r="AA786" s="62"/>
    </row>
    <row r="787" spans="27:27" ht="17.25" customHeight="1">
      <c r="AA787" s="62"/>
    </row>
    <row r="788" spans="27:27" ht="17.25" customHeight="1">
      <c r="AA788" s="62"/>
    </row>
    <row r="789" spans="27:27" ht="17.25" customHeight="1">
      <c r="AA789" s="62"/>
    </row>
    <row r="790" spans="27:27" ht="17.25" customHeight="1">
      <c r="AA790" s="62"/>
    </row>
    <row r="791" spans="27:27" ht="17.25" customHeight="1">
      <c r="AA791" s="62"/>
    </row>
    <row r="792" spans="27:27" ht="17.25" customHeight="1">
      <c r="AA792" s="62"/>
    </row>
    <row r="793" spans="27:27" ht="17.25" customHeight="1">
      <c r="AA793" s="62"/>
    </row>
    <row r="794" spans="27:27" ht="17.25" customHeight="1">
      <c r="AA794" s="62"/>
    </row>
    <row r="795" spans="27:27" ht="17.25" customHeight="1">
      <c r="AA795" s="62"/>
    </row>
    <row r="796" spans="27:27" ht="17.25" customHeight="1">
      <c r="AA796" s="62"/>
    </row>
    <row r="797" spans="27:27" ht="17.25" customHeight="1">
      <c r="AA797" s="62"/>
    </row>
    <row r="798" spans="27:27" ht="17.25" customHeight="1">
      <c r="AA798" s="62"/>
    </row>
    <row r="799" spans="27:27" ht="17.25" customHeight="1">
      <c r="AA799" s="62"/>
    </row>
    <row r="800" spans="27:27" ht="17.25" customHeight="1">
      <c r="AA800" s="62"/>
    </row>
    <row r="801" spans="27:27" ht="17.25" customHeight="1">
      <c r="AA801" s="62"/>
    </row>
    <row r="802" spans="27:27" ht="17.25" customHeight="1">
      <c r="AA802" s="62"/>
    </row>
    <row r="803" spans="27:27" ht="17.25" customHeight="1">
      <c r="AA803" s="62"/>
    </row>
    <row r="804" spans="27:27" ht="17.25" customHeight="1">
      <c r="AA804" s="62"/>
    </row>
    <row r="805" spans="27:27" ht="17.25" customHeight="1">
      <c r="AA805" s="62"/>
    </row>
    <row r="806" spans="27:27" ht="17.25" customHeight="1">
      <c r="AA806" s="62"/>
    </row>
    <row r="807" spans="27:27" ht="17.25" customHeight="1">
      <c r="AA807" s="62"/>
    </row>
    <row r="808" spans="27:27" ht="17.25" customHeight="1">
      <c r="AA808" s="62"/>
    </row>
    <row r="809" spans="27:27" ht="17.25" customHeight="1">
      <c r="AA809" s="62"/>
    </row>
    <row r="810" spans="27:27" ht="17.25" customHeight="1">
      <c r="AA810" s="62"/>
    </row>
    <row r="811" spans="27:27" ht="17.25" customHeight="1">
      <c r="AA811" s="62"/>
    </row>
    <row r="812" spans="27:27" ht="17.25" customHeight="1">
      <c r="AA812" s="62"/>
    </row>
    <row r="813" spans="27:27" ht="17.25" customHeight="1">
      <c r="AA813" s="62"/>
    </row>
    <row r="814" spans="27:27" ht="17.25" customHeight="1">
      <c r="AA814" s="62"/>
    </row>
    <row r="815" spans="27:27" ht="17.25" customHeight="1">
      <c r="AA815" s="62"/>
    </row>
    <row r="816" spans="27:27" ht="17.25" customHeight="1">
      <c r="AA816" s="62"/>
    </row>
    <row r="817" spans="27:27" ht="17.25" customHeight="1">
      <c r="AA817" s="62"/>
    </row>
    <row r="818" spans="27:27" ht="17.25" customHeight="1">
      <c r="AA818" s="62"/>
    </row>
    <row r="819" spans="27:27" ht="17.25" customHeight="1">
      <c r="AA819" s="62"/>
    </row>
    <row r="820" spans="27:27" ht="17.25" customHeight="1">
      <c r="AA820" s="62"/>
    </row>
    <row r="821" spans="27:27" ht="17.25" customHeight="1">
      <c r="AA821" s="62"/>
    </row>
    <row r="822" spans="27:27" ht="17.25" customHeight="1">
      <c r="AA822" s="62"/>
    </row>
    <row r="823" spans="27:27" ht="17.25" customHeight="1">
      <c r="AA823" s="62"/>
    </row>
    <row r="824" spans="27:27" ht="17.25" customHeight="1">
      <c r="AA824" s="62"/>
    </row>
    <row r="825" spans="27:27" ht="17.25" customHeight="1">
      <c r="AA825" s="62"/>
    </row>
    <row r="826" spans="27:27" ht="17.25" customHeight="1">
      <c r="AA826" s="62"/>
    </row>
    <row r="827" spans="27:27" ht="17.25" customHeight="1">
      <c r="AA827" s="62"/>
    </row>
    <row r="828" spans="27:27" ht="17.25" customHeight="1">
      <c r="AA828" s="62"/>
    </row>
    <row r="829" spans="27:27" ht="17.25" customHeight="1">
      <c r="AA829" s="62"/>
    </row>
    <row r="830" spans="27:27" ht="17.25" customHeight="1">
      <c r="AA830" s="62"/>
    </row>
    <row r="831" spans="27:27" ht="17.25" customHeight="1">
      <c r="AA831" s="62"/>
    </row>
    <row r="832" spans="27:27" ht="17.25" customHeight="1">
      <c r="AA832" s="62"/>
    </row>
    <row r="833" spans="27:27" ht="17.25" customHeight="1">
      <c r="AA833" s="62"/>
    </row>
    <row r="834" spans="27:27" ht="17.25" customHeight="1">
      <c r="AA834" s="62"/>
    </row>
    <row r="835" spans="27:27" ht="17.25" customHeight="1">
      <c r="AA835" s="62"/>
    </row>
    <row r="836" spans="27:27" ht="17.25" customHeight="1">
      <c r="AA836" s="62"/>
    </row>
    <row r="837" spans="27:27" ht="17.25" customHeight="1">
      <c r="AA837" s="62"/>
    </row>
    <row r="838" spans="27:27" ht="17.25" customHeight="1">
      <c r="AA838" s="62"/>
    </row>
    <row r="839" spans="27:27" ht="17.25" customHeight="1">
      <c r="AA839" s="62"/>
    </row>
    <row r="840" spans="27:27" ht="17.25" customHeight="1">
      <c r="AA840" s="62"/>
    </row>
    <row r="841" spans="27:27" ht="17.25" customHeight="1">
      <c r="AA841" s="62"/>
    </row>
    <row r="842" spans="27:27" ht="17.25" customHeight="1">
      <c r="AA842" s="62"/>
    </row>
    <row r="843" spans="27:27" ht="17.25" customHeight="1">
      <c r="AA843" s="62"/>
    </row>
    <row r="844" spans="27:27" ht="17.25" customHeight="1">
      <c r="AA844" s="62"/>
    </row>
    <row r="845" spans="27:27" ht="17.25" customHeight="1">
      <c r="AA845" s="62"/>
    </row>
    <row r="846" spans="27:27" ht="17.25" customHeight="1">
      <c r="AA846" s="62"/>
    </row>
    <row r="847" spans="27:27" ht="17.25" customHeight="1">
      <c r="AA847" s="62"/>
    </row>
    <row r="848" spans="27:27" ht="17.25" customHeight="1">
      <c r="AA848" s="62"/>
    </row>
    <row r="849" spans="27:27" ht="17.25" customHeight="1">
      <c r="AA849" s="62"/>
    </row>
    <row r="850" spans="27:27" ht="17.25" customHeight="1">
      <c r="AA850" s="62"/>
    </row>
    <row r="851" spans="27:27" ht="17.25" customHeight="1">
      <c r="AA851" s="62"/>
    </row>
    <row r="852" spans="27:27" ht="17.25" customHeight="1">
      <c r="AA852" s="62"/>
    </row>
    <row r="853" spans="27:27" ht="17.25" customHeight="1">
      <c r="AA853" s="62"/>
    </row>
    <row r="854" spans="27:27" ht="17.25" customHeight="1">
      <c r="AA854" s="62"/>
    </row>
    <row r="855" spans="27:27" ht="17.25" customHeight="1">
      <c r="AA855" s="62"/>
    </row>
    <row r="856" spans="27:27" ht="17.25" customHeight="1">
      <c r="AA856" s="62"/>
    </row>
    <row r="857" spans="27:27" ht="17.25" customHeight="1">
      <c r="AA857" s="62"/>
    </row>
    <row r="858" spans="27:27" ht="17.25" customHeight="1">
      <c r="AA858" s="62"/>
    </row>
    <row r="859" spans="27:27" ht="17.25" customHeight="1">
      <c r="AA859" s="62"/>
    </row>
    <row r="860" spans="27:27" ht="17.25" customHeight="1">
      <c r="AA860" s="62"/>
    </row>
    <row r="861" spans="27:27" ht="17.25" customHeight="1">
      <c r="AA861" s="62"/>
    </row>
    <row r="862" spans="27:27" ht="17.25" customHeight="1">
      <c r="AA862" s="62"/>
    </row>
    <row r="863" spans="27:27" ht="17.25" customHeight="1">
      <c r="AA863" s="62"/>
    </row>
    <row r="864" spans="27:27" ht="17.25" customHeight="1">
      <c r="AA864" s="62"/>
    </row>
    <row r="865" spans="27:27" ht="17.25" customHeight="1">
      <c r="AA865" s="62"/>
    </row>
    <row r="866" spans="27:27" ht="17.25" customHeight="1">
      <c r="AA866" s="62"/>
    </row>
    <row r="867" spans="27:27" ht="17.25" customHeight="1">
      <c r="AA867" s="62"/>
    </row>
    <row r="868" spans="27:27" ht="17.25" customHeight="1">
      <c r="AA868" s="62"/>
    </row>
    <row r="869" spans="27:27" ht="17.25" customHeight="1">
      <c r="AA869" s="62"/>
    </row>
    <row r="870" spans="27:27" ht="17.25" customHeight="1">
      <c r="AA870" s="62"/>
    </row>
    <row r="871" spans="27:27" ht="17.25" customHeight="1">
      <c r="AA871" s="62"/>
    </row>
    <row r="872" spans="27:27" ht="17.25" customHeight="1">
      <c r="AA872" s="62"/>
    </row>
    <row r="873" spans="27:27" ht="17.25" customHeight="1">
      <c r="AA873" s="62"/>
    </row>
    <row r="874" spans="27:27" ht="17.25" customHeight="1">
      <c r="AA874" s="62"/>
    </row>
    <row r="875" spans="27:27" ht="17.25" customHeight="1">
      <c r="AA875" s="62"/>
    </row>
    <row r="876" spans="27:27" ht="17.25" customHeight="1">
      <c r="AA876" s="62"/>
    </row>
    <row r="877" spans="27:27" ht="17.25" customHeight="1">
      <c r="AA877" s="62"/>
    </row>
    <row r="878" spans="27:27" ht="17.25" customHeight="1">
      <c r="AA878" s="62"/>
    </row>
    <row r="879" spans="27:27" ht="17.25" customHeight="1">
      <c r="AA879" s="62"/>
    </row>
    <row r="880" spans="27:27" ht="17.25" customHeight="1">
      <c r="AA880" s="62"/>
    </row>
    <row r="881" spans="27:27" ht="17.25" customHeight="1">
      <c r="AA881" s="62"/>
    </row>
    <row r="882" spans="27:27" ht="17.25" customHeight="1">
      <c r="AA882" s="62"/>
    </row>
    <row r="883" spans="27:27" ht="17.25" customHeight="1">
      <c r="AA883" s="62"/>
    </row>
    <row r="884" spans="27:27" ht="17.25" customHeight="1">
      <c r="AA884" s="62"/>
    </row>
    <row r="885" spans="27:27" ht="17.25" customHeight="1">
      <c r="AA885" s="62"/>
    </row>
    <row r="886" spans="27:27" ht="17.25" customHeight="1">
      <c r="AA886" s="62"/>
    </row>
    <row r="887" spans="27:27" ht="17.25" customHeight="1">
      <c r="AA887" s="62"/>
    </row>
    <row r="888" spans="27:27" ht="17.25" customHeight="1">
      <c r="AA888" s="62"/>
    </row>
    <row r="889" spans="27:27" ht="17.25" customHeight="1">
      <c r="AA889" s="62"/>
    </row>
    <row r="890" spans="27:27" ht="17.25" customHeight="1">
      <c r="AA890" s="62"/>
    </row>
    <row r="891" spans="27:27" ht="17.25" customHeight="1">
      <c r="AA891" s="62"/>
    </row>
    <row r="892" spans="27:27" ht="17.25" customHeight="1">
      <c r="AA892" s="62"/>
    </row>
    <row r="893" spans="27:27" ht="17.25" customHeight="1">
      <c r="AA893" s="62"/>
    </row>
    <row r="894" spans="27:27" ht="17.25" customHeight="1">
      <c r="AA894" s="62"/>
    </row>
    <row r="895" spans="27:27" ht="17.25" customHeight="1">
      <c r="AA895" s="62"/>
    </row>
    <row r="896" spans="27:27" ht="17.25" customHeight="1">
      <c r="AA896" s="62"/>
    </row>
    <row r="897" spans="27:27" ht="17.25" customHeight="1">
      <c r="AA897" s="62"/>
    </row>
    <row r="898" spans="27:27" ht="17.25" customHeight="1">
      <c r="AA898" s="62"/>
    </row>
    <row r="899" spans="27:27" ht="17.25" customHeight="1">
      <c r="AA899" s="62"/>
    </row>
    <row r="900" spans="27:27" ht="17.25" customHeight="1">
      <c r="AA900" s="62"/>
    </row>
    <row r="901" spans="27:27" ht="17.25" customHeight="1">
      <c r="AA901" s="62"/>
    </row>
    <row r="902" spans="27:27" ht="17.25" customHeight="1">
      <c r="AA902" s="62"/>
    </row>
    <row r="903" spans="27:27" ht="17.25" customHeight="1">
      <c r="AA903" s="62"/>
    </row>
    <row r="904" spans="27:27" ht="17.25" customHeight="1">
      <c r="AA904" s="62"/>
    </row>
    <row r="905" spans="27:27" ht="17.25" customHeight="1">
      <c r="AA905" s="62"/>
    </row>
    <row r="906" spans="27:27" ht="17.25" customHeight="1">
      <c r="AA906" s="62"/>
    </row>
    <row r="907" spans="27:27" ht="17.25" customHeight="1">
      <c r="AA907" s="62"/>
    </row>
    <row r="908" spans="27:27" ht="17.25" customHeight="1">
      <c r="AA908" s="62"/>
    </row>
    <row r="909" spans="27:27" ht="17.25" customHeight="1">
      <c r="AA909" s="62"/>
    </row>
    <row r="910" spans="27:27" ht="17.25" customHeight="1">
      <c r="AA910" s="62"/>
    </row>
    <row r="911" spans="27:27" ht="17.25" customHeight="1">
      <c r="AA911" s="62"/>
    </row>
    <row r="912" spans="27:27" ht="17.25" customHeight="1">
      <c r="AA912" s="62"/>
    </row>
    <row r="913" spans="27:27" ht="17.25" customHeight="1">
      <c r="AA913" s="62"/>
    </row>
    <row r="914" spans="27:27" ht="17.25" customHeight="1">
      <c r="AA914" s="62"/>
    </row>
    <row r="915" spans="27:27" ht="17.25" customHeight="1">
      <c r="AA915" s="62"/>
    </row>
    <row r="916" spans="27:27" ht="17.25" customHeight="1">
      <c r="AA916" s="62"/>
    </row>
    <row r="917" spans="27:27" ht="17.25" customHeight="1">
      <c r="AA917" s="62"/>
    </row>
    <row r="918" spans="27:27" ht="17.25" customHeight="1">
      <c r="AA918" s="62"/>
    </row>
    <row r="919" spans="27:27" ht="17.25" customHeight="1">
      <c r="AA919" s="62"/>
    </row>
    <row r="920" spans="27:27" ht="17.25" customHeight="1">
      <c r="AA920" s="62"/>
    </row>
    <row r="921" spans="27:27" ht="17.25" customHeight="1">
      <c r="AA921" s="62"/>
    </row>
    <row r="922" spans="27:27" ht="17.25" customHeight="1">
      <c r="AA922" s="62"/>
    </row>
    <row r="923" spans="27:27" ht="17.25" customHeight="1">
      <c r="AA923" s="62"/>
    </row>
    <row r="924" spans="27:27" ht="17.25" customHeight="1">
      <c r="AA924" s="62"/>
    </row>
    <row r="925" spans="27:27" ht="17.25" customHeight="1">
      <c r="AA925" s="62"/>
    </row>
    <row r="926" spans="27:27" ht="17.25" customHeight="1">
      <c r="AA926" s="62"/>
    </row>
    <row r="927" spans="27:27" ht="17.25" customHeight="1">
      <c r="AA927" s="62"/>
    </row>
    <row r="928" spans="27:27" ht="17.25" customHeight="1">
      <c r="AA928" s="62"/>
    </row>
    <row r="929" spans="27:27" ht="17.25" customHeight="1">
      <c r="AA929" s="62"/>
    </row>
    <row r="930" spans="27:27" ht="17.25" customHeight="1">
      <c r="AA930" s="62"/>
    </row>
    <row r="931" spans="27:27" ht="17.25" customHeight="1">
      <c r="AA931" s="62"/>
    </row>
    <row r="932" spans="27:27" ht="17.25" customHeight="1">
      <c r="AA932" s="62"/>
    </row>
    <row r="933" spans="27:27" ht="17.25" customHeight="1">
      <c r="AA933" s="62"/>
    </row>
    <row r="934" spans="27:27" ht="17.25" customHeight="1">
      <c r="AA934" s="62"/>
    </row>
    <row r="935" spans="27:27" ht="17.25" customHeight="1">
      <c r="AA935" s="62"/>
    </row>
    <row r="936" spans="27:27" ht="17.25" customHeight="1">
      <c r="AA936" s="62"/>
    </row>
    <row r="937" spans="27:27" ht="17.25" customHeight="1">
      <c r="AA937" s="62"/>
    </row>
    <row r="938" spans="27:27" ht="17.25" customHeight="1">
      <c r="AA938" s="62"/>
    </row>
    <row r="939" spans="27:27" ht="17.25" customHeight="1">
      <c r="AA939" s="62"/>
    </row>
    <row r="940" spans="27:27" ht="17.25" customHeight="1">
      <c r="AA940" s="62"/>
    </row>
    <row r="941" spans="27:27" ht="17.25" customHeight="1">
      <c r="AA941" s="62"/>
    </row>
    <row r="942" spans="27:27" ht="17.25" customHeight="1">
      <c r="AA942" s="62"/>
    </row>
    <row r="943" spans="27:27" ht="17.25" customHeight="1">
      <c r="AA943" s="62"/>
    </row>
    <row r="944" spans="27:27" ht="17.25" customHeight="1">
      <c r="AA944" s="62"/>
    </row>
    <row r="945" spans="27:27" ht="17.25" customHeight="1">
      <c r="AA945" s="62"/>
    </row>
    <row r="946" spans="27:27" ht="17.25" customHeight="1">
      <c r="AA946" s="62"/>
    </row>
    <row r="947" spans="27:27" ht="17.25" customHeight="1">
      <c r="AA947" s="62"/>
    </row>
    <row r="948" spans="27:27" ht="17.25" customHeight="1">
      <c r="AA948" s="62"/>
    </row>
    <row r="949" spans="27:27" ht="17.25" customHeight="1">
      <c r="AA949" s="62"/>
    </row>
    <row r="950" spans="27:27" ht="17.25" customHeight="1">
      <c r="AA950" s="62"/>
    </row>
    <row r="951" spans="27:27" ht="17.25" customHeight="1">
      <c r="AA951" s="62"/>
    </row>
    <row r="952" spans="27:27" ht="17.25" customHeight="1">
      <c r="AA952" s="62"/>
    </row>
    <row r="953" spans="27:27" ht="17.25" customHeight="1">
      <c r="AA953" s="62"/>
    </row>
    <row r="954" spans="27:27" ht="17.25" customHeight="1">
      <c r="AA954" s="62"/>
    </row>
    <row r="955" spans="27:27" ht="17.25" customHeight="1">
      <c r="AA955" s="62"/>
    </row>
    <row r="956" spans="27:27" ht="17.25" customHeight="1">
      <c r="AA956" s="62"/>
    </row>
    <row r="957" spans="27:27" ht="17.25" customHeight="1">
      <c r="AA957" s="62"/>
    </row>
    <row r="958" spans="27:27" ht="17.25" customHeight="1">
      <c r="AA958" s="62"/>
    </row>
    <row r="959" spans="27:27" ht="17.25" customHeight="1">
      <c r="AA959" s="62"/>
    </row>
    <row r="960" spans="27:27" ht="17.25" customHeight="1">
      <c r="AA960" s="62"/>
    </row>
    <row r="961" spans="27:27" ht="17.25" customHeight="1">
      <c r="AA961" s="62"/>
    </row>
    <row r="962" spans="27:27" ht="17.25" customHeight="1">
      <c r="AA962" s="62"/>
    </row>
    <row r="963" spans="27:27" ht="17.25" customHeight="1">
      <c r="AA963" s="62"/>
    </row>
    <row r="964" spans="27:27" ht="17.25" customHeight="1">
      <c r="AA964" s="62"/>
    </row>
    <row r="965" spans="27:27" ht="17.25" customHeight="1">
      <c r="AA965" s="62"/>
    </row>
    <row r="966" spans="27:27" ht="17.25" customHeight="1">
      <c r="AA966" s="62"/>
    </row>
    <row r="967" spans="27:27" ht="17.25" customHeight="1">
      <c r="AA967" s="62"/>
    </row>
    <row r="968" spans="27:27" ht="17.25" customHeight="1">
      <c r="AA968" s="62"/>
    </row>
    <row r="969" spans="27:27" ht="17.25" customHeight="1">
      <c r="AA969" s="62"/>
    </row>
    <row r="970" spans="27:27" ht="17.25" customHeight="1">
      <c r="AA970" s="62"/>
    </row>
    <row r="971" spans="27:27" ht="17.25" customHeight="1">
      <c r="AA971" s="62"/>
    </row>
    <row r="972" spans="27:27" ht="17.25" customHeight="1">
      <c r="AA972" s="62"/>
    </row>
    <row r="973" spans="27:27" ht="17.25" customHeight="1">
      <c r="AA973" s="62"/>
    </row>
    <row r="974" spans="27:27" ht="17.25" customHeight="1">
      <c r="AA974" s="62"/>
    </row>
    <row r="975" spans="27:27" ht="17.25" customHeight="1">
      <c r="AA975" s="62"/>
    </row>
    <row r="976" spans="27:27" ht="17.25" customHeight="1">
      <c r="AA976" s="62"/>
    </row>
    <row r="977" spans="27:27" ht="17.25" customHeight="1">
      <c r="AA977" s="62"/>
    </row>
    <row r="978" spans="27:27" ht="17.25" customHeight="1">
      <c r="AA978" s="62"/>
    </row>
    <row r="979" spans="27:27" ht="17.25" customHeight="1">
      <c r="AA979" s="62"/>
    </row>
    <row r="980" spans="27:27" ht="17.25" customHeight="1">
      <c r="AA980" s="62"/>
    </row>
    <row r="981" spans="27:27" ht="17.25" customHeight="1">
      <c r="AA981" s="62"/>
    </row>
    <row r="982" spans="27:27" ht="17.25" customHeight="1">
      <c r="AA982" s="62"/>
    </row>
    <row r="983" spans="27:27" ht="17.25" customHeight="1">
      <c r="AA983" s="62"/>
    </row>
    <row r="984" spans="27:27" ht="17.25" customHeight="1">
      <c r="AA984" s="62"/>
    </row>
    <row r="985" spans="27:27" ht="17.25" customHeight="1">
      <c r="AA985" s="62"/>
    </row>
    <row r="986" spans="27:27" ht="17.25" customHeight="1">
      <c r="AA986" s="62"/>
    </row>
    <row r="987" spans="27:27" ht="17.25" customHeight="1">
      <c r="AA987" s="62"/>
    </row>
    <row r="988" spans="27:27" ht="17.25" customHeight="1">
      <c r="AA988" s="62"/>
    </row>
    <row r="989" spans="27:27" ht="17.25" customHeight="1">
      <c r="AA989" s="62"/>
    </row>
    <row r="990" spans="27:27" ht="17.25" customHeight="1">
      <c r="AA990" s="62"/>
    </row>
    <row r="991" spans="27:27" ht="17.25" customHeight="1">
      <c r="AA991" s="62"/>
    </row>
    <row r="992" spans="27:27" ht="17.25" customHeight="1">
      <c r="AA992" s="62"/>
    </row>
    <row r="993" spans="27:27" ht="17.25" customHeight="1">
      <c r="AA993" s="62"/>
    </row>
    <row r="994" spans="27:27" ht="17.25" customHeight="1">
      <c r="AA994" s="62"/>
    </row>
    <row r="995" spans="27:27" ht="17.25" customHeight="1">
      <c r="AA995" s="62"/>
    </row>
    <row r="996" spans="27:27" ht="17.25" customHeight="1">
      <c r="AA996" s="62"/>
    </row>
    <row r="997" spans="27:27" ht="17.25" customHeight="1">
      <c r="AA997" s="62"/>
    </row>
    <row r="998" spans="27:27" ht="17.25" customHeight="1">
      <c r="AA998" s="62"/>
    </row>
    <row r="999" spans="27:27" ht="17.25" customHeight="1">
      <c r="AA999" s="62"/>
    </row>
    <row r="1000" spans="27:27" ht="17.25" customHeight="1">
      <c r="AA1000" s="62"/>
    </row>
  </sheetData>
  <mergeCells count="20">
    <mergeCell ref="AH8:AI8"/>
    <mergeCell ref="AJ8:AK8"/>
    <mergeCell ref="AS8:AW8"/>
    <mergeCell ref="AH20:AI20"/>
    <mergeCell ref="AJ20:AK20"/>
    <mergeCell ref="AL20:AM20"/>
    <mergeCell ref="AN20:AO20"/>
    <mergeCell ref="AS20:AW20"/>
    <mergeCell ref="AL8:AM8"/>
    <mergeCell ref="AN8:AO8"/>
    <mergeCell ref="AH14:AI14"/>
    <mergeCell ref="AJ14:AK14"/>
    <mergeCell ref="AL14:AM14"/>
    <mergeCell ref="AN14:AO14"/>
    <mergeCell ref="AS14:AW14"/>
    <mergeCell ref="AH2:AI2"/>
    <mergeCell ref="AJ2:AK2"/>
    <mergeCell ref="AL2:AM2"/>
    <mergeCell ref="AN2:AO2"/>
    <mergeCell ref="AS2:AW2"/>
  </mergeCells>
  <phoneticPr fontId="19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打撃</vt:lpstr>
      <vt:lpstr>打撃詳細</vt:lpstr>
      <vt:lpstr>打撃集計</vt:lpstr>
      <vt:lpstr>打席結果</vt:lpstr>
      <vt:lpstr>投手</vt:lpstr>
      <vt:lpstr>元データ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安部　剛章</dc:creator>
  <cp:lastModifiedBy>安部　剛章</cp:lastModifiedBy>
  <dcterms:created xsi:type="dcterms:W3CDTF">2025-03-21T21:08:40Z</dcterms:created>
  <dcterms:modified xsi:type="dcterms:W3CDTF">2025-04-26T13:20:30Z</dcterms:modified>
</cp:coreProperties>
</file>