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arcade\Documents\Pro\PPME\beta.gouv.fr\A-Just\Déploiement\Calculatrice\"/>
    </mc:Choice>
  </mc:AlternateContent>
  <xr:revisionPtr revIDLastSave="0" documentId="13_ncr:1_{7C69E974-574F-483E-98EB-1066DAED3895}" xr6:coauthVersionLast="47" xr6:coauthVersionMax="47" xr10:uidLastSave="{00000000-0000-0000-0000-000000000000}"/>
  <workbookProtection workbookAlgorithmName="SHA-512" workbookHashValue="3EpWfGxQP5eMKSx5JsIa76aLgz1EU7aHEr/X+y9d3xmfjPQDzSN/mYrvvqN5QsYChcFCUd/f31eHaibtiIPssw==" workbookSaltValue="iLY/q/2S5DguTNutfW+s7w==" workbookSpinCount="100000" lockStructure="1"/>
  <bookViews>
    <workbookView xWindow="-98" yWindow="-98" windowWidth="20715" windowHeight="13276" activeTab="1" xr2:uid="{F5E75FD0-8D4A-4F41-B6C7-77BCC38AF8C3}"/>
  </bookViews>
  <sheets>
    <sheet name="Magistrats" sheetId="3" r:id="rId1"/>
    <sheet name="Fonctionnaires" sheetId="4" r:id="rId2"/>
    <sheet name="Liste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D3" i="2"/>
  <c r="D4" i="2" s="1"/>
  <c r="D11" i="2"/>
  <c r="H9" i="4" s="1"/>
  <c r="B10" i="2"/>
  <c r="B11" i="2" s="1"/>
  <c r="G16" i="4"/>
  <c r="D12" i="2"/>
  <c r="D10" i="2" l="1"/>
  <c r="H9" i="3"/>
  <c r="G16" i="3"/>
</calcChain>
</file>

<file path=xl/sharedStrings.xml><?xml version="1.0" encoding="utf-8"?>
<sst xmlns="http://schemas.openxmlformats.org/spreadsheetml/2006/main" count="67" uniqueCount="41">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</sst>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3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4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43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Fonctionnaires!C3"/><Relationship Id="rId4" Type="http://schemas.openxmlformats.org/officeDocument/2006/relationships/hyperlink" Target="mailto:support-utilisateurs@a-just.fr?subject=Calculatrice%20de%20ventilations%20A-JUST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Magistrats!C3"/><Relationship Id="rId4" Type="http://schemas.openxmlformats.org/officeDocument/2006/relationships/hyperlink" Target="mailto:support-utilisateurs@a-just.fr?subject=Calculatrice%20de%20ventilations%20A-JU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04957" y="2486023"/>
          <a:ext cx="426683" cy="82198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152775" y="3876675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 editAs="oneCell">
    <xdr:from>
      <xdr:col>0</xdr:col>
      <xdr:colOff>250507</xdr:colOff>
      <xdr:row>0</xdr:row>
      <xdr:rowOff>54292</xdr:rowOff>
    </xdr:from>
    <xdr:to>
      <xdr:col>0</xdr:col>
      <xdr:colOff>2171700</xdr:colOff>
      <xdr:row>3</xdr:row>
      <xdr:rowOff>73909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C7B6735C-31AA-77FD-84FC-67D52DDB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7" y="54292"/>
          <a:ext cx="1921193" cy="147695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449825" y="2372219"/>
          <a:ext cx="422887" cy="40855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40225" y="2485071"/>
          <a:ext cx="425716" cy="82103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396019" y="4357707"/>
          <a:ext cx="419100" cy="41906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 editAs="oneCell">
    <xdr:from>
      <xdr:col>0</xdr:col>
      <xdr:colOff>250507</xdr:colOff>
      <xdr:row>0</xdr:row>
      <xdr:rowOff>54292</xdr:rowOff>
    </xdr:from>
    <xdr:to>
      <xdr:col>0</xdr:col>
      <xdr:colOff>2171700</xdr:colOff>
      <xdr:row>3</xdr:row>
      <xdr:rowOff>61502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3A45454A-2700-4594-B0F3-B2DB0CF0F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7" y="54292"/>
          <a:ext cx="1921193" cy="14721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J19"/>
  <sheetViews>
    <sheetView showGridLines="0" zoomScaleNormal="100" workbookViewId="0">
      <selection activeCell="C3" sqref="C3"/>
    </sheetView>
  </sheetViews>
  <sheetFormatPr baseColWidth="10" defaultRowHeight="14.25" x14ac:dyDescent="0.45"/>
  <cols>
    <col min="1" max="1" width="33.33203125" customWidth="1"/>
    <col min="2" max="2" width="53.3984375" customWidth="1"/>
    <col min="3" max="3" width="13.06640625" customWidth="1"/>
    <col min="4" max="4" width="1.46484375" customWidth="1"/>
    <col min="5" max="5" width="12.6640625" customWidth="1"/>
    <col min="6" max="6" width="13.19921875" customWidth="1"/>
    <col min="7" max="7" width="13.73046875" customWidth="1"/>
    <col min="8" max="8" width="13.59765625" customWidth="1"/>
    <col min="9" max="9" width="19.59765625" customWidth="1"/>
    <col min="10" max="10" width="19.3984375" style="2" customWidth="1"/>
  </cols>
  <sheetData>
    <row r="1" spans="2:10" ht="67.900000000000006" customHeight="1" thickBot="1" x14ac:dyDescent="0.5"/>
    <row r="2" spans="2:10" ht="6" customHeight="1" x14ac:dyDescent="0.45">
      <c r="B2" s="21"/>
      <c r="C2" s="4"/>
      <c r="D2" s="13"/>
      <c r="F2" s="21"/>
      <c r="G2" s="4"/>
      <c r="H2" s="4"/>
      <c r="I2" s="5"/>
      <c r="J2"/>
    </row>
    <row r="3" spans="2:10" ht="40.5" customHeight="1" x14ac:dyDescent="0.45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 x14ac:dyDescent="0.5">
      <c r="B4" s="31"/>
      <c r="C4" s="32" t="s">
        <v>18</v>
      </c>
      <c r="D4" s="29"/>
      <c r="F4" s="48" t="s">
        <v>0</v>
      </c>
      <c r="G4" s="49"/>
      <c r="H4" s="1">
        <v>208</v>
      </c>
      <c r="I4" s="23" t="s">
        <v>39</v>
      </c>
    </row>
    <row r="5" spans="2:10" s="3" customFormat="1" ht="24.85" customHeight="1" thickBot="1" x14ac:dyDescent="0.5">
      <c r="F5" s="50" t="s">
        <v>15</v>
      </c>
      <c r="G5" s="51"/>
      <c r="H5" s="42">
        <v>8</v>
      </c>
      <c r="I5" s="14" t="s">
        <v>40</v>
      </c>
    </row>
    <row r="6" spans="2:10" ht="20.75" customHeight="1" thickBot="1" x14ac:dyDescent="0.5">
      <c r="F6" s="40"/>
      <c r="G6" s="40"/>
    </row>
    <row r="7" spans="2:10" ht="69.849999999999994" customHeight="1" x14ac:dyDescent="0.45">
      <c r="B7" s="46" t="s">
        <v>11</v>
      </c>
      <c r="C7" s="19" t="s">
        <v>10</v>
      </c>
      <c r="D7" s="19"/>
      <c r="E7" s="45" t="s">
        <v>8</v>
      </c>
      <c r="F7" s="45"/>
      <c r="G7" s="4"/>
      <c r="H7" s="43" t="s">
        <v>20</v>
      </c>
      <c r="J7"/>
    </row>
    <row r="8" spans="2:10" ht="25.9" customHeight="1" x14ac:dyDescent="0.45">
      <c r="B8" s="47"/>
      <c r="H8" s="44"/>
      <c r="J8"/>
    </row>
    <row r="9" spans="2:10" ht="38.25" customHeight="1" x14ac:dyDescent="0.45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(C9*(VLOOKUP(E9,Listes!$A$2:$B$5,2,FALSE))*VLOOKUP(F9,Listes!$C$2:$D$6,2,FALSE))/($H$4*$C$3)</f>
        <v>0</v>
      </c>
      <c r="J9"/>
    </row>
    <row r="10" spans="2:10" ht="9.75" customHeight="1" thickBot="1" x14ac:dyDescent="0.5">
      <c r="B10" s="25"/>
      <c r="C10" s="26"/>
      <c r="D10" s="26"/>
      <c r="E10" s="26"/>
      <c r="F10" s="26"/>
      <c r="G10" s="26"/>
      <c r="H10" s="27"/>
      <c r="J10"/>
    </row>
    <row r="11" spans="2:10" ht="7.15" customHeight="1" thickBot="1" x14ac:dyDescent="0.5">
      <c r="H11" s="2"/>
      <c r="J11"/>
    </row>
    <row r="12" spans="2:10" ht="69" customHeight="1" x14ac:dyDescent="0.45">
      <c r="B12" s="46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 x14ac:dyDescent="0.45">
      <c r="B13" s="47"/>
      <c r="C13" s="10"/>
      <c r="D13" s="10"/>
      <c r="E13" s="9"/>
      <c r="G13" s="44" t="s">
        <v>21</v>
      </c>
      <c r="J13"/>
    </row>
    <row r="14" spans="2:10" s="3" customFormat="1" ht="40.15" customHeight="1" x14ac:dyDescent="0.45">
      <c r="B14" s="17" t="s">
        <v>13</v>
      </c>
      <c r="C14" s="35"/>
      <c r="D14" s="12"/>
      <c r="E14" s="36" t="s">
        <v>7</v>
      </c>
      <c r="G14" s="44"/>
    </row>
    <row r="15" spans="2:10" s="3" customFormat="1" ht="6.75" customHeight="1" x14ac:dyDescent="0.45">
      <c r="B15" s="17"/>
      <c r="C15" s="12"/>
      <c r="D15" s="12"/>
      <c r="E15" s="12"/>
      <c r="G15" s="11"/>
    </row>
    <row r="16" spans="2:10" s="3" customFormat="1" ht="34.15" customHeight="1" x14ac:dyDescent="0.45">
      <c r="B16" s="17" t="s">
        <v>9</v>
      </c>
      <c r="C16" s="35"/>
      <c r="D16" s="12"/>
      <c r="E16" s="36" t="s">
        <v>6</v>
      </c>
      <c r="G16" s="24">
        <f>(C14*VLOOKUP(E14,Listes!A2:B5,2,FALSE))*C16*VLOOKUP(E16,Listes!C2:D6,2,FALSE)/($H$4*$C$3)</f>
        <v>0</v>
      </c>
    </row>
    <row r="17" spans="2:7" s="3" customFormat="1" ht="8.65" customHeight="1" thickBot="1" x14ac:dyDescent="0.5">
      <c r="B17" s="18"/>
      <c r="C17" s="6"/>
      <c r="D17" s="6"/>
      <c r="E17" s="6"/>
      <c r="F17" s="7"/>
      <c r="G17" s="8"/>
    </row>
    <row r="18" spans="2:7" ht="18" customHeight="1" x14ac:dyDescent="0.45">
      <c r="B18" s="33" t="s">
        <v>14</v>
      </c>
      <c r="C18" s="15"/>
      <c r="D18" s="15"/>
    </row>
    <row r="19" spans="2:7" ht="9.4" customHeight="1" x14ac:dyDescent="0.45">
      <c r="B19" s="1"/>
      <c r="C19" s="1"/>
      <c r="D19" s="1"/>
    </row>
  </sheetData>
  <sheetProtection algorithmName="SHA-512" hashValue="N1IE0MtRsRltMkK7qTw2432iZ7ysE8Yr1XujmST7QgHY/8b7b3ln4sA78quNV+P7ULYAZxoPhnQS1nnup0l4nA==" saltValue="JZWpVdpdynviRyf0L+IQ0w==" spinCount="100000" sheet="1" objects="1" scenarios="1" selectLockedCells="1"/>
  <mergeCells count="7">
    <mergeCell ref="H7:H8"/>
    <mergeCell ref="E7:F7"/>
    <mergeCell ref="B7:B8"/>
    <mergeCell ref="B12:B13"/>
    <mergeCell ref="F4:G4"/>
    <mergeCell ref="F5:G5"/>
    <mergeCell ref="G13:G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E14:E15 E9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F9 E16:E17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J19"/>
  <sheetViews>
    <sheetView showGridLines="0" tabSelected="1" topLeftCell="B1" zoomScaleNormal="100" workbookViewId="0">
      <selection activeCell="C9" sqref="C9"/>
    </sheetView>
  </sheetViews>
  <sheetFormatPr baseColWidth="10" defaultRowHeight="14.25" x14ac:dyDescent="0.45"/>
  <cols>
    <col min="1" max="1" width="33.33203125" customWidth="1"/>
    <col min="2" max="2" width="53.3984375" customWidth="1"/>
    <col min="3" max="3" width="13.06640625" customWidth="1"/>
    <col min="4" max="4" width="1.46484375" customWidth="1"/>
    <col min="5" max="5" width="12.6640625" customWidth="1"/>
    <col min="6" max="6" width="13.19921875" customWidth="1"/>
    <col min="7" max="7" width="18.46484375" customWidth="1"/>
    <col min="8" max="8" width="13.59765625" customWidth="1"/>
    <col min="9" max="9" width="21.33203125" customWidth="1"/>
    <col min="10" max="10" width="19.3984375" style="2" customWidth="1"/>
  </cols>
  <sheetData>
    <row r="1" spans="2:10" ht="69.400000000000006" customHeight="1" thickBot="1" x14ac:dyDescent="0.5"/>
    <row r="2" spans="2:10" ht="6" customHeight="1" x14ac:dyDescent="0.45">
      <c r="B2" s="21"/>
      <c r="C2" s="4"/>
      <c r="D2" s="13"/>
      <c r="F2" s="21"/>
      <c r="G2" s="4"/>
      <c r="H2" s="4"/>
      <c r="I2" s="5"/>
      <c r="J2"/>
    </row>
    <row r="3" spans="2:10" ht="40.5" customHeight="1" x14ac:dyDescent="0.45">
      <c r="B3" s="30" t="s">
        <v>24</v>
      </c>
      <c r="C3" s="34">
        <v>1</v>
      </c>
      <c r="D3" s="28"/>
      <c r="F3" s="52" t="s">
        <v>37</v>
      </c>
      <c r="G3" s="53"/>
      <c r="H3" s="53"/>
      <c r="I3" s="54"/>
      <c r="J3"/>
    </row>
    <row r="4" spans="2:10" s="3" customFormat="1" ht="19.5" customHeight="1" thickBot="1" x14ac:dyDescent="0.5">
      <c r="B4" s="31"/>
      <c r="C4" s="32" t="s">
        <v>18</v>
      </c>
      <c r="D4" s="29"/>
      <c r="F4" s="48" t="s">
        <v>25</v>
      </c>
      <c r="G4" s="49"/>
      <c r="H4" s="1">
        <v>1607</v>
      </c>
      <c r="I4" s="23" t="s">
        <v>36</v>
      </c>
    </row>
    <row r="5" spans="2:10" s="3" customFormat="1" ht="24.75" customHeight="1" thickBot="1" x14ac:dyDescent="0.5">
      <c r="F5" s="50" t="s">
        <v>26</v>
      </c>
      <c r="G5" s="51"/>
      <c r="H5" s="39">
        <v>35</v>
      </c>
      <c r="I5" s="14" t="s">
        <v>35</v>
      </c>
    </row>
    <row r="6" spans="2:10" ht="30.4" customHeight="1" thickBot="1" x14ac:dyDescent="0.5">
      <c r="F6" s="40"/>
      <c r="I6" s="41" t="s">
        <v>38</v>
      </c>
    </row>
    <row r="7" spans="2:10" ht="69.849999999999994" customHeight="1" x14ac:dyDescent="0.45">
      <c r="B7" s="46" t="s">
        <v>11</v>
      </c>
      <c r="C7" s="19" t="s">
        <v>10</v>
      </c>
      <c r="D7" s="19"/>
      <c r="E7" s="45" t="s">
        <v>8</v>
      </c>
      <c r="F7" s="45"/>
      <c r="G7" s="4"/>
      <c r="H7" s="43" t="s">
        <v>20</v>
      </c>
      <c r="J7"/>
    </row>
    <row r="8" spans="2:10" ht="25.9" customHeight="1" x14ac:dyDescent="0.45">
      <c r="B8" s="47"/>
      <c r="H8" s="44"/>
      <c r="J8"/>
    </row>
    <row r="9" spans="2:10" ht="38.25" customHeight="1" x14ac:dyDescent="0.45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(C9*(VLOOKUP(E9,Listes!$A$9:$B$12,2,FALSE))*VLOOKUP(F9,Listes!$C$9:$D$13,2,FALSE))/(($H$4)*$C$3)</f>
        <v>0</v>
      </c>
      <c r="J9"/>
    </row>
    <row r="10" spans="2:10" ht="9.75" customHeight="1" thickBot="1" x14ac:dyDescent="0.5">
      <c r="B10" s="25"/>
      <c r="C10" s="26"/>
      <c r="D10" s="26"/>
      <c r="E10" s="26"/>
      <c r="F10" s="26"/>
      <c r="G10" s="26"/>
      <c r="H10" s="27"/>
      <c r="J10"/>
    </row>
    <row r="11" spans="2:10" ht="7.15" customHeight="1" thickBot="1" x14ac:dyDescent="0.5">
      <c r="H11" s="2"/>
      <c r="J11"/>
    </row>
    <row r="12" spans="2:10" ht="69" customHeight="1" x14ac:dyDescent="0.45">
      <c r="B12" s="46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 x14ac:dyDescent="0.45">
      <c r="B13" s="47"/>
      <c r="C13" s="10"/>
      <c r="D13" s="10"/>
      <c r="E13" s="9"/>
      <c r="G13" s="44" t="s">
        <v>21</v>
      </c>
      <c r="J13"/>
    </row>
    <row r="14" spans="2:10" s="3" customFormat="1" ht="40.15" customHeight="1" x14ac:dyDescent="0.45">
      <c r="B14" s="17" t="s">
        <v>33</v>
      </c>
      <c r="C14" s="35"/>
      <c r="D14" s="12"/>
      <c r="E14" s="36" t="s">
        <v>7</v>
      </c>
      <c r="G14" s="44"/>
    </row>
    <row r="15" spans="2:10" s="3" customFormat="1" ht="6.75" customHeight="1" x14ac:dyDescent="0.45">
      <c r="B15" s="17"/>
      <c r="C15" s="12"/>
      <c r="D15" s="12"/>
      <c r="E15" s="12"/>
      <c r="G15" s="11"/>
    </row>
    <row r="16" spans="2:10" s="3" customFormat="1" ht="34.15" customHeight="1" x14ac:dyDescent="0.45">
      <c r="B16" s="17" t="s">
        <v>34</v>
      </c>
      <c r="C16" s="35"/>
      <c r="D16" s="12"/>
      <c r="E16" s="36" t="s">
        <v>6</v>
      </c>
      <c r="G16" s="24">
        <f>(C14*VLOOKUP(E14,Listes!A9:B12,2,FALSE))*C16*VLOOKUP(E16,Listes!C9:D13,2,FALSE)/($H$4*$C$3)</f>
        <v>0</v>
      </c>
    </row>
    <row r="17" spans="2:7" s="3" customFormat="1" ht="8.65" customHeight="1" thickBot="1" x14ac:dyDescent="0.5">
      <c r="B17" s="18"/>
      <c r="C17" s="6"/>
      <c r="D17" s="6"/>
      <c r="E17" s="6"/>
      <c r="F17" s="7"/>
      <c r="G17" s="8"/>
    </row>
    <row r="18" spans="2:7" ht="18" customHeight="1" x14ac:dyDescent="0.45">
      <c r="B18" s="33" t="s">
        <v>32</v>
      </c>
      <c r="C18" s="15"/>
      <c r="D18" s="15"/>
    </row>
    <row r="19" spans="2:7" ht="9.4" customHeight="1" x14ac:dyDescent="0.45">
      <c r="B19" s="1"/>
      <c r="C19" s="1"/>
      <c r="D19" s="1"/>
    </row>
  </sheetData>
  <sheetProtection algorithmName="SHA-512" hashValue="KBA3rYlXjAXgeHJyJAtzf+6d2A+hbiKEV+7OCwHe4EZIoMRXsXzIS/OxMdjxOXrS8H+GFIaK/SI0LoWJZhnOuA==" saltValue="+c5Hy/RQ+SoqxThTSBjY2w==" spinCount="100000" sheet="1" objects="1" scenarios="1" selectLockedCells="1"/>
  <mergeCells count="8">
    <mergeCell ref="F3:I3"/>
    <mergeCell ref="H7:H8"/>
    <mergeCell ref="B12:B13"/>
    <mergeCell ref="G13:G14"/>
    <mergeCell ref="F4:G4"/>
    <mergeCell ref="F5:G5"/>
    <mergeCell ref="B7:B8"/>
    <mergeCell ref="E7:F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E14:E15 E9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E16:E17 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D13"/>
  <sheetViews>
    <sheetView workbookViewId="0">
      <selection activeCell="D13" sqref="D13"/>
    </sheetView>
  </sheetViews>
  <sheetFormatPr baseColWidth="10" defaultRowHeight="14.25" x14ac:dyDescent="0.45"/>
  <sheetData>
    <row r="1" spans="1:4" x14ac:dyDescent="0.45">
      <c r="A1" t="s">
        <v>29</v>
      </c>
    </row>
    <row r="2" spans="1:4" x14ac:dyDescent="0.45">
      <c r="A2" t="s">
        <v>7</v>
      </c>
      <c r="C2" t="s">
        <v>6</v>
      </c>
    </row>
    <row r="3" spans="1:4" x14ac:dyDescent="0.45">
      <c r="A3" t="s">
        <v>1</v>
      </c>
      <c r="B3">
        <v>1</v>
      </c>
      <c r="C3" t="s">
        <v>27</v>
      </c>
      <c r="D3">
        <f>Magistrats!H4</f>
        <v>208</v>
      </c>
    </row>
    <row r="4" spans="1:4" x14ac:dyDescent="0.45">
      <c r="A4" t="s">
        <v>3</v>
      </c>
      <c r="B4">
        <v>0.5</v>
      </c>
      <c r="C4" t="s">
        <v>28</v>
      </c>
      <c r="D4">
        <f>D3/5</f>
        <v>41.6</v>
      </c>
    </row>
    <row r="5" spans="1:4" x14ac:dyDescent="0.45">
      <c r="A5" t="s">
        <v>2</v>
      </c>
      <c r="B5">
        <f>1/Magistrats!H5</f>
        <v>0.125</v>
      </c>
      <c r="C5" t="s">
        <v>4</v>
      </c>
      <c r="D5">
        <v>12</v>
      </c>
    </row>
    <row r="6" spans="1:4" x14ac:dyDescent="0.45">
      <c r="C6" t="s">
        <v>5</v>
      </c>
      <c r="D6">
        <v>1</v>
      </c>
    </row>
    <row r="8" spans="1:4" x14ac:dyDescent="0.45">
      <c r="A8" t="s">
        <v>30</v>
      </c>
    </row>
    <row r="9" spans="1:4" x14ac:dyDescent="0.45">
      <c r="A9" t="s">
        <v>7</v>
      </c>
      <c r="B9" s="38"/>
      <c r="C9" t="s">
        <v>6</v>
      </c>
      <c r="D9" s="38"/>
    </row>
    <row r="10" spans="1:4" x14ac:dyDescent="0.45">
      <c r="A10" t="s">
        <v>1</v>
      </c>
      <c r="B10" s="38">
        <f>Fonctionnaires!H5/5</f>
        <v>7</v>
      </c>
      <c r="C10" t="s">
        <v>27</v>
      </c>
      <c r="D10" s="38">
        <f>Fonctionnaires!H4/Listes!B10</f>
        <v>229.57142857142858</v>
      </c>
    </row>
    <row r="11" spans="1:4" x14ac:dyDescent="0.45">
      <c r="A11" t="s">
        <v>3</v>
      </c>
      <c r="B11" s="38">
        <f>B10/2</f>
        <v>3.5</v>
      </c>
      <c r="C11" t="s">
        <v>28</v>
      </c>
      <c r="D11" s="38">
        <f>Fonctionnaires!H4/Fonctionnaires!H5</f>
        <v>45.914285714285711</v>
      </c>
    </row>
    <row r="12" spans="1:4" x14ac:dyDescent="0.45">
      <c r="A12" t="s">
        <v>2</v>
      </c>
      <c r="B12" s="38">
        <v>1</v>
      </c>
      <c r="C12" t="s">
        <v>4</v>
      </c>
      <c r="D12" s="38">
        <f>12</f>
        <v>12</v>
      </c>
    </row>
    <row r="13" spans="1:4" x14ac:dyDescent="0.45">
      <c r="B13" s="38"/>
      <c r="C13" t="s">
        <v>5</v>
      </c>
      <c r="D13" s="3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Magistrats</vt:lpstr>
      <vt:lpstr>Fonctionnaires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Paul MARCADE</cp:lastModifiedBy>
  <dcterms:created xsi:type="dcterms:W3CDTF">2022-06-21T12:15:44Z</dcterms:created>
  <dcterms:modified xsi:type="dcterms:W3CDTF">2022-12-19T18:07:36Z</dcterms:modified>
</cp:coreProperties>
</file>