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 workbookAlgorithmName="SHA-512" workbookHashValue="GetI+A8V1a6fx5OWP19X0t0ZvMQDjB0IjwIhdcsjGxujY3j9JqPYU3HOTNSAiX3OlDfBW9bqQXV6g4mQ4rMeCA==" workbookSaltValue="VxzHleOK6LLANj07rPLbsg==" workbookSpinCount="100000" lockStructure="1"/>
  <bookViews>
    <workbookView xWindow="360" yWindow="15" windowWidth="20955" windowHeight="9720" activeTab="0"/>
  </bookViews>
  <sheets>
    <sheet name="Magistrats" sheetId="1" state="visible" r:id="rId1"/>
    <sheet name="Fonctionnaires" sheetId="2" state="visible" r:id="rId2"/>
    <sheet name="Listes" sheetId="3" state="hidden" r:id="rId3"/>
  </sheets>
  <calcPr/>
</workbook>
</file>

<file path=xl/sharedStrings.xml><?xml version="1.0" encoding="utf-8"?>
<sst xmlns="http://schemas.openxmlformats.org/spreadsheetml/2006/main" count="39" uniqueCount="39">
  <si>
    <t xml:space="preserve">Etape 1. Veuillez saisir ici le temps de travail du magistrat</t>
  </si>
  <si>
    <r>
      <t xml:space="preserve">      PARAMETRES DE CALCUL</t>
    </r>
    <r>
      <rPr>
        <sz val="11"/>
        <color theme="1"/>
        <rFont val="Calibri"/>
        <scheme val="minor"/>
      </rPr>
      <t xml:space="preserve"> (pour information, ne pas modifier)</t>
    </r>
  </si>
  <si>
    <t xml:space="preserve">en % d'un temps plein (temps plein=100%, mi-temps=50%, 4/5e=80%, etc.)</t>
  </si>
  <si>
    <t xml:space="preserve">Temps de travail d'un magistrat</t>
  </si>
  <si>
    <t>jours/an</t>
  </si>
  <si>
    <t xml:space="preserve"> (congés déduits)</t>
  </si>
  <si>
    <t>h/jour</t>
  </si>
  <si>
    <t xml:space="preserve">      OPTION 1. RAISONNEMENT AU TEMPS PASSE</t>
  </si>
  <si>
    <t xml:space="preserve">Saisir le temps passé dans la case jaune</t>
  </si>
  <si>
    <t xml:space="preserve">Sélectionner l'unité et la fréquence dans les menus déroulants</t>
  </si>
  <si>
    <t xml:space="preserve">% de ventilation 
à reporter dans
A-JUST</t>
  </si>
  <si>
    <t xml:space="preserve">Temps consacré à une activité
juridictionnelle ou de soutien</t>
  </si>
  <si>
    <t>unités</t>
  </si>
  <si>
    <t>fréquence</t>
  </si>
  <si>
    <t xml:space="preserve">      OPTION 2. RAISONNEMENT EN AUDIENCES</t>
  </si>
  <si>
    <r>
      <rPr>
        <sz val="8"/>
        <color theme="1"/>
        <rFont val="Calibri"/>
        <scheme val="minor"/>
      </rPr>
      <t xml:space="preserve">
</t>
    </r>
    <r>
      <rPr>
        <sz val="11"/>
        <color theme="1"/>
        <rFont val="Calibri"/>
        <scheme val="minor"/>
      </rPr>
      <t xml:space="preserve">Saisir dans les cases jaunes</t>
    </r>
  </si>
  <si>
    <r>
      <rPr>
        <sz val="8"/>
        <color theme="1"/>
        <rFont val="Calibri"/>
        <scheme val="minor"/>
      </rPr>
      <t xml:space="preserve">
</t>
    </r>
    <r>
      <rPr>
        <sz val="11"/>
        <color theme="1"/>
        <rFont val="Calibri"/>
        <scheme val="minor"/>
      </rPr>
      <t xml:space="preserve">Sélectionner dans les menus déroulants </t>
    </r>
  </si>
  <si>
    <t xml:space="preserve">% de ventilation
à reporter dans
A-JUST</t>
  </si>
  <si>
    <t xml:space="preserve">Temps de travail global consacré à une audience*</t>
  </si>
  <si>
    <t xml:space="preserve">Nombre d'audiences</t>
  </si>
  <si>
    <t xml:space="preserve">* inclut le temps de préparation, le temps de l'audience et le temps éventuel de rédaction</t>
  </si>
  <si>
    <t xml:space="preserve">Etape 1. Veuillez saisir ici le temps de travail de l'agent</t>
  </si>
  <si>
    <t xml:space="preserve">Temps de travail</t>
  </si>
  <si>
    <t>h/an</t>
  </si>
  <si>
    <t xml:space="preserve">d'un fonctionnaire</t>
  </si>
  <si>
    <t>h/semaine</t>
  </si>
  <si>
    <t xml:space="preserve">      OPTION 2. RAISONNEMENT EN TACHES PERIODIQUES*</t>
  </si>
  <si>
    <t xml:space="preserve">Temps de travail global consacré à la tâche</t>
  </si>
  <si>
    <t xml:space="preserve">Nombre d'occurrences de la tâche</t>
  </si>
  <si>
    <t xml:space="preserve">* audiences, réunions, ou autres tâches qui se répètent à fréquence connue</t>
  </si>
  <si>
    <t>MAGISTRATS</t>
  </si>
  <si>
    <t>jours</t>
  </si>
  <si>
    <t xml:space="preserve">par jour</t>
  </si>
  <si>
    <t>demi-journées</t>
  </si>
  <si>
    <t xml:space="preserve">par semaine</t>
  </si>
  <si>
    <t>heures</t>
  </si>
  <si>
    <t xml:space="preserve">par mois</t>
  </si>
  <si>
    <t xml:space="preserve">par an</t>
  </si>
  <si>
    <t>FONCTIONNAIRES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</si>
</sst>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%"/>
  </numFmts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theme="1"/>
      <sz val="14.000000"/>
      <scheme val="minor"/>
    </font>
    <font>
      <name val="Calibri"/>
      <color theme="1"/>
      <sz val="10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2"/>
      </left>
      <right style="thin">
        <color indexed="2"/>
      </right>
      <top style="thin">
        <color indexed="2"/>
      </top>
      <bottom style="thin">
        <color indexed="2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fontId="0" fillId="0" borderId="0" numFmtId="0" applyNumberFormat="1" applyFont="1" applyFill="1" applyBorder="1"/>
    <xf fontId="0" fillId="0" borderId="0" numFmtId="9" applyNumberFormat="1" applyFont="0" applyFill="0" applyBorder="0" applyProtection="0"/>
  </cellStyleXfs>
  <cellXfs count="50">
    <xf fontId="0" fillId="0" borderId="0" numFmtId="0" xfId="0"/>
    <xf fontId="0" fillId="0" borderId="0" numFmtId="0" xfId="0" applyAlignment="1">
      <alignment horizontal="center"/>
    </xf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3" numFmtId="0" xfId="0" applyBorder="1" applyAlignment="1">
      <alignment horizontal="center"/>
    </xf>
    <xf fontId="1" fillId="0" borderId="4" numFmtId="0" xfId="0" applyFont="1" applyBorder="1" applyAlignment="1">
      <alignment horizontal="left" indent="1" vertical="center"/>
    </xf>
    <xf fontId="2" fillId="2" borderId="5" numFmtId="9" xfId="1" applyNumberFormat="1" applyFont="1" applyFill="1" applyBorder="1" applyAlignment="1" applyProtection="1">
      <alignment horizontal="center" vertical="center"/>
      <protection locked="0"/>
    </xf>
    <xf fontId="0" fillId="0" borderId="6" numFmtId="9" xfId="1" applyNumberFormat="1" applyBorder="1"/>
    <xf fontId="1" fillId="0" borderId="4" numFmtId="0" xfId="0" applyFont="1" applyBorder="1" applyAlignment="1">
      <alignment horizontal="left" vertical="center"/>
    </xf>
    <xf fontId="1" fillId="0" borderId="0" numFmtId="0" xfId="0" applyFont="1" applyAlignment="1">
      <alignment horizontal="left" vertical="center"/>
    </xf>
    <xf fontId="0" fillId="0" borderId="0" numFmtId="0" xfId="0"/>
    <xf fontId="0" fillId="0" borderId="6" numFmtId="0" xfId="0" applyBorder="1"/>
    <xf fontId="0" fillId="0" borderId="0" numFmtId="0" xfId="0" applyAlignment="1">
      <alignment vertical="center"/>
    </xf>
    <xf fontId="3" fillId="0" borderId="7" numFmtId="0" xfId="0" applyFont="1" applyBorder="1" applyAlignment="1">
      <alignment vertical="center"/>
    </xf>
    <xf fontId="3" fillId="0" borderId="8" numFmtId="0" xfId="0" applyFont="1" applyBorder="1" applyAlignment="1">
      <alignment horizontal="right" vertical="center"/>
    </xf>
    <xf fontId="0" fillId="0" borderId="9" numFmtId="0" xfId="0" applyBorder="1" applyAlignment="1">
      <alignment horizontal="right" vertical="center"/>
    </xf>
    <xf fontId="0" fillId="0" borderId="4" numFmtId="0" xfId="0" applyBorder="1" applyAlignment="1">
      <alignment horizontal="right" wrapText="1"/>
    </xf>
    <xf fontId="0" fillId="0" borderId="0" numFmtId="0" xfId="0" applyAlignment="1">
      <alignment horizontal="right" wrapText="1"/>
    </xf>
    <xf fontId="0" fillId="0" borderId="0" numFmtId="0" xfId="0" applyAlignment="1">
      <alignment horizontal="right"/>
    </xf>
    <xf fontId="0" fillId="0" borderId="7" numFmtId="0" xfId="0" applyBorder="1" applyAlignment="1">
      <alignment horizontal="right" vertical="top" wrapText="1"/>
    </xf>
    <xf fontId="0" fillId="0" borderId="8" numFmtId="0" xfId="0" applyBorder="1" applyAlignment="1">
      <alignment horizontal="right" vertical="top" wrapText="1"/>
    </xf>
    <xf fontId="0" fillId="0" borderId="8" numFmtId="0" xfId="0" applyBorder="1" applyAlignment="1">
      <alignment horizontal="right" vertical="center"/>
    </xf>
    <xf fontId="0" fillId="0" borderId="9" numFmtId="0" xfId="0" applyBorder="1" applyAlignment="1">
      <alignment vertical="center"/>
    </xf>
    <xf fontId="1" fillId="0" borderId="1" numFmtId="0" xfId="0" applyFont="1" applyBorder="1" applyAlignment="1">
      <alignment horizontal="left" vertical="center"/>
    </xf>
    <xf fontId="0" fillId="0" borderId="2" numFmtId="0" xfId="0" applyBorder="1" applyAlignment="1">
      <alignment horizontal="center" vertical="center" wrapText="1"/>
    </xf>
    <xf fontId="0" fillId="0" borderId="3" numFmtId="0" xfId="0" applyBorder="1" applyAlignment="1">
      <alignment horizontal="center" wrapText="1"/>
    </xf>
    <xf fontId="0" fillId="0" borderId="6" numFmtId="0" xfId="0" applyBorder="1" applyAlignment="1">
      <alignment horizontal="center" wrapText="1"/>
    </xf>
    <xf fontId="0" fillId="0" borderId="4" numFmtId="0" xfId="0" applyBorder="1" applyAlignment="1">
      <alignment horizontal="right" indent="1" vertical="center" wrapText="1"/>
    </xf>
    <xf fontId="0" fillId="2" borderId="5" numFmtId="0" xfId="0" applyFill="1" applyBorder="1" applyAlignment="1" applyProtection="1">
      <alignment horizontal="center" vertical="center"/>
      <protection locked="0"/>
    </xf>
    <xf fontId="0" fillId="0" borderId="0" numFmtId="0" xfId="0" applyAlignment="1">
      <alignment horizontal="center" vertical="center"/>
      <protection locked="0"/>
    </xf>
    <xf fontId="0" fillId="0" borderId="0" numFmtId="0" xfId="0" applyAlignment="1" applyProtection="1">
      <alignment horizontal="center" vertical="center"/>
      <protection locked="0"/>
    </xf>
    <xf fontId="2" fillId="0" borderId="6" numFmtId="160" xfId="1" applyNumberFormat="1" applyFont="1" applyBorder="1" applyAlignment="1">
      <alignment horizontal="center" vertical="center"/>
    </xf>
    <xf fontId="0" fillId="0" borderId="7" numFmtId="0" xfId="0" applyBorder="1"/>
    <xf fontId="0" fillId="0" borderId="8" numFmtId="0" xfId="0" applyBorder="1"/>
    <xf fontId="0" fillId="0" borderId="9" numFmtId="0" xfId="0" applyBorder="1" applyAlignment="1">
      <alignment horizontal="center"/>
    </xf>
    <xf fontId="0" fillId="0" borderId="2" numFmtId="0" xfId="0" applyBorder="1" applyAlignment="1">
      <alignment horizontal="center" vertical="top" wrapText="1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horizontal="center" wrapText="1"/>
    </xf>
    <xf fontId="0" fillId="0" borderId="4" numFmtId="0" xfId="0" applyBorder="1" applyAlignment="1">
      <alignment horizontal="right" indent="1" vertical="center"/>
    </xf>
    <xf fontId="0" fillId="0" borderId="0" numFmtId="0" xfId="0" applyAlignment="1">
      <alignment horizontal="center" vertical="center"/>
    </xf>
    <xf fontId="0" fillId="0" borderId="6" numFmtId="0" xfId="0" applyBorder="1" applyAlignment="1">
      <alignment horizontal="center" vertical="center" wrapText="1"/>
    </xf>
    <xf fontId="0" fillId="0" borderId="7" numFmtId="0" xfId="0" applyBorder="1" applyAlignment="1">
      <alignment horizontal="right" indent="1" vertical="center"/>
    </xf>
    <xf fontId="0" fillId="0" borderId="8" numFmtId="0" xfId="0" applyBorder="1" applyAlignment="1">
      <alignment horizontal="center" vertical="center"/>
    </xf>
    <xf fontId="0" fillId="0" borderId="8" numFmtId="0" xfId="0" applyBorder="1" applyAlignment="1">
      <alignment vertical="center"/>
    </xf>
    <xf fontId="2" fillId="0" borderId="9" numFmtId="160" xfId="1" applyNumberFormat="1" applyFont="1" applyBorder="1" applyAlignment="1">
      <alignment horizontal="center" vertical="center"/>
    </xf>
    <xf fontId="3" fillId="0" borderId="0" numFmtId="0" xfId="0" applyFont="1" applyAlignment="1">
      <alignment horizontal="left"/>
    </xf>
    <xf fontId="0" fillId="0" borderId="0" numFmtId="0" xfId="0" applyAlignment="1">
      <alignment horizontal="left"/>
    </xf>
    <xf fontId="0" fillId="0" borderId="8" numFmtId="0" xfId="0" applyBorder="1" applyAlignment="1">
      <alignment horizontal="right" vertical="top"/>
    </xf>
    <xf fontId="0" fillId="0" borderId="9" numFmtId="0" xfId="0" applyBorder="1" applyAlignment="1">
      <alignment vertical="top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hyperlink" Target="mailto:support-utilisateurs@a-just.fr?subject=Calculatrice%20de%20ventilations%20A-JUST" TargetMode="External"/><Relationship Id="rId4" Type="http://schemas.openxmlformats.org/officeDocument/2006/relationships/hyperlink" Target="#Fonctionnaires!C3" TargetMode="Externa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hyperlink" Target="mailto:support-utilisateurs@a-just.fr?subject=Calculatrice%20de%20ventilations%20A-JUST" TargetMode="External"/><Relationship Id="rId4" Type="http://schemas.openxmlformats.org/officeDocument/2006/relationships/hyperlink" Target="#Magistrats!C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2</xdr:col>
      <xdr:colOff>260975</xdr:colOff>
      <xdr:row>6</xdr:row>
      <xdr:rowOff>798190</xdr:rowOff>
    </xdr:from>
    <xdr:to>
      <xdr:col>2</xdr:col>
      <xdr:colOff>676199</xdr:colOff>
      <xdr:row>8</xdr:row>
      <xdr:rowOff>9496</xdr:rowOff>
    </xdr:to>
    <xdr:pic>
      <xdr:nvPicPr>
        <xdr:cNvPr id="3" name="Graphique 2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6202655" y="2377453"/>
          <a:ext cx="421942" cy="40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710558</xdr:colOff>
      <xdr:row>6</xdr:row>
      <xdr:rowOff>798190</xdr:rowOff>
    </xdr:from>
    <xdr:to>
      <xdr:col>5</xdr:col>
      <xdr:colOff>219029</xdr:colOff>
      <xdr:row>8</xdr:row>
      <xdr:rowOff>6639</xdr:rowOff>
    </xdr:to>
    <xdr:pic>
      <xdr:nvPicPr>
        <xdr:cNvPr id="4" name="Graphique 3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7700952" y="2372678"/>
          <a:ext cx="419085" cy="409551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358136</xdr:colOff>
      <xdr:row>7</xdr:row>
      <xdr:rowOff>32382</xdr:rowOff>
    </xdr:from>
    <xdr:to>
      <xdr:col>6</xdr:col>
      <xdr:colOff>790519</xdr:colOff>
      <xdr:row>9</xdr:row>
      <xdr:rowOff>39024</xdr:rowOff>
    </xdr:to>
    <xdr:pic>
      <xdr:nvPicPr>
        <xdr:cNvPr id="5" name="Graphique 4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204957" y="2486023"/>
          <a:ext cx="426683" cy="821983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200024</xdr:colOff>
      <xdr:row>11</xdr:row>
      <xdr:rowOff>876299</xdr:rowOff>
    </xdr:from>
    <xdr:to>
      <xdr:col>2</xdr:col>
      <xdr:colOff>617181</xdr:colOff>
      <xdr:row>12</xdr:row>
      <xdr:rowOff>419099</xdr:rowOff>
    </xdr:to>
    <xdr:pic>
      <xdr:nvPicPr>
        <xdr:cNvPr id="6" name="Graphique 5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3152775" y="3876675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238123</xdr:colOff>
      <xdr:row>11</xdr:row>
      <xdr:rowOff>876299</xdr:rowOff>
    </xdr:from>
    <xdr:to>
      <xdr:col>4</xdr:col>
      <xdr:colOff>654291</xdr:colOff>
      <xdr:row>12</xdr:row>
      <xdr:rowOff>419099</xdr:rowOff>
    </xdr:to>
    <xdr:pic>
      <xdr:nvPicPr>
        <xdr:cNvPr id="7" name="Graphique 6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7483755" y="4359629"/>
          <a:ext cx="419100" cy="417122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220026</xdr:colOff>
      <xdr:row>13</xdr:row>
      <xdr:rowOff>90487</xdr:rowOff>
    </xdr:from>
    <xdr:to>
      <xdr:col>5</xdr:col>
      <xdr:colOff>641945</xdr:colOff>
      <xdr:row>15</xdr:row>
      <xdr:rowOff>342845</xdr:rowOff>
    </xdr:to>
    <xdr:pic>
      <xdr:nvPicPr>
        <xdr:cNvPr id="9" name="Graphique 8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8121966" y="4982528"/>
          <a:ext cx="421930" cy="846720"/>
        </a:xfrm>
        <a:prstGeom prst="rect">
          <a:avLst/>
        </a:prstGeom>
      </xdr:spPr>
    </xdr:pic>
    <xdr:clientData/>
  </xdr:twoCellAnchor>
  <xdr:twoCellAnchor editAs="oneCell">
    <xdr:from>
      <xdr:col>0</xdr:col>
      <xdr:colOff>250506</xdr:colOff>
      <xdr:row>0</xdr:row>
      <xdr:rowOff>54291</xdr:rowOff>
    </xdr:from>
    <xdr:to>
      <xdr:col>0</xdr:col>
      <xdr:colOff>2171699</xdr:colOff>
      <xdr:row>3</xdr:row>
      <xdr:rowOff>73908</xdr:rowOff>
    </xdr:to>
    <xdr:pic>
      <xdr:nvPicPr>
        <xdr:cNvPr id="13" name="Image 12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250507" y="54292"/>
          <a:ext cx="1921193" cy="1476952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>
      <xdr:nvSpPr>
        <xdr:cNvPr id="2" name="ZoneTexte 1" hidden="0">
          <a:hlinkClick r:id="rId3"/>
        </xdr:cNvPr>
        <xdr:cNvSpPr txBox="1"/>
      </xdr:nvSpPr>
      <xdr:spPr bwMode="auto">
        <a:xfrm>
          <a:off x="2383971" y="6139543"/>
          <a:ext cx="9350829" cy="576126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fr-FR" sz="1000"/>
            <a:t>Cette calculatrice est mise à votre disposition par l'équipe A-JUST.</a:t>
          </a:r>
          <a:endParaRPr/>
        </a:p>
        <a:p>
          <a:pPr algn="ctr">
            <a:defRPr/>
          </a:pPr>
          <a:r>
            <a:rPr lang="fr-FR" sz="1000"/>
            <a:t>En cas de difficulté dans son utilisation ou si vous avez des améliorations à nous suggérer, </a:t>
          </a:r>
          <a:endParaRPr/>
        </a:p>
        <a:p>
          <a:pPr algn="ctr">
            <a:defRPr/>
          </a:pPr>
          <a:r>
            <a:rPr lang="fr-FR" sz="1000"/>
            <a:t>n'hésitez pas à cliquer ici pour nous contacter par courriel : support-utilisateurs@a-just.fr</a:t>
          </a:r>
          <a:endParaRPr/>
        </a:p>
      </xdr:txBody>
    </xdr:sp>
    <xdr:clientData/>
  </xdr:twoCellAnchor>
  <xdr:twoCellAnchor editAs="twoCell">
    <xdr:from>
      <xdr:col>6</xdr:col>
      <xdr:colOff>236220</xdr:colOff>
      <xdr:row>0</xdr:row>
      <xdr:rowOff>190500</xdr:rowOff>
    </xdr:from>
    <xdr:to>
      <xdr:col>8</xdr:col>
      <xdr:colOff>1377301</xdr:colOff>
      <xdr:row>0</xdr:row>
      <xdr:rowOff>670540</xdr:rowOff>
    </xdr:to>
    <xdr:sp>
      <xdr:nvSpPr>
        <xdr:cNvPr id="8" name="Rectangle : coins arrondis 7" hidden="0">
          <a:hlinkClick r:id="rId4"/>
        </xdr:cNvPr>
        <xdr:cNvSpPr/>
      </xdr:nvSpPr>
      <xdr:spPr bwMode="auto">
        <a:xfrm>
          <a:off x="9334501" y="190500"/>
          <a:ext cx="3099420" cy="480041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defRPr/>
          </a:pPr>
          <a:r>
            <a:rPr lang="fr-FR" sz="1100"/>
            <a:t>Accéder</a:t>
          </a:r>
          <a:r>
            <a:rPr lang="fr-FR" sz="1100"/>
            <a:t> à la c</a:t>
          </a:r>
          <a:r>
            <a:rPr lang="fr-FR" sz="1100"/>
            <a:t>alculatrice</a:t>
          </a:r>
          <a:r>
            <a:rPr lang="fr-FR" sz="1100"/>
            <a:t> fonctionnaires</a:t>
          </a:r>
          <a:endParaRPr lang="fr-FR" sz="1100"/>
        </a:p>
      </xdr:txBody>
    </xdr:sp>
    <xdr:clientData/>
  </xdr:twoCellAnchor>
  <xdr:twoCellAnchor editAs="twoCell">
    <xdr:from>
      <xdr:col>0</xdr:col>
      <xdr:colOff>2377439</xdr:colOff>
      <xdr:row>0</xdr:row>
      <xdr:rowOff>190501</xdr:rowOff>
    </xdr:from>
    <xdr:to>
      <xdr:col>6</xdr:col>
      <xdr:colOff>17144</xdr:colOff>
      <xdr:row>0</xdr:row>
      <xdr:rowOff>671511</xdr:rowOff>
    </xdr:to>
    <xdr:sp>
      <xdr:nvSpPr>
        <xdr:cNvPr id="11" name="Rectangle : coins arrondis 10" hidden="0"/>
        <xdr:cNvSpPr/>
      </xdr:nvSpPr>
      <xdr:spPr bwMode="auto">
        <a:xfrm>
          <a:off x="2377439" y="190501"/>
          <a:ext cx="6737985" cy="481010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defRPr/>
          </a:pPr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>
              <a:solidFill>
                <a:srgbClr val="FF0000"/>
              </a:solidFill>
            </a:rPr>
            <a:t> de la répartition des temps par activité pour un magistrat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2</xdr:col>
      <xdr:colOff>260975</xdr:colOff>
      <xdr:row>6</xdr:row>
      <xdr:rowOff>798190</xdr:rowOff>
    </xdr:from>
    <xdr:to>
      <xdr:col>2</xdr:col>
      <xdr:colOff>668579</xdr:colOff>
      <xdr:row>8</xdr:row>
      <xdr:rowOff>9495</xdr:rowOff>
    </xdr:to>
    <xdr:pic>
      <xdr:nvPicPr>
        <xdr:cNvPr id="2" name="Graphique 1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6449825" y="2372219"/>
          <a:ext cx="422887" cy="408558"/>
        </a:xfrm>
        <a:prstGeom prst="rect">
          <a:avLst/>
        </a:prstGeom>
      </xdr:spPr>
    </xdr:pic>
    <xdr:clientData/>
  </xdr:twoCellAnchor>
  <xdr:twoCellAnchor editAs="oneCell">
    <xdr:from>
      <xdr:col>4</xdr:col>
      <xdr:colOff>710558</xdr:colOff>
      <xdr:row>6</xdr:row>
      <xdr:rowOff>798190</xdr:rowOff>
    </xdr:from>
    <xdr:to>
      <xdr:col>5</xdr:col>
      <xdr:colOff>211406</xdr:colOff>
      <xdr:row>8</xdr:row>
      <xdr:rowOff>6639</xdr:rowOff>
    </xdr:to>
    <xdr:pic>
      <xdr:nvPicPr>
        <xdr:cNvPr id="3" name="Graphique 2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7935740" y="2374111"/>
          <a:ext cx="424793" cy="406679"/>
        </a:xfrm>
        <a:prstGeom prst="rect">
          <a:avLst/>
        </a:prstGeom>
      </xdr:spPr>
    </xdr:pic>
    <xdr:clientData/>
  </xdr:twoCellAnchor>
  <xdr:twoCellAnchor editAs="oneCell">
    <xdr:from>
      <xdr:col>6</xdr:col>
      <xdr:colOff>358136</xdr:colOff>
      <xdr:row>7</xdr:row>
      <xdr:rowOff>32382</xdr:rowOff>
    </xdr:from>
    <xdr:to>
      <xdr:col>6</xdr:col>
      <xdr:colOff>782897</xdr:colOff>
      <xdr:row>9</xdr:row>
      <xdr:rowOff>39024</xdr:rowOff>
    </xdr:to>
    <xdr:pic>
      <xdr:nvPicPr>
        <xdr:cNvPr id="4" name="Graphique 3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9440224" y="2485071"/>
          <a:ext cx="425716" cy="82103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200024</xdr:colOff>
      <xdr:row>11</xdr:row>
      <xdr:rowOff>876299</xdr:rowOff>
    </xdr:from>
    <xdr:to>
      <xdr:col>2</xdr:col>
      <xdr:colOff>617180</xdr:colOff>
      <xdr:row>12</xdr:row>
      <xdr:rowOff>419099</xdr:rowOff>
    </xdr:to>
    <xdr:pic>
      <xdr:nvPicPr>
        <xdr:cNvPr id="5" name="Graphique 4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6396019" y="4357707"/>
          <a:ext cx="419100" cy="419062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238123</xdr:colOff>
      <xdr:row>11</xdr:row>
      <xdr:rowOff>876299</xdr:rowOff>
    </xdr:from>
    <xdr:to>
      <xdr:col>4</xdr:col>
      <xdr:colOff>654290</xdr:colOff>
      <xdr:row>12</xdr:row>
      <xdr:rowOff>419099</xdr:rowOff>
    </xdr:to>
    <xdr:pic>
      <xdr:nvPicPr>
        <xdr:cNvPr id="6" name="Graphique 5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 rot="5400000">
          <a:off x="7471849" y="4358201"/>
          <a:ext cx="419100" cy="418073"/>
        </a:xfrm>
        <a:prstGeom prst="rect">
          <a:avLst/>
        </a:prstGeom>
      </xdr:spPr>
    </xdr:pic>
    <xdr:clientData/>
  </xdr:twoCellAnchor>
  <xdr:twoCellAnchor editAs="oneCell">
    <xdr:from>
      <xdr:col>5</xdr:col>
      <xdr:colOff>220026</xdr:colOff>
      <xdr:row>13</xdr:row>
      <xdr:rowOff>90487</xdr:rowOff>
    </xdr:from>
    <xdr:to>
      <xdr:col>5</xdr:col>
      <xdr:colOff>641945</xdr:colOff>
      <xdr:row>15</xdr:row>
      <xdr:rowOff>342845</xdr:rowOff>
    </xdr:to>
    <xdr:pic>
      <xdr:nvPicPr>
        <xdr:cNvPr id="7" name="Graphique 6" descr="Jouer avec un remplissage uni" hidden="0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8359140" y="4886326"/>
          <a:ext cx="420015" cy="847672"/>
        </a:xfrm>
        <a:prstGeom prst="rect">
          <a:avLst/>
        </a:prstGeom>
      </xdr:spPr>
    </xdr:pic>
    <xdr:clientData/>
  </xdr:twoCellAnchor>
  <xdr:twoCellAnchor editAs="oneCell">
    <xdr:from>
      <xdr:col>0</xdr:col>
      <xdr:colOff>250506</xdr:colOff>
      <xdr:row>0</xdr:row>
      <xdr:rowOff>54291</xdr:rowOff>
    </xdr:from>
    <xdr:to>
      <xdr:col>0</xdr:col>
      <xdr:colOff>2171699</xdr:colOff>
      <xdr:row>3</xdr:row>
      <xdr:rowOff>58666</xdr:rowOff>
    </xdr:to>
    <xdr:pic>
      <xdr:nvPicPr>
        <xdr:cNvPr id="8" name="Image 7" hidden="0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250507" y="54292"/>
          <a:ext cx="1921193" cy="147218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19</xdr:row>
      <xdr:rowOff>0</xdr:rowOff>
    </xdr:from>
    <xdr:to>
      <xdr:col>9</xdr:col>
      <xdr:colOff>0</xdr:colOff>
      <xdr:row>22</xdr:row>
      <xdr:rowOff>20955</xdr:rowOff>
    </xdr:to>
    <xdr:sp>
      <xdr:nvSpPr>
        <xdr:cNvPr id="9" name="ZoneTexte 8" hidden="0">
          <a:hlinkClick r:id="rId3"/>
        </xdr:cNvPr>
        <xdr:cNvSpPr txBox="1"/>
      </xdr:nvSpPr>
      <xdr:spPr bwMode="auto">
        <a:xfrm>
          <a:off x="2381250" y="6281738"/>
          <a:ext cx="10053638" cy="56388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>
            <a:defRPr/>
          </a:pPr>
          <a:r>
            <a:rPr lang="fr-FR" sz="1000"/>
            <a:t>Cette calculatrice est mise à votre disposition par l'équipe A-JUST.</a:t>
          </a:r>
          <a:endParaRPr/>
        </a:p>
        <a:p>
          <a:pPr algn="ctr">
            <a:defRPr/>
          </a:pPr>
          <a:r>
            <a:rPr lang="fr-FR" sz="1000"/>
            <a:t>En cas de difficulté dans son utilisation ou si vous avez des améliorations à nous suggérer, </a:t>
          </a:r>
          <a:endParaRPr/>
        </a:p>
        <a:p>
          <a:pPr algn="ctr">
            <a:defRPr/>
          </a:pPr>
          <a:r>
            <a:rPr lang="fr-FR" sz="1000"/>
            <a:t>n'hésitez pas à cliquer ici pour nous contacter par courriel : support-utilisateurs@a-just.fr</a:t>
          </a:r>
          <a:endParaRPr/>
        </a:p>
      </xdr:txBody>
    </xdr:sp>
    <xdr:clientData/>
  </xdr:twoCellAnchor>
  <xdr:twoCellAnchor editAs="twoCell">
    <xdr:from>
      <xdr:col>6</xdr:col>
      <xdr:colOff>779124</xdr:colOff>
      <xdr:row>0</xdr:row>
      <xdr:rowOff>219053</xdr:rowOff>
    </xdr:from>
    <xdr:to>
      <xdr:col>8</xdr:col>
      <xdr:colOff>1363958</xdr:colOff>
      <xdr:row>0</xdr:row>
      <xdr:rowOff>694352</xdr:rowOff>
    </xdr:to>
    <xdr:sp>
      <xdr:nvSpPr>
        <xdr:cNvPr id="11" name="Rectangle : coins arrondis 10" hidden="0">
          <a:hlinkClick r:id="rId4"/>
        </xdr:cNvPr>
        <xdr:cNvSpPr/>
      </xdr:nvSpPr>
      <xdr:spPr bwMode="auto">
        <a:xfrm>
          <a:off x="9877404" y="219053"/>
          <a:ext cx="2878454" cy="475299"/>
        </a:xfrm>
        <a:prstGeom prst="roundRect">
          <a:avLst>
            <a:gd name="adj" fmla="val 33123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defRPr/>
          </a:pPr>
          <a:r>
            <a:rPr lang="fr-FR" sz="1100"/>
            <a:t>Accéder</a:t>
          </a:r>
          <a:r>
            <a:rPr lang="fr-FR" sz="1100"/>
            <a:t> à la c</a:t>
          </a:r>
          <a:r>
            <a:rPr lang="fr-FR" sz="1100"/>
            <a:t>alculatrice</a:t>
          </a:r>
          <a:r>
            <a:rPr lang="fr-FR" sz="1100"/>
            <a:t> magistrats</a:t>
          </a:r>
          <a:endParaRPr lang="fr-FR" sz="1100"/>
        </a:p>
      </xdr:txBody>
    </xdr:sp>
    <xdr:clientData/>
  </xdr:twoCellAnchor>
  <xdr:twoCellAnchor editAs="twoCell">
    <xdr:from>
      <xdr:col>0</xdr:col>
      <xdr:colOff>2370785</xdr:colOff>
      <xdr:row>0</xdr:row>
      <xdr:rowOff>211461</xdr:rowOff>
    </xdr:from>
    <xdr:to>
      <xdr:col>6</xdr:col>
      <xdr:colOff>615315</xdr:colOff>
      <xdr:row>0</xdr:row>
      <xdr:rowOff>694377</xdr:rowOff>
    </xdr:to>
    <xdr:sp>
      <xdr:nvSpPr>
        <xdr:cNvPr id="12" name="Rectangle : coins arrondis 11" hidden="0"/>
        <xdr:cNvSpPr/>
      </xdr:nvSpPr>
      <xdr:spPr bwMode="auto">
        <a:xfrm>
          <a:off x="2370786" y="211460"/>
          <a:ext cx="7342809" cy="482917"/>
        </a:xfrm>
        <a:prstGeom prst="roundRect">
          <a:avLst>
            <a:gd name="adj" fmla="val 33123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>
            <a:defRPr/>
          </a:pPr>
          <a:r>
            <a:rPr lang="fr-FR" sz="1400" b="1">
              <a:solidFill>
                <a:srgbClr val="FF0000"/>
              </a:solidFill>
            </a:rPr>
            <a:t>Calcul</a:t>
          </a:r>
          <a:r>
            <a:rPr lang="fr-FR" sz="1400" b="1">
              <a:solidFill>
                <a:srgbClr val="FF0000"/>
              </a:solidFill>
            </a:rPr>
            <a:t> de la répartition des temps par activité pour un fonctionnaire</a:t>
          </a:r>
          <a:endParaRPr lang="fr-FR" sz="1400" b="1">
            <a:solidFill>
              <a:srgbClr val="FF0000"/>
            </a:solidFill>
          </a:endParaRPr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E14" activeCellId="0" sqref="E14"/>
    </sheetView>
  </sheetViews>
  <sheetFormatPr baseColWidth="10" defaultRowHeight="13.880000000000001"/>
  <cols>
    <col customWidth="1" min="1" max="1" width="33.33203125"/>
    <col customWidth="1" min="2" max="2" width="53.3984375"/>
    <col customWidth="1" min="3" max="3" width="13.06640625"/>
    <col customWidth="1" min="4" max="4" width="1.46484375"/>
    <col customWidth="1" min="5" max="5" width="12.6640625"/>
    <col customWidth="1" min="6" max="6" width="13.19921875"/>
    <col customWidth="1" min="7" max="7" width="13.73046875"/>
    <col customWidth="1" min="8" max="8" width="13.59765625"/>
    <col customWidth="1" min="9" max="9" width="19.59765625"/>
    <col customWidth="1" min="10" max="10" style="1" width="19.3984375"/>
  </cols>
  <sheetData>
    <row r="1" ht="67.900000000000006" customHeight="1"/>
    <row r="2" ht="6" customHeight="1">
      <c r="B2" s="2"/>
      <c r="C2" s="3"/>
      <c r="D2" s="4"/>
      <c r="F2" s="2"/>
      <c r="G2" s="3"/>
      <c r="H2" s="3"/>
      <c r="I2" s="5"/>
    </row>
    <row r="3" ht="40.5" customHeight="1">
      <c r="B3" s="6" t="s">
        <v>0</v>
      </c>
      <c r="C3" s="7">
        <v>1</v>
      </c>
      <c r="D3" s="8"/>
      <c r="F3" s="9" t="s">
        <v>1</v>
      </c>
      <c r="G3" s="10"/>
      <c r="H3" s="11"/>
      <c r="I3" s="12"/>
    </row>
    <row r="4" s="13" customFormat="1" ht="26.25" customHeight="1">
      <c r="B4" s="14"/>
      <c r="C4" s="15" t="s">
        <v>2</v>
      </c>
      <c r="D4" s="16"/>
      <c r="F4" s="17" t="s">
        <v>3</v>
      </c>
      <c r="G4" s="18"/>
      <c r="H4" s="19">
        <v>208</v>
      </c>
      <c r="I4" s="12" t="s">
        <v>4</v>
      </c>
    </row>
    <row r="5" s="13" customFormat="1" ht="24.850000000000001" customHeight="1">
      <c r="F5" s="20" t="s">
        <v>5</v>
      </c>
      <c r="G5" s="21"/>
      <c r="H5" s="22">
        <v>8</v>
      </c>
      <c r="I5" s="23" t="s">
        <v>6</v>
      </c>
    </row>
    <row r="6" ht="8.6500000000000004" customHeight="1"/>
    <row r="7" ht="69.849999999999994" customHeight="1">
      <c r="B7" s="24" t="s">
        <v>7</v>
      </c>
      <c r="C7" s="25" t="s">
        <v>8</v>
      </c>
      <c r="D7" s="25"/>
      <c r="E7" s="25" t="s">
        <v>9</v>
      </c>
      <c r="F7" s="25"/>
      <c r="G7" s="3"/>
      <c r="H7" s="26" t="s">
        <v>10</v>
      </c>
    </row>
    <row r="8" ht="25.899999999999999" customHeight="1">
      <c r="B8" s="9"/>
      <c r="C8" s="11"/>
      <c r="D8" s="11"/>
      <c r="E8" s="11"/>
      <c r="F8" s="11"/>
      <c r="G8" s="11"/>
      <c r="H8" s="27"/>
    </row>
    <row r="9" ht="38.25" customHeight="1">
      <c r="B9" s="28" t="s">
        <v>11</v>
      </c>
      <c r="C9" s="29"/>
      <c r="D9" s="30"/>
      <c r="E9" s="31" t="s">
        <v>12</v>
      </c>
      <c r="F9" s="31" t="s">
        <v>13</v>
      </c>
      <c r="G9" s="13"/>
      <c r="H9" s="32">
        <f>(C9*(VLOOKUP(E9,Listes!$A$2:$B$5,2,FALSE))*VLOOKUP(F9,Listes!$C$2:$D$6,2,FALSE))/($H$4*$C$3)</f>
        <v>0</v>
      </c>
    </row>
    <row r="10" ht="9.75" customHeight="1">
      <c r="B10" s="33"/>
      <c r="C10" s="34"/>
      <c r="D10" s="34"/>
      <c r="E10" s="34"/>
      <c r="F10" s="34"/>
      <c r="G10" s="34"/>
      <c r="H10" s="35"/>
    </row>
    <row r="11" ht="7.1500000000000004" customHeight="1">
      <c r="H11" s="1"/>
    </row>
    <row r="12" ht="69" customHeight="1">
      <c r="B12" s="24" t="s">
        <v>14</v>
      </c>
      <c r="C12" s="36" t="s">
        <v>15</v>
      </c>
      <c r="D12" s="25"/>
      <c r="E12" s="36" t="s">
        <v>16</v>
      </c>
      <c r="F12" s="3"/>
      <c r="G12" s="5"/>
    </row>
    <row r="13" ht="34.5" customHeight="1">
      <c r="B13" s="9"/>
      <c r="C13" s="37"/>
      <c r="D13" s="37"/>
      <c r="E13" s="38"/>
      <c r="F13" s="11"/>
      <c r="G13" s="27" t="s">
        <v>17</v>
      </c>
    </row>
    <row r="14" s="13" customFormat="1" ht="40.149999999999999" customHeight="1">
      <c r="B14" s="39" t="s">
        <v>18</v>
      </c>
      <c r="C14" s="29"/>
      <c r="D14" s="40"/>
      <c r="E14" s="31" t="s">
        <v>12</v>
      </c>
      <c r="F14" s="13"/>
      <c r="G14" s="27"/>
    </row>
    <row r="15" s="13" customFormat="1" ht="6.75" customHeight="1">
      <c r="B15" s="39"/>
      <c r="C15" s="40"/>
      <c r="D15" s="40"/>
      <c r="E15" s="40"/>
      <c r="F15" s="13"/>
      <c r="G15" s="41"/>
    </row>
    <row r="16" s="13" customFormat="1" ht="34.149999999999999" customHeight="1">
      <c r="B16" s="39" t="s">
        <v>19</v>
      </c>
      <c r="C16" s="29"/>
      <c r="D16" s="40"/>
      <c r="E16" s="31" t="s">
        <v>13</v>
      </c>
      <c r="F16" s="13"/>
      <c r="G16" s="32">
        <f>(C14*VLOOKUP(E14,Listes!A2:B5,2,FALSE))*C16*VLOOKUP(E16,Listes!C2:D6,2,FALSE)/($H$4*$C$3)</f>
        <v>0</v>
      </c>
    </row>
    <row r="17" s="13" customFormat="1" ht="8.6500000000000004" customHeight="1">
      <c r="B17" s="42"/>
      <c r="C17" s="43"/>
      <c r="D17" s="43"/>
      <c r="E17" s="43"/>
      <c r="F17" s="44"/>
      <c r="G17" s="45"/>
    </row>
    <row r="18" ht="18" customHeight="1">
      <c r="B18" s="46" t="s">
        <v>20</v>
      </c>
      <c r="C18" s="47"/>
      <c r="D18" s="47"/>
    </row>
    <row r="19" ht="9.4000000000000004" customHeight="1">
      <c r="B19" s="19"/>
      <c r="C19" s="19"/>
      <c r="D19" s="19"/>
    </row>
  </sheetData>
  <sheetProtection algorithmName="SHA-512" hashValue="VadXFHvYIkJCnxw97zWvLgESNWIcIPQZZeWvPMZQtG6lxKlrMIIBuUDWy2pRiWVi5SvkJh0SrhJtScJBkJbKvg==" saltValue="oY3YQZLao43HfUmeK9/4xQ==" spinCount="100000" autoFilter="1" deleteColumns="1" deleteRows="1" formatCells="1" formatColumns="1" formatRows="1" insertColumns="1" insertHyperlinks="1" insertRows="1" objects="1" pivotTables="1" scenarios="1" selectLockedCells="1" selectUnlockedCells="0" sheet="1" sort="1"/>
  <mergeCells count="7">
    <mergeCell ref="F4:G4"/>
    <mergeCell ref="F5:G5"/>
    <mergeCell ref="B7:B8"/>
    <mergeCell ref="E7:F7"/>
    <mergeCell ref="H7:H8"/>
    <mergeCell ref="B12:B13"/>
    <mergeCell ref="G13:G14"/>
  </mergeCells>
  <dataValidations count="2" disablePrompts="0">
    <dataValidation sqref="E14:E15 E9" type="list" allowBlank="1" errorStyle="stop" imeMode="noControl" operator="between" showDropDown="0" showErrorMessage="1" showInputMessage="1">
      <formula1>Listes!$A$2:$A$5</formula1>
    </dataValidation>
    <dataValidation sqref="F9 E16:E17" type="list" allowBlank="1" errorStyle="stop" imeMode="noControl" operator="between" showDropDown="0" showErrorMessage="1" showInputMessage="1">
      <formula1>Listes!$C$2:$C$6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GridLines="0" zoomScale="100" workbookViewId="0">
      <selection activeCell="C3" activeCellId="0" sqref="C3"/>
    </sheetView>
  </sheetViews>
  <sheetFormatPr baseColWidth="10" defaultRowHeight="14.25"/>
  <cols>
    <col customWidth="1" min="1" max="1" width="33.33203125"/>
    <col customWidth="1" min="2" max="2" width="53.3984375"/>
    <col customWidth="1" min="3" max="3" width="13.06640625"/>
    <col customWidth="1" min="4" max="4" width="1.46484375"/>
    <col customWidth="1" min="5" max="5" width="12.6640625"/>
    <col customWidth="1" min="6" max="6" width="13.19921875"/>
    <col customWidth="1" min="7" max="7" width="18.46484375"/>
    <col customWidth="1" min="8" max="8" width="13.59765625"/>
    <col customWidth="1" min="9" max="9" width="19.59765625"/>
    <col customWidth="1" min="10" max="10" style="1" width="19.3984375"/>
  </cols>
  <sheetData>
    <row r="1" ht="69.400000000000006" customHeight="1"/>
    <row r="2" ht="6" customHeight="1">
      <c r="B2" s="2"/>
      <c r="C2" s="3"/>
      <c r="D2" s="4"/>
      <c r="F2" s="2"/>
      <c r="G2" s="3"/>
      <c r="H2" s="3"/>
      <c r="I2" s="5"/>
    </row>
    <row r="3" ht="40.5" customHeight="1">
      <c r="B3" s="6" t="s">
        <v>21</v>
      </c>
      <c r="C3" s="7">
        <v>1</v>
      </c>
      <c r="D3" s="8"/>
      <c r="F3" s="9" t="s">
        <v>1</v>
      </c>
      <c r="G3" s="10"/>
      <c r="H3" s="11"/>
      <c r="I3" s="12"/>
    </row>
    <row r="4" s="13" customFormat="1" ht="22.5" customHeight="1">
      <c r="B4" s="14"/>
      <c r="C4" s="15" t="s">
        <v>2</v>
      </c>
      <c r="D4" s="16"/>
      <c r="F4" s="17" t="s">
        <v>22</v>
      </c>
      <c r="G4" s="18"/>
      <c r="H4" s="19">
        <v>1607</v>
      </c>
      <c r="I4" s="12" t="s">
        <v>23</v>
      </c>
    </row>
    <row r="5" s="13" customFormat="1" ht="24.850000000000001" customHeight="1">
      <c r="F5" s="20" t="s">
        <v>24</v>
      </c>
      <c r="G5" s="21"/>
      <c r="H5" s="48">
        <v>35</v>
      </c>
      <c r="I5" s="49" t="s">
        <v>25</v>
      </c>
    </row>
    <row r="6" ht="8.6500000000000004" customHeight="1"/>
    <row r="7" ht="69.849999999999994" customHeight="1">
      <c r="B7" s="24" t="s">
        <v>7</v>
      </c>
      <c r="C7" s="25" t="s">
        <v>8</v>
      </c>
      <c r="D7" s="25"/>
      <c r="E7" s="25" t="s">
        <v>9</v>
      </c>
      <c r="F7" s="25"/>
      <c r="G7" s="3"/>
      <c r="H7" s="26" t="s">
        <v>10</v>
      </c>
    </row>
    <row r="8" ht="25.899999999999999" customHeight="1">
      <c r="B8" s="9"/>
      <c r="C8" s="11"/>
      <c r="D8" s="11"/>
      <c r="E8" s="11"/>
      <c r="F8" s="11"/>
      <c r="G8" s="11"/>
      <c r="H8" s="27"/>
    </row>
    <row r="9" ht="38.25" customHeight="1">
      <c r="B9" s="28" t="s">
        <v>11</v>
      </c>
      <c r="C9" s="29"/>
      <c r="D9" s="40"/>
      <c r="E9" s="31" t="s">
        <v>12</v>
      </c>
      <c r="F9" s="31" t="s">
        <v>13</v>
      </c>
      <c r="G9" s="13"/>
      <c r="H9" s="32">
        <f>(C9*(VLOOKUP(E9,Listes!$A$9:$B$12,2,FALSE))*VLOOKUP(F9,Listes!$C$9:$D$13,2,FALSE))/(($H$4)*$C$3)</f>
        <v>0</v>
      </c>
    </row>
    <row r="10" ht="9.75" customHeight="1">
      <c r="B10" s="33"/>
      <c r="C10" s="34"/>
      <c r="D10" s="34"/>
      <c r="E10" s="34"/>
      <c r="F10" s="34"/>
      <c r="G10" s="34"/>
      <c r="H10" s="35"/>
    </row>
    <row r="11" ht="7.1500000000000004" customHeight="1">
      <c r="H11" s="1"/>
    </row>
    <row r="12" ht="69" customHeight="1">
      <c r="B12" s="24" t="s">
        <v>26</v>
      </c>
      <c r="C12" s="36" t="s">
        <v>15</v>
      </c>
      <c r="D12" s="25"/>
      <c r="E12" s="36" t="s">
        <v>16</v>
      </c>
      <c r="F12" s="3"/>
      <c r="G12" s="5"/>
    </row>
    <row r="13" ht="34.5" customHeight="1">
      <c r="B13" s="9"/>
      <c r="C13" s="37"/>
      <c r="D13" s="37"/>
      <c r="E13" s="38"/>
      <c r="F13" s="11"/>
      <c r="G13" s="27" t="s">
        <v>17</v>
      </c>
    </row>
    <row r="14" s="13" customFormat="1" ht="40.149999999999999" customHeight="1">
      <c r="B14" s="39" t="s">
        <v>27</v>
      </c>
      <c r="C14" s="29"/>
      <c r="D14" s="40"/>
      <c r="E14" s="31" t="s">
        <v>12</v>
      </c>
      <c r="F14" s="13"/>
      <c r="G14" s="27"/>
    </row>
    <row r="15" s="13" customFormat="1" ht="6.75" customHeight="1">
      <c r="B15" s="39"/>
      <c r="C15" s="40"/>
      <c r="D15" s="40"/>
      <c r="E15" s="40"/>
      <c r="F15" s="13"/>
      <c r="G15" s="41"/>
    </row>
    <row r="16" s="13" customFormat="1" ht="34.149999999999999" customHeight="1">
      <c r="B16" s="39" t="s">
        <v>28</v>
      </c>
      <c r="C16" s="29"/>
      <c r="D16" s="40"/>
      <c r="E16" s="31" t="s">
        <v>13</v>
      </c>
      <c r="F16" s="13"/>
      <c r="G16" s="32">
        <f>(C14*VLOOKUP(E14,Listes!A9:B12,2,FALSE))*C16*VLOOKUP(E16,Listes!C9:D13,2,FALSE)/($H$4*$C$3)</f>
        <v>0</v>
      </c>
    </row>
    <row r="17" s="13" customFormat="1" ht="8.6500000000000004" customHeight="1">
      <c r="B17" s="42"/>
      <c r="C17" s="43"/>
      <c r="D17" s="43"/>
      <c r="E17" s="43"/>
      <c r="F17" s="44"/>
      <c r="G17" s="45"/>
    </row>
    <row r="18" ht="18" customHeight="1">
      <c r="B18" s="46" t="s">
        <v>29</v>
      </c>
      <c r="C18" s="47"/>
      <c r="D18" s="47"/>
    </row>
    <row r="19" ht="9.4000000000000004" customHeight="1">
      <c r="B19" s="19"/>
      <c r="C19" s="19"/>
      <c r="D19" s="19"/>
    </row>
  </sheetData>
  <sheetProtection autoFilter="1" deleteColumns="1" deleteRows="1" formatCells="1" formatColumns="1" formatRows="1" insertColumns="1" insertHyperlinks="1" insertRows="1" objects="1" pivotTables="1" scenarios="1" selectLockedCells="1" selectUnlockedCells="0" sheet="1" sort="1"/>
  <mergeCells count="7">
    <mergeCell ref="F4:G4"/>
    <mergeCell ref="F5:G5"/>
    <mergeCell ref="B7:B8"/>
    <mergeCell ref="E7:F7"/>
    <mergeCell ref="H7:H8"/>
    <mergeCell ref="B12:B13"/>
    <mergeCell ref="G13:G14"/>
  </mergeCells>
  <dataValidations count="2" disablePrompts="0">
    <dataValidation sqref="E14:E15 E9" type="list" allowBlank="1" errorStyle="stop" imeMode="noControl" operator="between" showDropDown="0" showErrorMessage="1" showInputMessage="1">
      <formula1>Listes!$A$2:$A$5</formula1>
    </dataValidation>
    <dataValidation sqref="E16:E17 F9" type="list" allowBlank="1" errorStyle="stop" imeMode="noControl" operator="between" showDropDown="0" showErrorMessage="1" showInputMessage="1">
      <formula1>Listes!$C$2:$C$6</formula1>
    </dataValidation>
  </dataValidation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5" activeCellId="0" sqref="D5"/>
    </sheetView>
  </sheetViews>
  <sheetFormatPr baseColWidth="10" defaultRowHeight="14.25"/>
  <sheetData>
    <row r="1">
      <c r="A1" t="s">
        <v>30</v>
      </c>
    </row>
    <row r="2">
      <c r="A2" t="s">
        <v>12</v>
      </c>
      <c r="C2" t="s">
        <v>13</v>
      </c>
    </row>
    <row r="3">
      <c r="A3" t="s">
        <v>31</v>
      </c>
      <c r="B3">
        <v>1</v>
      </c>
      <c r="C3" t="s">
        <v>32</v>
      </c>
      <c r="D3">
        <v>208</v>
      </c>
    </row>
    <row r="4">
      <c r="A4" t="s">
        <v>33</v>
      </c>
      <c r="B4">
        <v>0.5</v>
      </c>
      <c r="C4" t="s">
        <v>34</v>
      </c>
      <c r="D4">
        <f>208/5</f>
        <v>41.600000000000001</v>
      </c>
    </row>
    <row r="5">
      <c r="A5" t="s">
        <v>35</v>
      </c>
      <c r="B5">
        <f>1/8</f>
        <v>0.125</v>
      </c>
      <c r="C5" t="s">
        <v>36</v>
      </c>
      <c r="D5">
        <v>12</v>
      </c>
    </row>
    <row r="6">
      <c r="C6" t="s">
        <v>37</v>
      </c>
      <c r="D6">
        <v>1</v>
      </c>
    </row>
    <row r="8">
      <c r="A8" t="s">
        <v>38</v>
      </c>
    </row>
    <row r="9">
      <c r="A9" t="s">
        <v>12</v>
      </c>
      <c r="C9" t="s">
        <v>13</v>
      </c>
    </row>
    <row r="10">
      <c r="A10" t="s">
        <v>31</v>
      </c>
      <c r="B10">
        <v>7</v>
      </c>
      <c r="C10" t="s">
        <v>32</v>
      </c>
      <c r="D10">
        <f>1607/7</f>
        <v>229.57142857142858</v>
      </c>
    </row>
    <row r="11">
      <c r="A11" t="s">
        <v>33</v>
      </c>
      <c r="B11">
        <v>3.5</v>
      </c>
      <c r="C11" t="s">
        <v>34</v>
      </c>
      <c r="D11">
        <f>1607/35</f>
        <v>45.914285714285711</v>
      </c>
    </row>
    <row r="12">
      <c r="A12" t="s">
        <v>35</v>
      </c>
      <c r="B12">
        <v>1</v>
      </c>
      <c r="C12" t="s">
        <v>36</v>
      </c>
      <c r="D12">
        <f>12</f>
        <v>12</v>
      </c>
    </row>
    <row r="13">
      <c r="C13" t="s">
        <v>37</v>
      </c>
      <c r="D13">
        <v>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MARCADE</dc:creator>
  <cp:lastModifiedBy>inconnu INCONNU</cp:lastModifiedBy>
  <cp:revision>4</cp:revision>
  <dcterms:created xsi:type="dcterms:W3CDTF">2022-06-21T12:15:44Z</dcterms:created>
  <dcterms:modified xsi:type="dcterms:W3CDTF">2022-09-22T15:14:21Z</dcterms:modified>
</cp:coreProperties>
</file>