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464B1286-445C-6D4F-9858-BA78EBD0330D}" xr6:coauthVersionLast="47" xr6:coauthVersionMax="47" xr10:uidLastSave="{00000000-0000-0000-0000-000000000000}"/>
  <bookViews>
    <workbookView xWindow="0" yWindow="760" windowWidth="22940" windowHeight="13320" xr2:uid="{F5E75FD0-8D4A-4F41-B6C7-77BCC38AF8C3}"/>
  </bookViews>
  <sheets>
    <sheet name="Formulaire à remplir" sheetId="6" r:id="rId1"/>
    <sheet name="Fonction" sheetId="8" state="hidden" r:id="rId2"/>
    <sheet name="Calculatrice - Magistrats" sheetId="9" r:id="rId3"/>
    <sheet name="Calculatrice - Fonctionnaires" sheetId="10" r:id="rId4"/>
    <sheet name="Reconvertir un pourcentage" sheetId="11" r:id="rId5"/>
    <sheet name="Listes" sheetId="7" state="hidden" r:id="rId6"/>
  </sheets>
  <externalReferences>
    <externalReference r:id="rId7"/>
  </externalReferences>
  <definedNames>
    <definedName name="_xlnm._FilterDatabase" localSheetId="1" hidden="1">Fonction!$A$1:$C$27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1" l="1"/>
  <c r="G13" i="11" s="1"/>
  <c r="D11" i="11"/>
  <c r="D12" i="11" s="1"/>
  <c r="D4" i="11"/>
  <c r="G12" i="11" s="1"/>
  <c r="G16" i="10"/>
  <c r="H9" i="10"/>
  <c r="G16" i="9"/>
  <c r="H9" i="9"/>
  <c r="E13" i="6"/>
  <c r="E32" i="6"/>
  <c r="E23" i="6"/>
  <c r="G11" i="11" l="1"/>
  <c r="D12" i="7"/>
  <c r="D4" i="7"/>
  <c r="E102" i="6"/>
  <c r="E90" i="6"/>
  <c r="E87" i="6"/>
  <c r="E82" i="6"/>
  <c r="E76" i="6"/>
  <c r="E59" i="6"/>
  <c r="E56" i="6"/>
  <c r="E52" i="6"/>
  <c r="E7" i="6" l="1"/>
  <c r="E104" i="6"/>
  <c r="B11" i="7"/>
</calcChain>
</file>

<file path=xl/sharedStrings.xml><?xml version="1.0" encoding="utf-8"?>
<sst xmlns="http://schemas.openxmlformats.org/spreadsheetml/2006/main" count="420" uniqueCount="366">
  <si>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</si>
  <si>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</si>
  <si>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</si>
  <si>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</si>
  <si>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</si>
  <si>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</si>
  <si>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</si>
  <si>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</si>
  <si>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</si>
  <si>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</si>
  <si>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</si>
  <si>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</si>
  <si>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</si>
  <si>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</si>
  <si>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</si>
  <si>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</si>
  <si>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</si>
  <si>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</si>
  <si>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</si>
  <si>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</si>
  <si>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</si>
  <si>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</si>
  <si>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</si>
  <si>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</si>
  <si>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</si>
  <si>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</si>
  <si>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</si>
  <si>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</si>
  <si>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</si>
  <si>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</si>
  <si>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</si>
  <si>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</si>
  <si>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</si>
  <si>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</si>
  <si>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</si>
  <si>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</si>
  <si>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</si>
  <si>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</si>
  <si>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</si>
  <si>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</si>
  <si>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</si>
  <si>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</si>
  <si>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</si>
  <si>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</si>
  <si>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</si>
  <si>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</si>
  <si>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</si>
  <si>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</si>
  <si>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</si>
  <si>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</si>
  <si>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</si>
  <si>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ce qui revient à</t>
  </si>
  <si>
    <t>ou encore à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</si>
  <si>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</si>
  <si>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</si>
  <si>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</si>
  <si>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</si>
  <si>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</si>
  <si>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</si>
  <si>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</si>
  <si>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</si>
  <si>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</si>
  <si>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</si>
  <si>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</si>
  <si>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1.1.</t>
  </si>
  <si>
    <t>SOCIAL</t>
  </si>
  <si>
    <t>DEPARTAGE PRUD'HOMAL</t>
  </si>
  <si>
    <t>1.2.</t>
  </si>
  <si>
    <t>CONTENTIEUX DE LA PROTECTION SOCIALE</t>
  </si>
  <si>
    <t>1.3.</t>
  </si>
  <si>
    <t>RÉFÉRÉS</t>
  </si>
  <si>
    <t>1.4.</t>
  </si>
  <si>
    <t>AUTRES CONTENTIEUX SOCIAUX</t>
  </si>
  <si>
    <t>1.</t>
  </si>
  <si>
    <t>TOTAL SOCIAL</t>
  </si>
  <si>
    <t>2.1.</t>
  </si>
  <si>
    <t>JAF</t>
  </si>
  <si>
    <t>MARIAGES ET RÉGIMES MATRIMONIAUX</t>
  </si>
  <si>
    <t>2.2.</t>
  </si>
  <si>
    <t>DIVORCE - CONTENTIEUX</t>
  </si>
  <si>
    <t>2.3.</t>
  </si>
  <si>
    <t>APRÈS DIVORCE</t>
  </si>
  <si>
    <t>2.4.</t>
  </si>
  <si>
    <t>LIQUIDATIONS PARTAGES</t>
  </si>
  <si>
    <t>2.5.</t>
  </si>
  <si>
    <t>AUTORITÉ PARENTALE</t>
  </si>
  <si>
    <t>2.6.</t>
  </si>
  <si>
    <t>OBLIGATIONS À CARACTÈRE ALIMENTAIRE</t>
  </si>
  <si>
    <t>2.7.</t>
  </si>
  <si>
    <t>TUTELLES MINEURS</t>
  </si>
  <si>
    <t>2.8.</t>
  </si>
  <si>
    <t>RÉFÉRÉS ET MESURES URGENTES</t>
  </si>
  <si>
    <t>2.9.</t>
  </si>
  <si>
    <t>AUTRES JAF</t>
  </si>
  <si>
    <t>2.</t>
  </si>
  <si>
    <t>TOTAL JAF</t>
  </si>
  <si>
    <t>3.2.</t>
  </si>
  <si>
    <t>JCP</t>
  </si>
  <si>
    <t>PROTECTION DES MAJEURS</t>
  </si>
  <si>
    <t>3.3.</t>
  </si>
  <si>
    <t>SURENDETTEMENT DES PARTICULIERS</t>
  </si>
  <si>
    <t>3.41.</t>
  </si>
  <si>
    <t>BAUX</t>
  </si>
  <si>
    <t>3.42.</t>
  </si>
  <si>
    <t>CRÉDIT À LA CONSOMMATION</t>
  </si>
  <si>
    <t>3.43.</t>
  </si>
  <si>
    <t>INJONCTIONS DE PAYER</t>
  </si>
  <si>
    <t>3.44.</t>
  </si>
  <si>
    <t>SAISIE DES RÉMUNÉRATIONS</t>
  </si>
  <si>
    <t>3.5.</t>
  </si>
  <si>
    <t>3.6.</t>
  </si>
  <si>
    <t>AUTRES CONTENTIEUX DE LA PROTECTION</t>
  </si>
  <si>
    <t>3.</t>
  </si>
  <si>
    <t>TOTAL JCP</t>
  </si>
  <si>
    <t>4.0.</t>
  </si>
  <si>
    <t>CIVIL NS</t>
  </si>
  <si>
    <t>CONTENTIEUX GÉNÉRAL &lt;10.000€</t>
  </si>
  <si>
    <t>4.1.</t>
  </si>
  <si>
    <t>DROIT DES PERSONNES</t>
  </si>
  <si>
    <t>4.2.</t>
  </si>
  <si>
    <t>DROIT DE LA FAMILLE</t>
  </si>
  <si>
    <t>4.3.</t>
  </si>
  <si>
    <t>CONTRATS</t>
  </si>
  <si>
    <t>4.4.</t>
  </si>
  <si>
    <t>RESPONSABILITÉ ET QUASI-CONTRATS</t>
  </si>
  <si>
    <t>4.5.</t>
  </si>
  <si>
    <t>DROIT DES BIENS</t>
  </si>
  <si>
    <t>4.6.</t>
  </si>
  <si>
    <t>CONSTRUCTION</t>
  </si>
  <si>
    <t>4.7.</t>
  </si>
  <si>
    <t>EXÉCUTION</t>
  </si>
  <si>
    <t>4.8.</t>
  </si>
  <si>
    <t>DROIT DES AFFAIRES</t>
  </si>
  <si>
    <t>4.9.</t>
  </si>
  <si>
    <t>PROCÉDURES COLLECTIVES CIVILES</t>
  </si>
  <si>
    <t>4.10.</t>
  </si>
  <si>
    <t>PROPRIÉTÉ INDUSTRIELLE</t>
  </si>
  <si>
    <t>4.11.</t>
  </si>
  <si>
    <t>PROPRIÉTÉ LITTÉRAIRE ET ARTISTIQUE</t>
  </si>
  <si>
    <t>4.12.</t>
  </si>
  <si>
    <t>SUIVI DES EXPERTISES</t>
  </si>
  <si>
    <t>4.13.</t>
  </si>
  <si>
    <t>AFFAIRES GRACIEUSES</t>
  </si>
  <si>
    <t>4.14.</t>
  </si>
  <si>
    <t>JURIDICTION DU PRÉSIDENT</t>
  </si>
  <si>
    <t>4.141.</t>
  </si>
  <si>
    <t>INTÉRÊTS CIVILS</t>
  </si>
  <si>
    <t>4.15.</t>
  </si>
  <si>
    <t>CIVI</t>
  </si>
  <si>
    <t>4.16.</t>
  </si>
  <si>
    <t>RÉFÉRÉS CIVILS</t>
  </si>
  <si>
    <t>4.17.</t>
  </si>
  <si>
    <t>AUTRES CIVIL NS</t>
  </si>
  <si>
    <t>4.</t>
  </si>
  <si>
    <t>TOTAL CIVIL NS</t>
  </si>
  <si>
    <t>5.1.</t>
  </si>
  <si>
    <t>JLD CIVIL</t>
  </si>
  <si>
    <t>RÉTENTION DES ÉTRANGERS</t>
  </si>
  <si>
    <t>5.2.</t>
  </si>
  <si>
    <t>HOSPITALISATIONS SOUS CONTRAINTE</t>
  </si>
  <si>
    <t>5.3.</t>
  </si>
  <si>
    <t>AUTRES JLD CIVIL</t>
  </si>
  <si>
    <t>5.</t>
  </si>
  <si>
    <t>TOTAL JLD CIVIL</t>
  </si>
  <si>
    <t>6.1.</t>
  </si>
  <si>
    <t>JE</t>
  </si>
  <si>
    <t>ACTIVITÉ CIVILE</t>
  </si>
  <si>
    <t>6.2.</t>
  </si>
  <si>
    <t>ACTIVITÉ PÉNALE</t>
  </si>
  <si>
    <t>6.</t>
  </si>
  <si>
    <t xml:space="preserve"> TOTAL JE</t>
  </si>
  <si>
    <t>7.1.</t>
  </si>
  <si>
    <t>PÉNAL</t>
  </si>
  <si>
    <t>COLLÉGIALES HORS JIRS</t>
  </si>
  <si>
    <t>7.14.</t>
  </si>
  <si>
    <t>CI</t>
  </si>
  <si>
    <t>7.13.</t>
  </si>
  <si>
    <t>JUGE UNIQUE</t>
  </si>
  <si>
    <t>7.2.</t>
  </si>
  <si>
    <t>CRPC</t>
  </si>
  <si>
    <t>7.15.</t>
  </si>
  <si>
    <t>CPPV</t>
  </si>
  <si>
    <t>7.4.</t>
  </si>
  <si>
    <t>COMPOSITIONS PÉNALES</t>
  </si>
  <si>
    <t>7.3.</t>
  </si>
  <si>
    <t>OP CORRECTIONNELLES</t>
  </si>
  <si>
    <t>7.5.</t>
  </si>
  <si>
    <t>COUR D'ASSISES HORS JIRS</t>
  </si>
  <si>
    <t>7.52.</t>
  </si>
  <si>
    <t>COUR CRIMINELLE</t>
  </si>
  <si>
    <t>7.6.</t>
  </si>
  <si>
    <t>TRIBUNAL DE POLICE</t>
  </si>
  <si>
    <t>7.7.</t>
  </si>
  <si>
    <t>OP CONTRAVENTIONNELLES</t>
  </si>
  <si>
    <t>7.51.</t>
  </si>
  <si>
    <t>COUR D'ASSISES JIRS</t>
  </si>
  <si>
    <t>7.12.</t>
  </si>
  <si>
    <t>COLLÉGIALES JIRS CRIM-ORG</t>
  </si>
  <si>
    <t>7.121.</t>
  </si>
  <si>
    <t>COLLÉGIALES JIRS ECO-FI</t>
  </si>
  <si>
    <t>7.122.</t>
  </si>
  <si>
    <t>COLLÉGIALES AUTRES SECTIONS SPÉCIALISÉES</t>
  </si>
  <si>
    <t>7.8.</t>
  </si>
  <si>
    <t>AUTRES SIÈGE PÉNAL</t>
  </si>
  <si>
    <t>7.</t>
  </si>
  <si>
    <t>TOTAL PÉNAL</t>
  </si>
  <si>
    <t>8.1.</t>
  </si>
  <si>
    <t>JI</t>
  </si>
  <si>
    <t>SERVICE GÉNÉRAL</t>
  </si>
  <si>
    <t>8.11.</t>
  </si>
  <si>
    <t>ECO-FI HORS JIRS</t>
  </si>
  <si>
    <t>8.2.</t>
  </si>
  <si>
    <t>JIRS ÉCO-FI</t>
  </si>
  <si>
    <t>8.3.</t>
  </si>
  <si>
    <t>JIRS CRIM-ORG</t>
  </si>
  <si>
    <t>8.4.</t>
  </si>
  <si>
    <t>AUTRES SECTIONS SPÉCIALISÉES</t>
  </si>
  <si>
    <t>8.</t>
  </si>
  <si>
    <t>TOTAL JI</t>
  </si>
  <si>
    <t>9.1.</t>
  </si>
  <si>
    <t>JAP</t>
  </si>
  <si>
    <t>MILIEU OUVERT</t>
  </si>
  <si>
    <t>9.2.</t>
  </si>
  <si>
    <t>MILIEU FERMÉ</t>
  </si>
  <si>
    <t>9.3.</t>
  </si>
  <si>
    <t>ORDONNANCES HORS CAP</t>
  </si>
  <si>
    <t>9.4.</t>
  </si>
  <si>
    <t>AUTRES JAP</t>
  </si>
  <si>
    <t>9.</t>
  </si>
  <si>
    <t>TOTAL JAP</t>
  </si>
  <si>
    <t>10.1.</t>
  </si>
  <si>
    <t>JLD PÉNAL</t>
  </si>
  <si>
    <t>HORS JIRS</t>
  </si>
  <si>
    <t>10.2.</t>
  </si>
  <si>
    <t>JIRS</t>
  </si>
  <si>
    <t>10.</t>
  </si>
  <si>
    <t>TOTAL JLD PÉNAL</t>
  </si>
  <si>
    <t>11.1.</t>
  </si>
  <si>
    <t>AUTRES ACTIVITÉS</t>
  </si>
  <si>
    <t>SOUTIEN (HORS FORMATIONS SUIVIES)</t>
  </si>
  <si>
    <t>11.2.</t>
  </si>
  <si>
    <t>FORMATIONS SUIVIES</t>
  </si>
  <si>
    <t>11.3.</t>
  </si>
  <si>
    <t>FORMATIONS DISPENSÉES</t>
  </si>
  <si>
    <t>11.4.</t>
  </si>
  <si>
    <t>ACCÈS AU DROIT ET À LA JUSTICE</t>
  </si>
  <si>
    <t>11.5.</t>
  </si>
  <si>
    <t>CSM</t>
  </si>
  <si>
    <t>11.51.</t>
  </si>
  <si>
    <t>ACCUEIL DU JUSTICIABLE (DONT SAUJ)</t>
  </si>
  <si>
    <t>11.6.</t>
  </si>
  <si>
    <t>AUTRES ACTIVITÉS NON JURIDICTIONNELLES</t>
  </si>
  <si>
    <t>FONCTIONNAIRES AFFECTÉS AU CPH</t>
  </si>
  <si>
    <t>FONCTIONNAIRES AFFECTÉS AUX ACTIVITÉS CIVILES ET COMMERCIALES DU PARQUET</t>
  </si>
  <si>
    <t>FONCTIONNAIRES AFFECTÉS À L'EXÉCUTION DES PEINES</t>
  </si>
  <si>
    <t>AUTRES FONCTIONNAIRES AFFECTÉS AU PARQUET</t>
  </si>
  <si>
    <t>11.</t>
  </si>
  <si>
    <t>TOTAL AUTRES ACTIVITÉS</t>
  </si>
  <si>
    <t>Temps plein</t>
  </si>
  <si>
    <t>Temps partiel</t>
  </si>
  <si>
    <t>label</t>
  </si>
  <si>
    <t>code</t>
  </si>
  <si>
    <t>category</t>
  </si>
  <si>
    <t>PRÉSIDENT</t>
  </si>
  <si>
    <t>P</t>
  </si>
  <si>
    <t>A</t>
  </si>
  <si>
    <t>ASSISTANT SPECIALISE</t>
  </si>
  <si>
    <t>AS</t>
  </si>
  <si>
    <t>PREMIER VICE-PRÉSIDENT</t>
  </si>
  <si>
    <t>1VP</t>
  </si>
  <si>
    <t>CHEF DE CABINET</t>
  </si>
  <si>
    <t>CHCAB</t>
  </si>
  <si>
    <t>ASSISTANT DE JUSTICE</t>
  </si>
  <si>
    <t>ADJ</t>
  </si>
  <si>
    <t>PREMIER VICE-PRÉSIDENT ADJOINT</t>
  </si>
  <si>
    <t>1VPA</t>
  </si>
  <si>
    <t>B GREFFIER</t>
  </si>
  <si>
    <t>B</t>
  </si>
  <si>
    <t>JURISTE ASSISTANT</t>
  </si>
  <si>
    <t>JA</t>
  </si>
  <si>
    <t>PREMIER VICE-PRÉSIDENT CHARGÉ DES FONCTIONS DE JUGE DES CONTENTIEUX DE LA PROTECTION</t>
  </si>
  <si>
    <t>1VPCP</t>
  </si>
  <si>
    <t>SA</t>
  </si>
  <si>
    <t>ELEVE AVOCAT</t>
  </si>
  <si>
    <t>PPI</t>
  </si>
  <si>
    <t>PREMIER VICE-PRÉSIDENT CHARGÉ DES FONCTIONS DE JUGE DES ENFANTS</t>
  </si>
  <si>
    <t>1VPE</t>
  </si>
  <si>
    <t>CB</t>
  </si>
  <si>
    <t>CONTRACTUEL A JUSTICE DE PROXIMITE</t>
  </si>
  <si>
    <t>PREMIER VICE-PRÉSIDENT CHARGÉ DES FONCTIONS DE JUGE D'INSTRUCTION</t>
  </si>
  <si>
    <t>1VPI</t>
  </si>
  <si>
    <t>CT</t>
  </si>
  <si>
    <t>CONTRACTUEL B JUSTICE DE PROXIMITE</t>
  </si>
  <si>
    <t>VICE-PRÉSIDENT CHARGÉ D'UN SECRÉTARIAT GÉNÉRAL</t>
  </si>
  <si>
    <t>VPSG</t>
  </si>
  <si>
    <t>A PLACÉ</t>
  </si>
  <si>
    <t>PREMIER VICE-PRÉSIDENT CHARGÉ DES FONCTIONS DE JUGE DE L'APPLICATION DES PEINES</t>
  </si>
  <si>
    <t>1VPAP</t>
  </si>
  <si>
    <t>B GREFFIER PLACÉ</t>
  </si>
  <si>
    <t>B GREF  PLACÉ</t>
  </si>
  <si>
    <t>PREMIER VICE-PRÉSIDENT CHARGÉ DES FONCTIONS DE JUGE DES LIBERTÉS ET DE LA DÉTENTION</t>
  </si>
  <si>
    <t>1VPLD</t>
  </si>
  <si>
    <t>B PLACÉ</t>
  </si>
  <si>
    <t>VICE-PRÉSIDENT</t>
  </si>
  <si>
    <t>VP</t>
  </si>
  <si>
    <t>CB PLACÉ</t>
  </si>
  <si>
    <t>VICE-PRÉSIDENT CHARGÉ DES FONCTIONS DE JUGE DES CONTENTIEUX DE LA PROTECTION</t>
  </si>
  <si>
    <t>VPCP</t>
  </si>
  <si>
    <t>CT PLACÉ</t>
  </si>
  <si>
    <t>VICE-PRÉSIDENT CHARGÉ DES FONCTIONS DE JUGE DES ENFANTS</t>
  </si>
  <si>
    <t>VPE</t>
  </si>
  <si>
    <t>GREFFIER RESERVISTE</t>
  </si>
  <si>
    <t>GRES</t>
  </si>
  <si>
    <t>VICE-PRÉSIDENT CHARGÉ DES FONCTIONS DE JUGE D'INSTRUCTION</t>
  </si>
  <si>
    <t>VPI</t>
  </si>
  <si>
    <t>CONTRACTUEL A</t>
  </si>
  <si>
    <t>CONT A</t>
  </si>
  <si>
    <t>VICE-PRÉSIDENT CHARGÉ DES FONCTIONS DE JUGE DE L'APPLICATION DES PEINES</t>
  </si>
  <si>
    <t>VPAP</t>
  </si>
  <si>
    <t>CONTRACTUEL B</t>
  </si>
  <si>
    <t>CONT B</t>
  </si>
  <si>
    <t>VICE-PRÉSIDENT CHARGÉ DES FONCTIONS DE JUGE DES LIBERTÉS ET DE LA DÉTENTION</t>
  </si>
  <si>
    <t>VPLD</t>
  </si>
  <si>
    <t>CONTRACTUEL C</t>
  </si>
  <si>
    <t>CONT C</t>
  </si>
  <si>
    <t>JUGE</t>
  </si>
  <si>
    <t>J</t>
  </si>
  <si>
    <t>CONTRACTUEL CB</t>
  </si>
  <si>
    <t>CONT CB</t>
  </si>
  <si>
    <t>JUGE DES CONTENTIEUX DE LA PROTECTION</t>
  </si>
  <si>
    <t>CONTRACTUEL CT</t>
  </si>
  <si>
    <t>CONT CT</t>
  </si>
  <si>
    <t>JUGE DES ENFANTS</t>
  </si>
  <si>
    <t>VACATAIRE</t>
  </si>
  <si>
    <t>VAC</t>
  </si>
  <si>
    <t>JUGE D'INSTRUCTION</t>
  </si>
  <si>
    <t>CONT A JP</t>
  </si>
  <si>
    <t>JUGE D'APPLICATION DES PEINES</t>
  </si>
  <si>
    <t>CONT B JP</t>
  </si>
  <si>
    <t>VICE-PRÉSIDENT PLACÉ</t>
  </si>
  <si>
    <t>VP PLACÉ</t>
  </si>
  <si>
    <t>CONTRACTUEL C JUSTICE DE PROXIMITE</t>
  </si>
  <si>
    <t>CONT C JP</t>
  </si>
  <si>
    <t>JUGE PLACÉ</t>
  </si>
  <si>
    <t>J. PLACÉ</t>
  </si>
  <si>
    <t>MAGISTRAT HONORAIRE JURIDICTIONNEL</t>
  </si>
  <si>
    <t>MHFJ</t>
  </si>
  <si>
    <t>MAGISTRAT HONORAIRE NON JURIDICTIONNEL</t>
  </si>
  <si>
    <t>MHFNJ</t>
  </si>
  <si>
    <t>MAGISTRAT A TITRE TEMPORAIRE</t>
  </si>
  <si>
    <t>MTT</t>
  </si>
  <si>
    <t>MAGISTRAT RESERVISTE</t>
  </si>
  <si>
    <t>MRES</t>
  </si>
  <si>
    <t>GREFFE</t>
  </si>
  <si>
    <t>AUTOUR_DU_MAGISTRAT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</si>
  <si>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</si>
  <si>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</si>
  <si>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</si>
  <si>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(renseigner 100% pour un temps plein, 80% pour un 4/5ème, 60% pour un 3/5ème, etc.)</t>
  </si>
  <si>
    <t>(renseigner ici le % d'ETPT que vous souhaitez convertir en temps)</t>
  </si>
  <si>
    <t>jours / mois*</t>
  </si>
  <si>
    <t>heures / mois*</t>
  </si>
  <si>
    <t>jours / semaine**</t>
  </si>
  <si>
    <t>heures / semaine**</t>
  </si>
  <si>
    <t>* étant considéré comme un mois : un douzième d'année, soit un mois moyen, congés payés déduits</t>
  </si>
  <si>
    <t>** étant considérée comme une semaine : une semaine pleine de 5 jours travaillés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</si>
</sst>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Arial1"/>
    </font>
    <font>
      <b/>
      <sz val="11"/>
      <color rgb="FF002060"/>
      <name val="Arial1"/>
    </font>
    <font>
      <b/>
      <sz val="11"/>
      <color theme="8" tint="0.79998168889431442"/>
      <name val="Arial1"/>
    </font>
    <font>
      <sz val="11"/>
      <color theme="0"/>
      <name val="Arial1"/>
    </font>
    <font>
      <b/>
      <sz val="11"/>
      <color theme="8" tint="0.79998168889431442"/>
      <name val="Arial"/>
      <family val="2"/>
    </font>
    <font>
      <b/>
      <sz val="11"/>
      <color rgb="FF000000"/>
      <name val="Arial1"/>
    </font>
    <font>
      <b/>
      <sz val="10"/>
      <color rgb="FF000000"/>
      <name val="Helvetica Neue"/>
      <family val="2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C0C0C0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4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5" xfId="0" applyBorder="1"/>
    <xf numFmtId="165" fontId="4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3" fillId="0" borderId="4" xfId="0" applyFont="1" applyBorder="1" applyAlignment="1">
      <alignment horizontal="left" vertical="center" inden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9" fontId="4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10" fontId="3" fillId="2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 applyProtection="1">
      <alignment vertical="center" wrapText="1"/>
      <protection locked="0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/>
    </xf>
    <xf numFmtId="10" fontId="8" fillId="4" borderId="0" xfId="0" applyNumberFormat="1" applyFont="1" applyFill="1" applyAlignment="1" applyProtection="1">
      <alignment vertical="center" wrapText="1"/>
      <protection locked="0"/>
    </xf>
    <xf numFmtId="4" fontId="13" fillId="6" borderId="0" xfId="0" applyNumberFormat="1" applyFont="1" applyFill="1" applyAlignment="1">
      <alignment horizontal="center" vertical="center" wrapText="1"/>
    </xf>
    <xf numFmtId="4" fontId="13" fillId="6" borderId="0" xfId="0" applyNumberFormat="1" applyFont="1" applyFill="1" applyAlignment="1">
      <alignment horizontal="right" vertical="center" wrapText="1"/>
    </xf>
    <xf numFmtId="9" fontId="14" fillId="6" borderId="0" xfId="0" applyNumberFormat="1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0" fontId="18" fillId="5" borderId="0" xfId="0" applyFont="1" applyFill="1" applyAlignment="1" applyProtection="1">
      <alignment horizontal="center" vertical="center"/>
      <protection locked="0"/>
    </xf>
    <xf numFmtId="0" fontId="19" fillId="6" borderId="1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left" vertical="center"/>
    </xf>
    <xf numFmtId="0" fontId="17" fillId="6" borderId="14" xfId="0" applyFont="1" applyFill="1" applyBorder="1" applyAlignment="1" applyProtection="1">
      <alignment horizontal="center" vertical="center"/>
      <protection locked="0"/>
    </xf>
    <xf numFmtId="0" fontId="20" fillId="6" borderId="0" xfId="0" applyFont="1" applyFill="1" applyAlignment="1">
      <alignment horizontal="center" vertical="center"/>
    </xf>
    <xf numFmtId="4" fontId="21" fillId="6" borderId="14" xfId="0" applyNumberFormat="1" applyFont="1" applyFill="1" applyBorder="1" applyAlignment="1">
      <alignment horizontal="center" vertical="center"/>
    </xf>
    <xf numFmtId="4" fontId="12" fillId="6" borderId="14" xfId="0" applyNumberFormat="1" applyFont="1" applyFill="1" applyBorder="1" applyAlignment="1">
      <alignment horizontal="center" vertical="center"/>
    </xf>
    <xf numFmtId="0" fontId="22" fillId="5" borderId="0" xfId="0" applyFont="1" applyFill="1" applyAlignment="1" applyProtection="1">
      <alignment horizontal="center" vertical="center"/>
      <protection locked="0"/>
    </xf>
    <xf numFmtId="0" fontId="1" fillId="0" borderId="0" xfId="0" applyFont="1"/>
    <xf numFmtId="0" fontId="23" fillId="0" borderId="0" xfId="0" applyFont="1"/>
    <xf numFmtId="0" fontId="3" fillId="0" borderId="0" xfId="0" applyFont="1"/>
    <xf numFmtId="3" fontId="0" fillId="0" borderId="0" xfId="0" applyNumberFormat="1"/>
    <xf numFmtId="0" fontId="24" fillId="6" borderId="0" xfId="0" applyFont="1" applyFill="1"/>
    <xf numFmtId="0" fontId="12" fillId="9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right" vertical="center" wrapText="1"/>
    </xf>
    <xf numFmtId="9" fontId="14" fillId="6" borderId="15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right" vertical="center" wrapText="1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right" vertical="center" wrapText="1" indent="1"/>
    </xf>
    <xf numFmtId="0" fontId="0" fillId="0" borderId="0" xfId="0" applyAlignment="1">
      <alignment vertical="center" wrapText="1"/>
    </xf>
    <xf numFmtId="9" fontId="5" fillId="0" borderId="10" xfId="1" applyFont="1" applyFill="1" applyBorder="1" applyAlignment="1" applyProtection="1">
      <alignment horizontal="left" vertical="top"/>
    </xf>
    <xf numFmtId="164" fontId="0" fillId="0" borderId="0" xfId="2" applyFont="1" applyFill="1" applyAlignment="1" applyProtection="1">
      <alignment horizontal="right" vertical="center"/>
    </xf>
    <xf numFmtId="9" fontId="5" fillId="0" borderId="16" xfId="1" applyFont="1" applyFill="1" applyBorder="1" applyAlignment="1" applyProtection="1">
      <alignment horizontal="left" vertical="center"/>
    </xf>
    <xf numFmtId="0" fontId="0" fillId="0" borderId="17" xfId="0" applyBorder="1" applyAlignment="1">
      <alignment horizontal="right" vertical="center"/>
    </xf>
    <xf numFmtId="166" fontId="3" fillId="0" borderId="18" xfId="2" applyNumberFormat="1" applyFont="1" applyBorder="1" applyAlignment="1" applyProtection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67" fontId="3" fillId="0" borderId="18" xfId="2" applyNumberFormat="1" applyFont="1" applyBorder="1" applyAlignment="1" applyProtection="1">
      <alignment horizontal="right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right" vertical="center"/>
    </xf>
    <xf numFmtId="164" fontId="3" fillId="0" borderId="0" xfId="2" applyFont="1" applyBorder="1" applyAlignment="1" applyProtection="1">
      <alignment vertical="center"/>
    </xf>
    <xf numFmtId="166" fontId="3" fillId="0" borderId="0" xfId="2" applyNumberFormat="1" applyFont="1" applyBorder="1" applyAlignment="1" applyProtection="1">
      <alignment horizontal="right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right" vertical="center"/>
    </xf>
    <xf numFmtId="164" fontId="3" fillId="0" borderId="23" xfId="2" applyFont="1" applyBorder="1" applyAlignment="1" applyProtection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164" fontId="3" fillId="0" borderId="23" xfId="2" applyFont="1" applyBorder="1" applyAlignment="1" applyProtection="1">
      <alignment horizontal="right" vertical="center"/>
    </xf>
    <xf numFmtId="0" fontId="0" fillId="0" borderId="24" xfId="0" applyBorder="1" applyAlignment="1">
      <alignment vertical="center"/>
    </xf>
    <xf numFmtId="9" fontId="2" fillId="0" borderId="0" xfId="1" applyFont="1" applyAlignment="1" applyProtection="1">
      <alignment horizontal="left"/>
    </xf>
    <xf numFmtId="167" fontId="2" fillId="0" borderId="0" xfId="2" applyNumberFormat="1" applyFont="1" applyAlignment="1" applyProtection="1">
      <alignment horizontal="center" vertical="center"/>
    </xf>
    <xf numFmtId="164" fontId="2" fillId="0" borderId="0" xfId="2" applyFont="1" applyAlignment="1" applyProtection="1">
      <alignment horizontal="center" vertical="center"/>
    </xf>
    <xf numFmtId="4" fontId="12" fillId="6" borderId="15" xfId="0" applyNumberFormat="1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4" fontId="12" fillId="6" borderId="0" xfId="0" applyNumberFormat="1" applyFont="1" applyFill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14" fontId="15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4" xfId="0" applyFont="1" applyBorder="1" applyAlignment="1" applyProtection="1">
      <alignment horizontal="left" vertical="center" wrapText="1"/>
      <protection locked="0"/>
    </xf>
    <xf numFmtId="0" fontId="17" fillId="6" borderId="0" xfId="0" applyFont="1" applyFill="1" applyAlignment="1">
      <alignment horizontal="center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9" fontId="3" fillId="2" borderId="11" xfId="1" applyFont="1" applyFill="1" applyBorder="1" applyAlignment="1" applyProtection="1">
      <alignment horizontal="center" vertical="center"/>
      <protection locked="0"/>
    </xf>
    <xf numFmtId="9" fontId="3" fillId="2" borderId="12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wrapText="1"/>
    </xf>
  </cellXfs>
  <cellStyles count="3">
    <cellStyle name="Milliers" xfId="2" builtinId="3"/>
    <cellStyle name="Normal" xfId="0" builtinId="0"/>
    <cellStyle name="Pourcentag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3141E1C-B015-ED4D-8927-67B87222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9242" y="3064526"/>
          <a:ext cx="428596" cy="417125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C18BD501-5C77-C642-9BE9-4FCF91D4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9294" y="3036256"/>
          <a:ext cx="430502" cy="47557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7F2933D-3462-4A40-9562-C307C1FD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181983"/>
          <a:ext cx="434283" cy="819442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81F1030A-2104-3A4E-8CC6-6B7C91906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2099" y="5043826"/>
          <a:ext cx="419100" cy="41524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6EDC15A9-6598-AC4C-BE41-7070D3DF3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4284" y="5041940"/>
          <a:ext cx="419100" cy="419020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8146EB61-74C7-0546-B56F-B82FD5324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564188"/>
          <a:ext cx="419057" cy="83655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8781C5-D5B5-394D-8603-DFCBAB777962}"/>
            </a:ext>
          </a:extLst>
        </xdr:cNvPr>
        <xdr:cNvSpPr txBox="1"/>
      </xdr:nvSpPr>
      <xdr:spPr>
        <a:xfrm>
          <a:off x="2540000" y="6934200"/>
          <a:ext cx="107061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83337B-EB4C-7941-B4B3-7CA38128F347}"/>
            </a:ext>
          </a:extLst>
        </xdr:cNvPr>
        <xdr:cNvSpPr/>
      </xdr:nvSpPr>
      <xdr:spPr>
        <a:xfrm>
          <a:off x="9900921" y="190500"/>
          <a:ext cx="322388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7247AB6-380D-6747-A553-16F11F615E85}"/>
            </a:ext>
          </a:extLst>
        </xdr:cNvPr>
        <xdr:cNvSpPr/>
      </xdr:nvSpPr>
      <xdr:spPr>
        <a:xfrm>
          <a:off x="2377439" y="190501"/>
          <a:ext cx="730440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3DC462-CE6E-C44D-904E-E27F04974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3C871FAB-C00A-954F-94AF-2F3CD51B4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6854" y="3193914"/>
          <a:ext cx="426683" cy="41043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B7F5D875-91B5-1144-8B6D-A8542062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6906" y="3165644"/>
          <a:ext cx="428589" cy="468884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EF88A0D-FE34-4942-A0ED-52F90A26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308983"/>
          <a:ext cx="427596" cy="819441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CDBC8105-4478-A941-8C76-D46EECCE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3524" y="5169401"/>
          <a:ext cx="419100" cy="41809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5EA14447-17BE-B24F-BF1C-37382AC76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3328" y="5169896"/>
          <a:ext cx="419100" cy="417108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AA423F1E-8E7D-8642-85DD-19C47BEBF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691188"/>
          <a:ext cx="420955" cy="83655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39D2A2-C494-9043-97E5-A91720049BCA}"/>
            </a:ext>
          </a:extLst>
        </xdr:cNvPr>
        <xdr:cNvSpPr txBox="1"/>
      </xdr:nvSpPr>
      <xdr:spPr>
        <a:xfrm>
          <a:off x="2540000" y="7061200"/>
          <a:ext cx="111887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B3ABD9-F935-064B-B1AC-FDAA415DF085}"/>
            </a:ext>
          </a:extLst>
        </xdr:cNvPr>
        <xdr:cNvSpPr/>
      </xdr:nvSpPr>
      <xdr:spPr>
        <a:xfrm>
          <a:off x="10443824" y="219053"/>
          <a:ext cx="302323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E403B53-B3E5-A142-A469-1B97CB6938C8}"/>
            </a:ext>
          </a:extLst>
        </xdr:cNvPr>
        <xdr:cNvSpPr/>
      </xdr:nvSpPr>
      <xdr:spPr>
        <a:xfrm>
          <a:off x="2370786" y="211461"/>
          <a:ext cx="790922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2FEC725-F99A-CF4D-A446-7C6D95E1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35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515212</xdr:colOff>
      <xdr:row>9</xdr:row>
      <xdr:rowOff>445733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296DEBDA-7604-C141-80AE-1902D73B1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5748152" y="2808473"/>
          <a:ext cx="421920" cy="4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5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EBD34AC-85F5-B84F-8B8C-79D914D0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62150" cy="181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ychevallier/Downloads/Calculatrice_de_ventilation_du_temps_par_activite&#769;_A-JUST_MAG_et_GRF%20(36).xlsx" TargetMode="External"/><Relationship Id="rId1" Type="http://schemas.openxmlformats.org/officeDocument/2006/relationships/externalLinkPath" Target="/Users/jimmychevallier/Downloads/Calculatrice_de_ventilation_du_temps_par_activite&#769;_A-JUST_MAG_et_GRF%20(3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strats"/>
      <sheetName val="Fonctionnaires"/>
      <sheetName val="Reconvertir un pourcentage"/>
      <sheetName val="Listes"/>
    </sheetNames>
    <sheetDataSet>
      <sheetData sheetId="0"/>
      <sheetData sheetId="1">
        <row r="4">
          <cell r="H4">
            <v>1607</v>
          </cell>
        </row>
      </sheetData>
      <sheetData sheetId="2"/>
      <sheetData sheetId="3">
        <row r="2">
          <cell r="A2" t="str">
            <v>unités</v>
          </cell>
          <cell r="C2" t="str">
            <v>fréquence</v>
          </cell>
        </row>
        <row r="3">
          <cell r="A3" t="str">
            <v>jours</v>
          </cell>
          <cell r="B3">
            <v>1</v>
          </cell>
          <cell r="C3" t="str">
            <v>par jour</v>
          </cell>
          <cell r="D3">
            <v>208</v>
          </cell>
        </row>
        <row r="4">
          <cell r="A4" t="str">
            <v>demi-journées</v>
          </cell>
          <cell r="B4">
            <v>0.5</v>
          </cell>
          <cell r="C4" t="str">
            <v>par semaine</v>
          </cell>
          <cell r="D4">
            <v>41.6</v>
          </cell>
        </row>
        <row r="5">
          <cell r="A5" t="str">
            <v>heures</v>
          </cell>
          <cell r="B5">
            <v>0.125</v>
          </cell>
          <cell r="C5" t="str">
            <v>par mois</v>
          </cell>
          <cell r="D5">
            <v>12</v>
          </cell>
        </row>
        <row r="6">
          <cell r="C6" t="str">
            <v>par an</v>
          </cell>
          <cell r="D6">
            <v>1</v>
          </cell>
        </row>
        <row r="9">
          <cell r="A9" t="str">
            <v>unités</v>
          </cell>
          <cell r="C9" t="str">
            <v>fréquence</v>
          </cell>
        </row>
        <row r="10">
          <cell r="A10" t="str">
            <v>jours</v>
          </cell>
          <cell r="B10">
            <v>7</v>
          </cell>
          <cell r="C10" t="str">
            <v>par jour</v>
          </cell>
          <cell r="D10">
            <v>229.57142857142858</v>
          </cell>
        </row>
        <row r="11">
          <cell r="A11" t="str">
            <v>demi-journées</v>
          </cell>
          <cell r="B11">
            <v>3.5</v>
          </cell>
          <cell r="C11" t="str">
            <v>par semaine</v>
          </cell>
          <cell r="D11">
            <v>45.914285714285711</v>
          </cell>
        </row>
        <row r="12">
          <cell r="A12" t="str">
            <v>heures</v>
          </cell>
          <cell r="B12">
            <v>1</v>
          </cell>
          <cell r="C12" t="str">
            <v>par mois</v>
          </cell>
          <cell r="D12">
            <v>12</v>
          </cell>
        </row>
        <row r="13">
          <cell r="C13" t="str">
            <v>par an</v>
          </cell>
          <cell r="D13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F57A7-32F2-EB4E-89DD-FC7B22582351}" name="GREFFE" displayName="GREFFE" ref="E1:E22" totalsRowShown="0" headerRowDxfId="16">
  <autoFilter ref="E1:E22" xr:uid="{5A6E512E-A730-F44B-89B8-85BBEC58376E}"/>
  <tableColumns count="1">
    <tableColumn id="1" xr3:uid="{FA165B26-AAE0-2049-9686-5B13263F48EB}" name="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B859-1618-0B4E-94E1-964612F5096C}" name="MAGISTRAT" displayName="MAGISTRAT" ref="A1:A27" totalsRowShown="0" headerRowDxfId="15">
  <autoFilter ref="A1:A27" xr:uid="{E9A2AD87-FE83-BB43-A8A3-718A8E6D8A30}"/>
  <tableColumns count="1">
    <tableColumn id="1" xr3:uid="{F1D204D4-9A7B-D14E-8B4F-7D7E681CAD5E}" name="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209F5-A829-A345-9D53-8DFD6F26E41F}" name="AUTOUR_DU_MAGISTRAT" displayName="AUTOUR_DU_MAGISTRAT" ref="I1:I8" totalsRowShown="0" headerRowDxfId="14">
  <autoFilter ref="I1:I8" xr:uid="{92C9308D-64CC-C743-AF01-072FBCD3C4E5}"/>
  <tableColumns count="1">
    <tableColumn id="1" xr3:uid="{8EA66676-65FB-E045-B44B-A6DED13EEABC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8AAA-120A-6646-B98D-C89D9D88A207}">
  <dimension ref="A1:G104"/>
  <sheetViews>
    <sheetView showGridLines="0" tabSelected="1" topLeftCell="B2" zoomScale="75" zoomScaleNormal="100" workbookViewId="0">
      <selection activeCell="C2" sqref="C2"/>
    </sheetView>
  </sheetViews>
  <sheetFormatPr baseColWidth="10" defaultRowHeight="15"/>
  <cols>
    <col min="1" max="1" width="7.16406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5" customWidth="1"/>
  </cols>
  <sheetData>
    <row r="1" spans="1:7" hidden="1">
      <c r="A1" s="50"/>
      <c r="F1" s="50"/>
      <c r="G1" s="15"/>
    </row>
    <row r="2" spans="1:7" ht="33" customHeight="1">
      <c r="A2" s="50"/>
      <c r="B2" s="73" t="s">
        <v>53</v>
      </c>
      <c r="C2" s="51"/>
      <c r="D2" s="52"/>
      <c r="E2" s="52"/>
      <c r="F2" s="53"/>
      <c r="G2" s="15"/>
    </row>
    <row r="3" spans="1:7" ht="33" customHeight="1">
      <c r="A3" s="50"/>
      <c r="B3" s="73" t="s">
        <v>54</v>
      </c>
      <c r="C3" s="51"/>
      <c r="D3" s="15"/>
      <c r="E3" s="15"/>
      <c r="F3" s="53"/>
      <c r="G3" s="15"/>
    </row>
    <row r="4" spans="1:7" ht="33" customHeight="1">
      <c r="A4" s="50"/>
      <c r="B4" s="73" t="s">
        <v>55</v>
      </c>
      <c r="C4" s="51"/>
      <c r="D4" s="54"/>
      <c r="E4" s="15"/>
      <c r="F4" s="53"/>
      <c r="G4" s="15"/>
    </row>
    <row r="5" spans="1:7" ht="31" customHeight="1" thickBot="1">
      <c r="A5" s="50"/>
      <c r="B5" s="73" t="s">
        <v>56</v>
      </c>
      <c r="C5" s="51"/>
      <c r="D5" s="73" t="s">
        <v>57</v>
      </c>
      <c r="E5" s="55"/>
      <c r="F5" s="53"/>
    </row>
    <row r="6" spans="1:7" ht="56" customHeight="1" thickTop="1" thickBot="1">
      <c r="A6" s="50"/>
      <c r="B6" s="108" t="s">
        <v>58</v>
      </c>
      <c r="C6" s="108"/>
      <c r="D6" s="108"/>
      <c r="E6" s="109"/>
      <c r="F6" s="53"/>
    </row>
    <row r="7" spans="1:7" ht="110" customHeight="1" thickTop="1">
      <c r="A7" s="12"/>
      <c r="B7" s="75" t="s">
        <v>59</v>
      </c>
      <c r="C7" s="75" t="s">
        <v>60</v>
      </c>
      <c r="D7" s="76" t="s">
        <v>61</v>
      </c>
      <c r="E7" s="77">
        <f>SUM(E102,E90,E87,E82,E76,E59,E56,E52,E32,E23,E13)/100</f>
        <v>0</v>
      </c>
      <c r="F7" s="53"/>
    </row>
    <row r="8" spans="1:7" ht="42" customHeight="1" thickBot="1">
      <c r="A8" s="12"/>
      <c r="B8" s="78" t="s">
        <v>62</v>
      </c>
      <c r="C8" s="110"/>
      <c r="D8" s="111"/>
      <c r="E8" s="74" t="s">
        <v>63</v>
      </c>
      <c r="F8" s="53"/>
    </row>
    <row r="9" spans="1:7" ht="16" thickTop="1">
      <c r="A9" s="12" t="s">
        <v>64</v>
      </c>
      <c r="B9" s="112" t="s">
        <v>65</v>
      </c>
      <c r="C9" s="59" t="s">
        <v>66</v>
      </c>
      <c r="D9" s="59"/>
      <c r="E9" s="60"/>
      <c r="F9" s="53"/>
    </row>
    <row r="10" spans="1:7">
      <c r="A10" s="12" t="s">
        <v>67</v>
      </c>
      <c r="B10" s="112"/>
      <c r="C10" s="59" t="s">
        <v>68</v>
      </c>
      <c r="D10" s="59"/>
      <c r="E10" s="60"/>
      <c r="F10" s="53"/>
    </row>
    <row r="11" spans="1:7">
      <c r="A11" s="12" t="s">
        <v>69</v>
      </c>
      <c r="B11" s="112"/>
      <c r="C11" s="59" t="s">
        <v>70</v>
      </c>
      <c r="D11" s="59"/>
      <c r="E11" s="60"/>
      <c r="F11" s="53"/>
    </row>
    <row r="12" spans="1:7">
      <c r="A12" s="12" t="s">
        <v>71</v>
      </c>
      <c r="B12" s="112"/>
      <c r="C12" s="59" t="s">
        <v>72</v>
      </c>
      <c r="D12" s="59"/>
      <c r="E12" s="60"/>
      <c r="F12" s="53"/>
    </row>
    <row r="13" spans="1:7" ht="28" customHeight="1" thickBot="1">
      <c r="A13" s="12" t="s">
        <v>73</v>
      </c>
      <c r="B13" s="61" t="s">
        <v>74</v>
      </c>
      <c r="C13" s="62"/>
      <c r="D13" s="62"/>
      <c r="E13" s="63">
        <f>SUM(E9:E12)</f>
        <v>0</v>
      </c>
      <c r="F13" s="53"/>
    </row>
    <row r="14" spans="1:7" ht="16" thickTop="1">
      <c r="A14" s="12" t="s">
        <v>75</v>
      </c>
      <c r="B14" s="107" t="s">
        <v>76</v>
      </c>
      <c r="C14" s="59" t="s">
        <v>77</v>
      </c>
      <c r="D14" s="59"/>
      <c r="E14" s="60"/>
      <c r="F14" s="53"/>
    </row>
    <row r="15" spans="1:7">
      <c r="A15" s="12" t="s">
        <v>78</v>
      </c>
      <c r="B15" s="105"/>
      <c r="C15" s="59" t="s">
        <v>79</v>
      </c>
      <c r="D15" s="59"/>
      <c r="E15" s="60"/>
      <c r="F15" s="53"/>
    </row>
    <row r="16" spans="1:7">
      <c r="A16" s="12" t="s">
        <v>80</v>
      </c>
      <c r="B16" s="105"/>
      <c r="C16" s="59" t="s">
        <v>81</v>
      </c>
      <c r="D16" s="59"/>
      <c r="E16" s="60"/>
      <c r="F16" s="53"/>
    </row>
    <row r="17" spans="1:6">
      <c r="A17" s="12" t="s">
        <v>82</v>
      </c>
      <c r="B17" s="105"/>
      <c r="C17" s="59" t="s">
        <v>83</v>
      </c>
      <c r="D17" s="59"/>
      <c r="E17" s="60"/>
      <c r="F17" s="53"/>
    </row>
    <row r="18" spans="1:6">
      <c r="A18" s="12" t="s">
        <v>84</v>
      </c>
      <c r="B18" s="105"/>
      <c r="C18" s="59" t="s">
        <v>85</v>
      </c>
      <c r="D18" s="59"/>
      <c r="E18" s="60"/>
      <c r="F18" s="53"/>
    </row>
    <row r="19" spans="1:6">
      <c r="A19" s="12" t="s">
        <v>86</v>
      </c>
      <c r="B19" s="105"/>
      <c r="C19" s="59" t="s">
        <v>87</v>
      </c>
      <c r="D19" s="59"/>
      <c r="E19" s="60"/>
      <c r="F19" s="53"/>
    </row>
    <row r="20" spans="1:6">
      <c r="A20" s="12" t="s">
        <v>88</v>
      </c>
      <c r="B20" s="105"/>
      <c r="C20" s="59" t="s">
        <v>89</v>
      </c>
      <c r="D20" s="59"/>
      <c r="E20" s="60"/>
      <c r="F20" s="53"/>
    </row>
    <row r="21" spans="1:6">
      <c r="A21" s="12" t="s">
        <v>90</v>
      </c>
      <c r="B21" s="105"/>
      <c r="C21" s="59" t="s">
        <v>91</v>
      </c>
      <c r="D21" s="59"/>
      <c r="E21" s="60"/>
      <c r="F21" s="53"/>
    </row>
    <row r="22" spans="1:6">
      <c r="A22" s="12" t="s">
        <v>92</v>
      </c>
      <c r="B22" s="105"/>
      <c r="C22" s="59" t="s">
        <v>93</v>
      </c>
      <c r="D22" s="59"/>
      <c r="E22" s="60"/>
      <c r="F22" s="53"/>
    </row>
    <row r="23" spans="1:6" ht="38" customHeight="1" thickBot="1">
      <c r="A23" s="12" t="s">
        <v>94</v>
      </c>
      <c r="B23" s="65" t="s">
        <v>95</v>
      </c>
      <c r="C23" s="62"/>
      <c r="D23" s="62"/>
      <c r="E23" s="63">
        <f>SUM(E14:E22)</f>
        <v>0</v>
      </c>
      <c r="F23" s="53"/>
    </row>
    <row r="24" spans="1:6" ht="16" thickTop="1">
      <c r="A24" s="12" t="s">
        <v>96</v>
      </c>
      <c r="B24" s="107" t="s">
        <v>97</v>
      </c>
      <c r="C24" s="59" t="s">
        <v>98</v>
      </c>
      <c r="D24" s="59"/>
      <c r="E24" s="60"/>
      <c r="F24" s="53"/>
    </row>
    <row r="25" spans="1:6">
      <c r="A25" s="12" t="s">
        <v>99</v>
      </c>
      <c r="B25" s="105"/>
      <c r="C25" s="59" t="s">
        <v>100</v>
      </c>
      <c r="D25" s="59"/>
      <c r="E25" s="60"/>
      <c r="F25" s="53"/>
    </row>
    <row r="26" spans="1:6">
      <c r="A26" s="12" t="s">
        <v>101</v>
      </c>
      <c r="B26" s="105"/>
      <c r="C26" s="59" t="s">
        <v>102</v>
      </c>
      <c r="D26" s="59"/>
      <c r="E26" s="60"/>
      <c r="F26" s="53"/>
    </row>
    <row r="27" spans="1:6">
      <c r="A27" s="12" t="s">
        <v>103</v>
      </c>
      <c r="B27" s="105"/>
      <c r="C27" s="59" t="s">
        <v>104</v>
      </c>
      <c r="D27" s="59"/>
      <c r="E27" s="60"/>
      <c r="F27" s="53"/>
    </row>
    <row r="28" spans="1:6">
      <c r="A28" s="12" t="s">
        <v>105</v>
      </c>
      <c r="B28" s="105"/>
      <c r="C28" s="59" t="s">
        <v>106</v>
      </c>
      <c r="D28" s="59"/>
      <c r="E28" s="60"/>
      <c r="F28" s="53"/>
    </row>
    <row r="29" spans="1:6">
      <c r="A29" s="12" t="s">
        <v>107</v>
      </c>
      <c r="B29" s="105"/>
      <c r="C29" s="59" t="s">
        <v>108</v>
      </c>
      <c r="D29" s="59"/>
      <c r="E29" s="60"/>
      <c r="F29" s="53"/>
    </row>
    <row r="30" spans="1:6">
      <c r="A30" s="12" t="s">
        <v>109</v>
      </c>
      <c r="B30" s="105"/>
      <c r="C30" s="59" t="s">
        <v>70</v>
      </c>
      <c r="D30" s="59"/>
      <c r="E30" s="60"/>
      <c r="F30" s="53"/>
    </row>
    <row r="31" spans="1:6">
      <c r="A31" s="12" t="s">
        <v>110</v>
      </c>
      <c r="B31" s="105"/>
      <c r="C31" s="59" t="s">
        <v>111</v>
      </c>
      <c r="D31" s="59"/>
      <c r="E31" s="60"/>
      <c r="F31" s="53"/>
    </row>
    <row r="32" spans="1:6" ht="26" customHeight="1" thickBot="1">
      <c r="A32" s="12" t="s">
        <v>112</v>
      </c>
      <c r="B32" s="65" t="s">
        <v>113</v>
      </c>
      <c r="C32" s="62"/>
      <c r="D32" s="62"/>
      <c r="E32" s="63">
        <f>SUM(E24:E31)</f>
        <v>0</v>
      </c>
      <c r="F32" s="53"/>
    </row>
    <row r="33" spans="1:6" ht="16" thickTop="1">
      <c r="A33" s="12" t="s">
        <v>114</v>
      </c>
      <c r="B33" s="107" t="s">
        <v>115</v>
      </c>
      <c r="C33" s="59" t="s">
        <v>116</v>
      </c>
      <c r="D33" s="59"/>
      <c r="E33" s="60"/>
      <c r="F33" s="53"/>
    </row>
    <row r="34" spans="1:6">
      <c r="A34" s="12" t="s">
        <v>117</v>
      </c>
      <c r="B34" s="105"/>
      <c r="C34" s="59" t="s">
        <v>118</v>
      </c>
      <c r="D34" s="59"/>
      <c r="E34" s="60"/>
      <c r="F34" s="53"/>
    </row>
    <row r="35" spans="1:6">
      <c r="A35" s="12" t="s">
        <v>119</v>
      </c>
      <c r="B35" s="105"/>
      <c r="C35" s="59" t="s">
        <v>120</v>
      </c>
      <c r="D35" s="59"/>
      <c r="E35" s="60"/>
      <c r="F35" s="53"/>
    </row>
    <row r="36" spans="1:6">
      <c r="A36" s="12" t="s">
        <v>121</v>
      </c>
      <c r="B36" s="105"/>
      <c r="C36" s="59" t="s">
        <v>122</v>
      </c>
      <c r="D36" s="59"/>
      <c r="E36" s="60"/>
      <c r="F36" s="53"/>
    </row>
    <row r="37" spans="1:6">
      <c r="A37" s="12" t="s">
        <v>123</v>
      </c>
      <c r="B37" s="105"/>
      <c r="C37" s="59" t="s">
        <v>124</v>
      </c>
      <c r="D37" s="59"/>
      <c r="E37" s="60"/>
      <c r="F37" s="53"/>
    </row>
    <row r="38" spans="1:6">
      <c r="A38" s="12" t="s">
        <v>125</v>
      </c>
      <c r="B38" s="105"/>
      <c r="C38" s="59" t="s">
        <v>126</v>
      </c>
      <c r="D38" s="59"/>
      <c r="E38" s="60"/>
      <c r="F38" s="53"/>
    </row>
    <row r="39" spans="1:6">
      <c r="A39" s="12" t="s">
        <v>127</v>
      </c>
      <c r="B39" s="105"/>
      <c r="C39" s="59" t="s">
        <v>128</v>
      </c>
      <c r="D39" s="59"/>
      <c r="E39" s="60"/>
      <c r="F39" s="53"/>
    </row>
    <row r="40" spans="1:6">
      <c r="A40" s="12" t="s">
        <v>129</v>
      </c>
      <c r="B40" s="105"/>
      <c r="C40" s="59" t="s">
        <v>130</v>
      </c>
      <c r="D40" s="59"/>
      <c r="E40" s="60"/>
      <c r="F40" s="53"/>
    </row>
    <row r="41" spans="1:6">
      <c r="A41" s="12" t="s">
        <v>131</v>
      </c>
      <c r="B41" s="105"/>
      <c r="C41" s="59" t="s">
        <v>132</v>
      </c>
      <c r="D41" s="59"/>
      <c r="E41" s="60"/>
      <c r="F41" s="53"/>
    </row>
    <row r="42" spans="1:6">
      <c r="A42" s="12" t="s">
        <v>133</v>
      </c>
      <c r="B42" s="105"/>
      <c r="C42" s="59" t="s">
        <v>134</v>
      </c>
      <c r="D42" s="59"/>
      <c r="E42" s="60"/>
      <c r="F42" s="53"/>
    </row>
    <row r="43" spans="1:6">
      <c r="A43" s="12" t="s">
        <v>135</v>
      </c>
      <c r="B43" s="105"/>
      <c r="C43" s="59" t="s">
        <v>136</v>
      </c>
      <c r="D43" s="59"/>
      <c r="E43" s="60"/>
      <c r="F43" s="53"/>
    </row>
    <row r="44" spans="1:6">
      <c r="A44" s="12" t="s">
        <v>137</v>
      </c>
      <c r="B44" s="105"/>
      <c r="C44" s="59" t="s">
        <v>138</v>
      </c>
      <c r="D44" s="59"/>
      <c r="E44" s="60"/>
      <c r="F44" s="53"/>
    </row>
    <row r="45" spans="1:6">
      <c r="A45" s="12" t="s">
        <v>139</v>
      </c>
      <c r="B45" s="105"/>
      <c r="C45" s="59" t="s">
        <v>140</v>
      </c>
      <c r="D45" s="59"/>
      <c r="E45" s="60"/>
      <c r="F45" s="53"/>
    </row>
    <row r="46" spans="1:6">
      <c r="A46" s="12" t="s">
        <v>141</v>
      </c>
      <c r="B46" s="105"/>
      <c r="C46" s="59" t="s">
        <v>142</v>
      </c>
      <c r="D46" s="59"/>
      <c r="E46" s="60"/>
      <c r="F46" s="53"/>
    </row>
    <row r="47" spans="1:6">
      <c r="A47" s="12" t="s">
        <v>143</v>
      </c>
      <c r="B47" s="105"/>
      <c r="C47" s="59" t="s">
        <v>144</v>
      </c>
      <c r="D47" s="59"/>
      <c r="E47" s="60"/>
      <c r="F47" s="53"/>
    </row>
    <row r="48" spans="1:6">
      <c r="A48" s="12" t="s">
        <v>145</v>
      </c>
      <c r="B48" s="105"/>
      <c r="C48" s="59" t="s">
        <v>146</v>
      </c>
      <c r="D48" s="59"/>
      <c r="E48" s="60"/>
      <c r="F48" s="53"/>
    </row>
    <row r="49" spans="1:6">
      <c r="A49" s="12" t="s">
        <v>147</v>
      </c>
      <c r="B49" s="105"/>
      <c r="C49" s="59" t="s">
        <v>148</v>
      </c>
      <c r="D49" s="59"/>
      <c r="E49" s="60"/>
      <c r="F49" s="53"/>
    </row>
    <row r="50" spans="1:6">
      <c r="A50" s="12" t="s">
        <v>149</v>
      </c>
      <c r="B50" s="105"/>
      <c r="C50" s="59" t="s">
        <v>150</v>
      </c>
      <c r="D50" s="59"/>
      <c r="E50" s="60"/>
      <c r="F50" s="53"/>
    </row>
    <row r="51" spans="1:6">
      <c r="A51" s="12" t="s">
        <v>151</v>
      </c>
      <c r="B51" s="105"/>
      <c r="C51" s="59" t="s">
        <v>152</v>
      </c>
      <c r="D51" s="59"/>
      <c r="E51" s="60"/>
      <c r="F51" s="53"/>
    </row>
    <row r="52" spans="1:6" ht="33" customHeight="1" thickBot="1">
      <c r="A52" s="12" t="s">
        <v>153</v>
      </c>
      <c r="B52" s="65" t="s">
        <v>154</v>
      </c>
      <c r="C52" s="62"/>
      <c r="D52" s="62"/>
      <c r="E52" s="63">
        <f>SUM(E33:E51)</f>
        <v>0</v>
      </c>
      <c r="F52" s="53"/>
    </row>
    <row r="53" spans="1:6" ht="16" thickTop="1">
      <c r="A53" s="12" t="s">
        <v>155</v>
      </c>
      <c r="B53" s="104" t="s">
        <v>156</v>
      </c>
      <c r="C53" s="59" t="s">
        <v>157</v>
      </c>
      <c r="D53" s="59"/>
      <c r="E53" s="60"/>
      <c r="F53" s="53"/>
    </row>
    <row r="54" spans="1:6">
      <c r="A54" s="12" t="s">
        <v>158</v>
      </c>
      <c r="B54" s="105"/>
      <c r="C54" s="59" t="s">
        <v>159</v>
      </c>
      <c r="D54" s="59"/>
      <c r="E54" s="60"/>
      <c r="F54" s="53"/>
    </row>
    <row r="55" spans="1:6">
      <c r="A55" s="12" t="s">
        <v>160</v>
      </c>
      <c r="B55" s="105"/>
      <c r="C55" s="59" t="s">
        <v>161</v>
      </c>
      <c r="D55" s="59"/>
      <c r="E55" s="60"/>
      <c r="F55" s="53"/>
    </row>
    <row r="56" spans="1:6" ht="32" customHeight="1" thickBot="1">
      <c r="A56" s="12" t="s">
        <v>162</v>
      </c>
      <c r="B56" s="66" t="s">
        <v>163</v>
      </c>
      <c r="C56" s="62"/>
      <c r="D56" s="62"/>
      <c r="E56" s="63">
        <f>SUM(E53:E55)</f>
        <v>0</v>
      </c>
      <c r="F56" s="53"/>
    </row>
    <row r="57" spans="1:6" ht="16" thickTop="1">
      <c r="A57" s="12" t="s">
        <v>164</v>
      </c>
      <c r="B57" s="107" t="s">
        <v>165</v>
      </c>
      <c r="C57" s="59" t="s">
        <v>166</v>
      </c>
      <c r="D57" s="59"/>
      <c r="E57" s="60"/>
      <c r="F57" s="53"/>
    </row>
    <row r="58" spans="1:6">
      <c r="A58" s="12" t="s">
        <v>167</v>
      </c>
      <c r="B58" s="105"/>
      <c r="C58" s="59" t="s">
        <v>168</v>
      </c>
      <c r="D58" s="59"/>
      <c r="E58" s="60"/>
      <c r="F58" s="53"/>
    </row>
    <row r="59" spans="1:6" ht="27" customHeight="1" thickBot="1">
      <c r="A59" s="12" t="s">
        <v>169</v>
      </c>
      <c r="B59" s="65" t="s">
        <v>170</v>
      </c>
      <c r="C59" s="62"/>
      <c r="D59" s="62"/>
      <c r="E59" s="63">
        <f>SUM(E57:E58)</f>
        <v>0</v>
      </c>
      <c r="F59" s="53"/>
    </row>
    <row r="60" spans="1:6" ht="16" thickTop="1">
      <c r="A60" s="12" t="s">
        <v>171</v>
      </c>
      <c r="B60" s="107" t="s">
        <v>172</v>
      </c>
      <c r="C60" s="59" t="s">
        <v>173</v>
      </c>
      <c r="D60" s="59"/>
      <c r="E60" s="60"/>
      <c r="F60" s="53"/>
    </row>
    <row r="61" spans="1:6">
      <c r="A61" s="12" t="s">
        <v>174</v>
      </c>
      <c r="B61" s="105"/>
      <c r="C61" s="59" t="s">
        <v>175</v>
      </c>
      <c r="D61" s="59"/>
      <c r="E61" s="60"/>
      <c r="F61" s="53"/>
    </row>
    <row r="62" spans="1:6">
      <c r="A62" s="12" t="s">
        <v>176</v>
      </c>
      <c r="B62" s="105"/>
      <c r="C62" s="59" t="s">
        <v>177</v>
      </c>
      <c r="D62" s="59"/>
      <c r="E62" s="60"/>
      <c r="F62" s="53"/>
    </row>
    <row r="63" spans="1:6">
      <c r="A63" s="12" t="s">
        <v>178</v>
      </c>
      <c r="B63" s="105"/>
      <c r="C63" s="59" t="s">
        <v>179</v>
      </c>
      <c r="D63" s="59"/>
      <c r="E63" s="60"/>
      <c r="F63" s="53"/>
    </row>
    <row r="64" spans="1:6">
      <c r="A64" s="12" t="s">
        <v>180</v>
      </c>
      <c r="B64" s="105"/>
      <c r="C64" s="59" t="s">
        <v>181</v>
      </c>
      <c r="D64" s="59"/>
      <c r="E64" s="60"/>
      <c r="F64" s="53"/>
    </row>
    <row r="65" spans="1:6">
      <c r="A65" s="12" t="s">
        <v>182</v>
      </c>
      <c r="B65" s="105"/>
      <c r="C65" s="59" t="s">
        <v>183</v>
      </c>
      <c r="D65" s="59"/>
      <c r="E65" s="60"/>
      <c r="F65" s="53"/>
    </row>
    <row r="66" spans="1:6">
      <c r="A66" s="12" t="s">
        <v>184</v>
      </c>
      <c r="B66" s="105"/>
      <c r="C66" s="59" t="s">
        <v>185</v>
      </c>
      <c r="D66" s="59"/>
      <c r="E66" s="60"/>
      <c r="F66" s="53"/>
    </row>
    <row r="67" spans="1:6">
      <c r="A67" s="12" t="s">
        <v>186</v>
      </c>
      <c r="B67" s="105"/>
      <c r="C67" s="59" t="s">
        <v>187</v>
      </c>
      <c r="D67" s="59"/>
      <c r="E67" s="60"/>
      <c r="F67" s="53"/>
    </row>
    <row r="68" spans="1:6">
      <c r="A68" s="12" t="s">
        <v>188</v>
      </c>
      <c r="B68" s="105"/>
      <c r="C68" s="59" t="s">
        <v>189</v>
      </c>
      <c r="D68" s="59"/>
      <c r="E68" s="60"/>
      <c r="F68" s="53"/>
    </row>
    <row r="69" spans="1:6">
      <c r="A69" s="12" t="s">
        <v>190</v>
      </c>
      <c r="B69" s="105"/>
      <c r="C69" s="59" t="s">
        <v>191</v>
      </c>
      <c r="D69" s="59"/>
      <c r="E69" s="60"/>
      <c r="F69" s="53"/>
    </row>
    <row r="70" spans="1:6">
      <c r="A70" s="12" t="s">
        <v>192</v>
      </c>
      <c r="B70" s="105"/>
      <c r="C70" s="59" t="s">
        <v>193</v>
      </c>
      <c r="D70" s="59"/>
      <c r="E70" s="60"/>
      <c r="F70" s="53"/>
    </row>
    <row r="71" spans="1:6">
      <c r="A71" s="12" t="s">
        <v>194</v>
      </c>
      <c r="B71" s="105"/>
      <c r="C71" s="59" t="s">
        <v>195</v>
      </c>
      <c r="D71" s="59"/>
      <c r="E71" s="60"/>
      <c r="F71" s="53"/>
    </row>
    <row r="72" spans="1:6">
      <c r="A72" s="12" t="s">
        <v>196</v>
      </c>
      <c r="B72" s="105"/>
      <c r="C72" s="59" t="s">
        <v>197</v>
      </c>
      <c r="D72" s="59"/>
      <c r="E72" s="60"/>
      <c r="F72" s="53"/>
    </row>
    <row r="73" spans="1:6">
      <c r="A73" s="12" t="s">
        <v>198</v>
      </c>
      <c r="B73" s="105"/>
      <c r="C73" s="59" t="s">
        <v>199</v>
      </c>
      <c r="D73" s="59"/>
      <c r="E73" s="60"/>
      <c r="F73" s="53"/>
    </row>
    <row r="74" spans="1:6">
      <c r="A74" s="12" t="s">
        <v>200</v>
      </c>
      <c r="B74" s="105"/>
      <c r="C74" s="59" t="s">
        <v>201</v>
      </c>
      <c r="D74" s="59"/>
      <c r="E74" s="60"/>
      <c r="F74" s="53"/>
    </row>
    <row r="75" spans="1:6">
      <c r="A75" s="12" t="s">
        <v>202</v>
      </c>
      <c r="B75" s="105"/>
      <c r="C75" s="59" t="s">
        <v>203</v>
      </c>
      <c r="D75" s="59"/>
      <c r="E75" s="60"/>
      <c r="F75" s="53"/>
    </row>
    <row r="76" spans="1:6" ht="35" customHeight="1" thickBot="1">
      <c r="A76" s="12" t="s">
        <v>204</v>
      </c>
      <c r="B76" s="65" t="s">
        <v>205</v>
      </c>
      <c r="C76" s="62"/>
      <c r="D76" s="62"/>
      <c r="E76" s="63">
        <f>SUM(E60:E75)</f>
        <v>0</v>
      </c>
      <c r="F76" s="53"/>
    </row>
    <row r="77" spans="1:6" ht="16" thickTop="1">
      <c r="A77" s="12" t="s">
        <v>206</v>
      </c>
      <c r="B77" s="104" t="s">
        <v>207</v>
      </c>
      <c r="C77" s="59" t="s">
        <v>208</v>
      </c>
      <c r="D77" s="59"/>
      <c r="E77" s="60"/>
      <c r="F77" s="53"/>
    </row>
    <row r="78" spans="1:6">
      <c r="A78" s="12" t="s">
        <v>209</v>
      </c>
      <c r="B78" s="105"/>
      <c r="C78" s="59" t="s">
        <v>210</v>
      </c>
      <c r="D78" s="59"/>
      <c r="E78" s="60"/>
      <c r="F78" s="53"/>
    </row>
    <row r="79" spans="1:6">
      <c r="A79" s="12" t="s">
        <v>211</v>
      </c>
      <c r="B79" s="105"/>
      <c r="C79" s="59" t="s">
        <v>212</v>
      </c>
      <c r="D79" s="59"/>
      <c r="E79" s="60"/>
      <c r="F79" s="53"/>
    </row>
    <row r="80" spans="1:6">
      <c r="A80" s="12" t="s">
        <v>213</v>
      </c>
      <c r="B80" s="105"/>
      <c r="C80" s="59" t="s">
        <v>214</v>
      </c>
      <c r="D80" s="59"/>
      <c r="E80" s="60"/>
      <c r="F80" s="53"/>
    </row>
    <row r="81" spans="1:6">
      <c r="A81" s="12" t="s">
        <v>215</v>
      </c>
      <c r="B81" s="105"/>
      <c r="C81" s="59" t="s">
        <v>216</v>
      </c>
      <c r="D81" s="59"/>
      <c r="E81" s="60"/>
      <c r="F81" s="53"/>
    </row>
    <row r="82" spans="1:6" ht="38" customHeight="1" thickBot="1">
      <c r="A82" s="12" t="s">
        <v>217</v>
      </c>
      <c r="B82" s="65" t="s">
        <v>218</v>
      </c>
      <c r="C82" s="62"/>
      <c r="D82" s="62"/>
      <c r="E82" s="63">
        <f>SUM(E77:E81)</f>
        <v>0</v>
      </c>
      <c r="F82" s="53"/>
    </row>
    <row r="83" spans="1:6" ht="16" thickTop="1">
      <c r="A83" s="12" t="s">
        <v>219</v>
      </c>
      <c r="B83" s="104" t="s">
        <v>220</v>
      </c>
      <c r="C83" s="59" t="s">
        <v>221</v>
      </c>
      <c r="D83" s="59"/>
      <c r="E83" s="67"/>
      <c r="F83" s="53"/>
    </row>
    <row r="84" spans="1:6">
      <c r="A84" s="12" t="s">
        <v>222</v>
      </c>
      <c r="B84" s="105"/>
      <c r="C84" s="59" t="s">
        <v>223</v>
      </c>
      <c r="D84" s="59"/>
      <c r="E84" s="67"/>
      <c r="F84" s="53"/>
    </row>
    <row r="85" spans="1:6">
      <c r="A85" s="12" t="s">
        <v>224</v>
      </c>
      <c r="B85" s="105"/>
      <c r="C85" s="59" t="s">
        <v>225</v>
      </c>
      <c r="D85" s="59"/>
      <c r="E85" s="67"/>
      <c r="F85" s="53"/>
    </row>
    <row r="86" spans="1:6">
      <c r="A86" s="12" t="s">
        <v>226</v>
      </c>
      <c r="B86" s="105"/>
      <c r="C86" s="59" t="s">
        <v>227</v>
      </c>
      <c r="D86" s="59"/>
      <c r="E86" s="67"/>
      <c r="F86" s="53"/>
    </row>
    <row r="87" spans="1:6" ht="26" customHeight="1" thickBot="1">
      <c r="A87" s="12" t="s">
        <v>228</v>
      </c>
      <c r="B87" s="65" t="s">
        <v>229</v>
      </c>
      <c r="C87" s="62"/>
      <c r="D87" s="62"/>
      <c r="E87" s="63">
        <f>SUM(E83:E86)</f>
        <v>0</v>
      </c>
      <c r="F87" s="53"/>
    </row>
    <row r="88" spans="1:6" ht="16" thickTop="1">
      <c r="A88" s="12" t="s">
        <v>230</v>
      </c>
      <c r="B88" s="104" t="s">
        <v>231</v>
      </c>
      <c r="C88" s="59" t="s">
        <v>232</v>
      </c>
      <c r="D88" s="59"/>
      <c r="E88" s="60"/>
      <c r="F88" s="53"/>
    </row>
    <row r="89" spans="1:6">
      <c r="A89" s="12" t="s">
        <v>233</v>
      </c>
      <c r="B89" s="105"/>
      <c r="C89" s="59" t="s">
        <v>234</v>
      </c>
      <c r="D89" s="59"/>
      <c r="E89" s="60"/>
      <c r="F89" s="53"/>
    </row>
    <row r="90" spans="1:6" ht="28" customHeight="1" thickBot="1">
      <c r="A90" s="12" t="s">
        <v>235</v>
      </c>
      <c r="B90" s="65" t="s">
        <v>236</v>
      </c>
      <c r="C90" s="62"/>
      <c r="D90" s="62"/>
      <c r="E90" s="63">
        <f>SUM(E88:E89)</f>
        <v>0</v>
      </c>
      <c r="F90" s="53"/>
    </row>
    <row r="91" spans="1:6" ht="16" thickTop="1">
      <c r="A91" s="12" t="s">
        <v>237</v>
      </c>
      <c r="B91" s="104" t="s">
        <v>238</v>
      </c>
      <c r="C91" s="59" t="s">
        <v>239</v>
      </c>
      <c r="D91" s="59"/>
      <c r="E91" s="60"/>
      <c r="F91" s="53"/>
    </row>
    <row r="92" spans="1:6">
      <c r="A92" s="12" t="s">
        <v>240</v>
      </c>
      <c r="B92" s="105"/>
      <c r="C92" s="59" t="s">
        <v>241</v>
      </c>
      <c r="D92" s="59"/>
      <c r="E92" s="60"/>
      <c r="F92" s="53"/>
    </row>
    <row r="93" spans="1:6">
      <c r="A93" s="12" t="s">
        <v>242</v>
      </c>
      <c r="B93" s="105"/>
      <c r="C93" s="59" t="s">
        <v>243</v>
      </c>
      <c r="D93" s="59"/>
      <c r="E93" s="60"/>
      <c r="F93" s="53"/>
    </row>
    <row r="94" spans="1:6">
      <c r="A94" s="12" t="s">
        <v>244</v>
      </c>
      <c r="B94" s="105"/>
      <c r="C94" s="59" t="s">
        <v>245</v>
      </c>
      <c r="D94" s="59"/>
      <c r="E94" s="60"/>
      <c r="F94" s="53"/>
    </row>
    <row r="95" spans="1:6">
      <c r="A95" s="12" t="s">
        <v>246</v>
      </c>
      <c r="B95" s="105"/>
      <c r="C95" s="59" t="s">
        <v>247</v>
      </c>
      <c r="D95" s="59"/>
      <c r="E95" s="60"/>
      <c r="F95" s="53"/>
    </row>
    <row r="96" spans="1:6">
      <c r="A96" s="12" t="s">
        <v>248</v>
      </c>
      <c r="B96" s="105"/>
      <c r="C96" s="59" t="s">
        <v>249</v>
      </c>
      <c r="D96" s="59"/>
      <c r="E96" s="60"/>
      <c r="F96" s="53"/>
    </row>
    <row r="97" spans="1:6">
      <c r="A97" s="12" t="s">
        <v>250</v>
      </c>
      <c r="B97" s="105"/>
      <c r="C97" s="59" t="s">
        <v>251</v>
      </c>
      <c r="D97" s="59"/>
      <c r="E97" s="60"/>
      <c r="F97" s="53"/>
    </row>
    <row r="98" spans="1:6">
      <c r="A98" s="12"/>
      <c r="B98" s="64"/>
      <c r="C98" s="59" t="s">
        <v>252</v>
      </c>
      <c r="D98" s="59"/>
      <c r="E98" s="60"/>
      <c r="F98" s="53"/>
    </row>
    <row r="99" spans="1:6" ht="30">
      <c r="A99" s="12"/>
      <c r="B99" s="64"/>
      <c r="C99" s="59" t="s">
        <v>253</v>
      </c>
      <c r="D99" s="59"/>
      <c r="E99" s="60"/>
      <c r="F99" s="53"/>
    </row>
    <row r="100" spans="1:6">
      <c r="A100" s="12"/>
      <c r="B100" s="64"/>
      <c r="C100" s="59" t="s">
        <v>254</v>
      </c>
      <c r="D100" s="59"/>
      <c r="E100" s="60"/>
      <c r="F100" s="53"/>
    </row>
    <row r="101" spans="1:6">
      <c r="A101" s="12"/>
      <c r="B101" s="64"/>
      <c r="C101" s="106" t="s">
        <v>255</v>
      </c>
      <c r="D101" s="106"/>
      <c r="E101" s="60"/>
      <c r="F101" s="53"/>
    </row>
    <row r="102" spans="1:6" ht="23" customHeight="1" thickBot="1">
      <c r="A102" s="12" t="s">
        <v>256</v>
      </c>
      <c r="B102" s="65" t="s">
        <v>257</v>
      </c>
      <c r="C102" s="62"/>
      <c r="D102" s="62"/>
      <c r="E102" s="63">
        <f>SUM(E91:E101)</f>
        <v>0</v>
      </c>
      <c r="F102" s="53"/>
    </row>
    <row r="103" spans="1:6" ht="16" thickTop="1">
      <c r="A103" s="12"/>
      <c r="B103" s="12"/>
      <c r="C103" s="53"/>
      <c r="D103" s="53"/>
      <c r="E103" s="12"/>
      <c r="F103" s="53"/>
    </row>
    <row r="104" spans="1:6" ht="98" hidden="1" customHeight="1">
      <c r="C104" s="56" t="s">
        <v>60</v>
      </c>
      <c r="D104" s="57" t="s">
        <v>61</v>
      </c>
      <c r="E104" s="58">
        <f>SUM(E102,E90,E87,E82,E76,E59,E56,E52,E32,E23,E13)/100</f>
        <v>0</v>
      </c>
    </row>
  </sheetData>
  <sheetProtection algorithmName="SHA-512" hashValue="InmqKlhhVhE+dGbIYDiSRnLE+IlAZxdLfnctzqDZDARVCn6iziD6wICeby41lmvE4W1J88KUyAnY0y7x+sw6lQ==" saltValue="K8srq741x0YFfj6gj3u+2g==" spinCount="100000" sheet="1" selectLockedCells="1"/>
  <dataConsolidate/>
  <mergeCells count="14">
    <mergeCell ref="B33:B51"/>
    <mergeCell ref="B6:E6"/>
    <mergeCell ref="C8:D8"/>
    <mergeCell ref="B9:B12"/>
    <mergeCell ref="B14:B22"/>
    <mergeCell ref="B24:B31"/>
    <mergeCell ref="B91:B97"/>
    <mergeCell ref="C101:D101"/>
    <mergeCell ref="B53:B55"/>
    <mergeCell ref="B57:B58"/>
    <mergeCell ref="B60:B75"/>
    <mergeCell ref="B77:B81"/>
    <mergeCell ref="B83:B86"/>
    <mergeCell ref="B88:B89"/>
  </mergeCells>
  <conditionalFormatting sqref="B23">
    <cfRule type="expression" dxfId="13" priority="13">
      <formula>AND(ISBLANK(#REF!)=FALSE,ISBLANK(#REF!)=TRUE)</formula>
    </cfRule>
  </conditionalFormatting>
  <conditionalFormatting sqref="B32">
    <cfRule type="expression" dxfId="12" priority="12">
      <formula>AND(ISBLANK(#REF!)=FALSE,ISBLANK(#REF!)=TRUE)</formula>
    </cfRule>
  </conditionalFormatting>
  <conditionalFormatting sqref="B52">
    <cfRule type="expression" dxfId="11" priority="9">
      <formula>AND(ISBLANK(#REF!)=FALSE,ISBLANK(#REF!)=TRUE)</formula>
    </cfRule>
  </conditionalFormatting>
  <conditionalFormatting sqref="B56">
    <cfRule type="expression" dxfId="10" priority="11">
      <formula>AND(ISBLANK(#REF!)=FALSE,ISBLANK(#REF!)=TRUE)</formula>
    </cfRule>
  </conditionalFormatting>
  <conditionalFormatting sqref="B59">
    <cfRule type="expression" dxfId="9" priority="10">
      <formula>AND(ISBLANK(#REF!)=FALSE,ISBLANK(#REF!)=TRUE)</formula>
    </cfRule>
  </conditionalFormatting>
  <conditionalFormatting sqref="B76">
    <cfRule type="expression" dxfId="8" priority="8">
      <formula>AND(ISBLANK(#REF!)=FALSE,ISBLANK(#REF!)=TRUE)</formula>
    </cfRule>
  </conditionalFormatting>
  <conditionalFormatting sqref="B82">
    <cfRule type="expression" dxfId="7" priority="7">
      <formula>AND(ISBLANK(#REF!)=FALSE,ISBLANK(#REF!)=TRUE)</formula>
    </cfRule>
  </conditionalFormatting>
  <conditionalFormatting sqref="B87">
    <cfRule type="expression" dxfId="6" priority="6">
      <formula>AND(ISBLANK(#REF!)=FALSE,ISBLANK(#REF!)=TRUE)</formula>
    </cfRule>
  </conditionalFormatting>
  <conditionalFormatting sqref="B90">
    <cfRule type="expression" dxfId="5" priority="5">
      <formula>AND(ISBLANK(#REF!)=FALSE,ISBLANK(#REF!)=TRUE)</formula>
    </cfRule>
  </conditionalFormatting>
  <conditionalFormatting sqref="B102">
    <cfRule type="expression" dxfId="4" priority="4">
      <formula>AND(ISBLANK(#REF!)=FALSE,ISBLANK(#REF!)=TRUE)</formula>
    </cfRule>
  </conditionalFormatting>
  <conditionalFormatting sqref="B7:E7">
    <cfRule type="expression" dxfId="3" priority="2">
      <formula>$E$104&lt;&gt;100%</formula>
    </cfRule>
  </conditionalFormatting>
  <conditionalFormatting sqref="C95:E95">
    <cfRule type="expression" priority="1" stopIfTrue="1">
      <formula>$C$2=""</formula>
    </cfRule>
    <cfRule type="expression" dxfId="2" priority="14">
      <formula>$C$2&lt;&gt;"MAGISTRAT"</formula>
    </cfRule>
  </conditionalFormatting>
  <conditionalFormatting sqref="C98:E101">
    <cfRule type="expression" dxfId="1" priority="15">
      <formula>$C$2="MAGISTRAT"</formula>
    </cfRule>
  </conditionalFormatting>
  <conditionalFormatting sqref="C104:E104">
    <cfRule type="expression" dxfId="0" priority="3">
      <formula>$E$104&lt;&gt;100%</formula>
    </cfRule>
  </conditionalFormatting>
  <dataValidations count="2">
    <dataValidation type="date" operator="greaterThan" allowBlank="1" showInputMessage="1" showErrorMessage="1" errorTitle="Date non valide" error="Saisir une date au format JJ/MM/AAAA" sqref="C8" xr:uid="{ADA42871-276C-AB4A-B526-4D5F995F9438}">
      <formula1>1</formula1>
    </dataValidation>
    <dataValidation type="list" allowBlank="1" showErrorMessage="1" errorTitle="Erreur de saisie" error="Vous devez choisir une fonction dans la liste proposée !" sqref="C4" xr:uid="{5D3CC78D-EEDE-084F-ADE9-3ACBC1DE8FCF}">
      <formula1>INDIRECT(SUBSTITUTE($C$2,"N"," 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Vous devez choisir une catégorie dans la liste proposée !" xr:uid="{97493460-C2DA-3E47-9A9C-F44FEF49B7BA}">
          <x14:formula1>
            <xm:f>Fonction!$M$1:$M$3</xm:f>
          </x14:formula1>
          <xm:sqref>C2</xm:sqref>
        </x14:dataValidation>
        <x14:dataValidation type="list" allowBlank="1" showInputMessage="1" showErrorMessage="1" xr:uid="{4EE92FA1-9F91-7941-B268-E0014D978267}">
          <x14:formula1>
            <xm:f>Listes!$F$2:$F$3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C244-7B66-A641-BA73-0F4A09F039A7}">
  <dimension ref="A1:M27"/>
  <sheetViews>
    <sheetView topLeftCell="A2" zoomScale="125" workbookViewId="0">
      <selection activeCell="I1" sqref="I1:I8"/>
    </sheetView>
  </sheetViews>
  <sheetFormatPr baseColWidth="10" defaultRowHeight="15"/>
  <cols>
    <col min="1" max="1" width="78" customWidth="1"/>
    <col min="9" max="9" width="32" bestFit="1" customWidth="1"/>
  </cols>
  <sheetData>
    <row r="1" spans="1:13">
      <c r="A1" s="69" t="s">
        <v>260</v>
      </c>
      <c r="B1" s="69" t="s">
        <v>261</v>
      </c>
      <c r="C1" s="70" t="s">
        <v>262</v>
      </c>
      <c r="E1" s="69" t="s">
        <v>260</v>
      </c>
      <c r="F1" s="69" t="s">
        <v>261</v>
      </c>
      <c r="G1" s="70" t="s">
        <v>262</v>
      </c>
      <c r="H1" s="70"/>
      <c r="I1" s="69" t="s">
        <v>260</v>
      </c>
      <c r="J1" s="69" t="s">
        <v>261</v>
      </c>
      <c r="K1" s="70" t="s">
        <v>262</v>
      </c>
      <c r="M1" t="s">
        <v>50</v>
      </c>
    </row>
    <row r="2" spans="1:13">
      <c r="A2" t="s">
        <v>263</v>
      </c>
      <c r="B2" t="s">
        <v>264</v>
      </c>
      <c r="C2" s="71">
        <v>1</v>
      </c>
      <c r="E2" t="s">
        <v>265</v>
      </c>
      <c r="F2" t="s">
        <v>265</v>
      </c>
      <c r="G2" s="72">
        <v>2</v>
      </c>
      <c r="I2" t="s">
        <v>266</v>
      </c>
      <c r="J2" t="s">
        <v>267</v>
      </c>
      <c r="K2">
        <v>3</v>
      </c>
      <c r="M2" t="s">
        <v>353</v>
      </c>
    </row>
    <row r="3" spans="1:13">
      <c r="A3" t="s">
        <v>268</v>
      </c>
      <c r="B3" t="s">
        <v>269</v>
      </c>
      <c r="C3" s="71">
        <v>1</v>
      </c>
      <c r="E3" t="s">
        <v>270</v>
      </c>
      <c r="F3" t="s">
        <v>271</v>
      </c>
      <c r="G3" s="72">
        <v>2</v>
      </c>
      <c r="I3" t="s">
        <v>272</v>
      </c>
      <c r="J3" t="s">
        <v>273</v>
      </c>
      <c r="K3">
        <v>3</v>
      </c>
      <c r="M3" t="s">
        <v>354</v>
      </c>
    </row>
    <row r="4" spans="1:13">
      <c r="A4" t="s">
        <v>274</v>
      </c>
      <c r="B4" t="s">
        <v>275</v>
      </c>
      <c r="C4" s="71">
        <v>1</v>
      </c>
      <c r="E4" t="s">
        <v>276</v>
      </c>
      <c r="F4" t="s">
        <v>277</v>
      </c>
      <c r="G4" s="72">
        <v>2</v>
      </c>
      <c r="I4" t="s">
        <v>278</v>
      </c>
      <c r="J4" t="s">
        <v>279</v>
      </c>
      <c r="K4">
        <v>3</v>
      </c>
    </row>
    <row r="5" spans="1:13">
      <c r="A5" t="s">
        <v>280</v>
      </c>
      <c r="B5" t="s">
        <v>281</v>
      </c>
      <c r="C5" s="71">
        <v>1</v>
      </c>
      <c r="E5" t="s">
        <v>282</v>
      </c>
      <c r="F5" t="s">
        <v>282</v>
      </c>
      <c r="G5" s="72">
        <v>2</v>
      </c>
      <c r="I5" t="s">
        <v>283</v>
      </c>
      <c r="J5" t="s">
        <v>284</v>
      </c>
      <c r="K5">
        <v>3</v>
      </c>
    </row>
    <row r="6" spans="1:13">
      <c r="A6" t="s">
        <v>285</v>
      </c>
      <c r="B6" t="s">
        <v>286</v>
      </c>
      <c r="C6" s="71">
        <v>1</v>
      </c>
      <c r="E6" t="s">
        <v>287</v>
      </c>
      <c r="F6" t="s">
        <v>287</v>
      </c>
      <c r="G6" s="72">
        <v>2</v>
      </c>
      <c r="I6" t="s">
        <v>288</v>
      </c>
      <c r="K6">
        <v>3</v>
      </c>
    </row>
    <row r="7" spans="1:13">
      <c r="A7" t="s">
        <v>289</v>
      </c>
      <c r="B7" t="s">
        <v>290</v>
      </c>
      <c r="C7" s="71">
        <v>1</v>
      </c>
      <c r="E7" t="s">
        <v>291</v>
      </c>
      <c r="F7" t="s">
        <v>291</v>
      </c>
      <c r="G7" s="72">
        <v>2</v>
      </c>
      <c r="I7" t="s">
        <v>292</v>
      </c>
      <c r="K7">
        <v>3</v>
      </c>
    </row>
    <row r="8" spans="1:13">
      <c r="A8" t="s">
        <v>293</v>
      </c>
      <c r="B8" t="s">
        <v>294</v>
      </c>
      <c r="C8" s="71">
        <v>1</v>
      </c>
      <c r="E8" t="s">
        <v>295</v>
      </c>
      <c r="F8" t="s">
        <v>295</v>
      </c>
      <c r="G8" s="72">
        <v>2</v>
      </c>
      <c r="I8" t="s">
        <v>292</v>
      </c>
      <c r="K8">
        <v>3</v>
      </c>
    </row>
    <row r="9" spans="1:13">
      <c r="A9" t="s">
        <v>296</v>
      </c>
      <c r="B9" t="s">
        <v>297</v>
      </c>
      <c r="C9" s="71">
        <v>1</v>
      </c>
      <c r="E9" t="s">
        <v>298</v>
      </c>
      <c r="F9" t="s">
        <v>299</v>
      </c>
      <c r="G9" s="72">
        <v>2</v>
      </c>
    </row>
    <row r="10" spans="1:13">
      <c r="A10" t="s">
        <v>300</v>
      </c>
      <c r="B10" t="s">
        <v>301</v>
      </c>
      <c r="C10" s="71">
        <v>1</v>
      </c>
      <c r="E10" t="s">
        <v>302</v>
      </c>
      <c r="F10" t="s">
        <v>302</v>
      </c>
      <c r="G10" s="72">
        <v>2</v>
      </c>
    </row>
    <row r="11" spans="1:13">
      <c r="A11" t="s">
        <v>303</v>
      </c>
      <c r="B11" t="s">
        <v>304</v>
      </c>
      <c r="C11" s="71">
        <v>1</v>
      </c>
      <c r="E11" t="s">
        <v>305</v>
      </c>
      <c r="F11" t="s">
        <v>305</v>
      </c>
      <c r="G11" s="72">
        <v>2</v>
      </c>
    </row>
    <row r="12" spans="1:13">
      <c r="A12" t="s">
        <v>306</v>
      </c>
      <c r="B12" t="s">
        <v>307</v>
      </c>
      <c r="C12" s="71">
        <v>1</v>
      </c>
      <c r="E12" t="s">
        <v>308</v>
      </c>
      <c r="F12" t="s">
        <v>308</v>
      </c>
      <c r="G12" s="72">
        <v>2</v>
      </c>
    </row>
    <row r="13" spans="1:13">
      <c r="A13" t="s">
        <v>309</v>
      </c>
      <c r="B13" t="s">
        <v>310</v>
      </c>
      <c r="C13" s="71">
        <v>1</v>
      </c>
      <c r="E13" t="s">
        <v>311</v>
      </c>
      <c r="F13" t="s">
        <v>312</v>
      </c>
      <c r="G13" s="72">
        <v>2</v>
      </c>
    </row>
    <row r="14" spans="1:13">
      <c r="A14" t="s">
        <v>313</v>
      </c>
      <c r="B14" t="s">
        <v>314</v>
      </c>
      <c r="C14" s="71">
        <v>1</v>
      </c>
      <c r="E14" t="s">
        <v>315</v>
      </c>
      <c r="F14" t="s">
        <v>316</v>
      </c>
      <c r="G14" s="72">
        <v>2</v>
      </c>
    </row>
    <row r="15" spans="1:13">
      <c r="A15" t="s">
        <v>317</v>
      </c>
      <c r="B15" t="s">
        <v>318</v>
      </c>
      <c r="C15" s="71">
        <v>1</v>
      </c>
      <c r="E15" t="s">
        <v>319</v>
      </c>
      <c r="F15" t="s">
        <v>320</v>
      </c>
      <c r="G15" s="72">
        <v>2</v>
      </c>
    </row>
    <row r="16" spans="1:13">
      <c r="A16" t="s">
        <v>321</v>
      </c>
      <c r="B16" t="s">
        <v>322</v>
      </c>
      <c r="C16" s="71">
        <v>1</v>
      </c>
      <c r="E16" t="s">
        <v>323</v>
      </c>
      <c r="F16" t="s">
        <v>324</v>
      </c>
      <c r="G16" s="72">
        <v>2</v>
      </c>
    </row>
    <row r="17" spans="1:7">
      <c r="A17" t="s">
        <v>325</v>
      </c>
      <c r="B17" t="s">
        <v>326</v>
      </c>
      <c r="C17" s="71">
        <v>1</v>
      </c>
      <c r="E17" t="s">
        <v>327</v>
      </c>
      <c r="F17" t="s">
        <v>328</v>
      </c>
      <c r="G17" s="72">
        <v>2</v>
      </c>
    </row>
    <row r="18" spans="1:7">
      <c r="A18" t="s">
        <v>329</v>
      </c>
      <c r="B18" t="s">
        <v>97</v>
      </c>
      <c r="C18" s="71">
        <v>1</v>
      </c>
      <c r="E18" t="s">
        <v>330</v>
      </c>
      <c r="F18" t="s">
        <v>331</v>
      </c>
      <c r="G18" s="72">
        <v>2</v>
      </c>
    </row>
    <row r="19" spans="1:7">
      <c r="A19" t="s">
        <v>332</v>
      </c>
      <c r="B19" t="s">
        <v>165</v>
      </c>
      <c r="C19" s="71">
        <v>1</v>
      </c>
      <c r="E19" t="s">
        <v>333</v>
      </c>
      <c r="F19" t="s">
        <v>334</v>
      </c>
      <c r="G19" s="72">
        <v>2</v>
      </c>
    </row>
    <row r="20" spans="1:7">
      <c r="A20" t="s">
        <v>335</v>
      </c>
      <c r="B20" t="s">
        <v>207</v>
      </c>
      <c r="C20" s="71">
        <v>1</v>
      </c>
      <c r="E20" t="s">
        <v>288</v>
      </c>
      <c r="F20" t="s">
        <v>336</v>
      </c>
      <c r="G20" s="72">
        <v>2</v>
      </c>
    </row>
    <row r="21" spans="1:7">
      <c r="A21" t="s">
        <v>337</v>
      </c>
      <c r="B21" t="s">
        <v>220</v>
      </c>
      <c r="C21" s="71">
        <v>1</v>
      </c>
      <c r="E21" t="s">
        <v>292</v>
      </c>
      <c r="F21" t="s">
        <v>338</v>
      </c>
      <c r="G21" s="72">
        <v>2</v>
      </c>
    </row>
    <row r="22" spans="1:7">
      <c r="A22" t="s">
        <v>339</v>
      </c>
      <c r="B22" t="s">
        <v>340</v>
      </c>
      <c r="C22" s="71">
        <v>1</v>
      </c>
      <c r="E22" t="s">
        <v>341</v>
      </c>
      <c r="F22" t="s">
        <v>342</v>
      </c>
      <c r="G22" s="72">
        <v>2</v>
      </c>
    </row>
    <row r="23" spans="1:7">
      <c r="A23" t="s">
        <v>343</v>
      </c>
      <c r="B23" t="s">
        <v>344</v>
      </c>
      <c r="C23" s="71">
        <v>1</v>
      </c>
    </row>
    <row r="24" spans="1:7">
      <c r="A24" t="s">
        <v>345</v>
      </c>
      <c r="B24" t="s">
        <v>346</v>
      </c>
      <c r="C24" s="71">
        <v>1</v>
      </c>
    </row>
    <row r="25" spans="1:7">
      <c r="A25" t="s">
        <v>347</v>
      </c>
      <c r="B25" t="s">
        <v>348</v>
      </c>
      <c r="C25" s="71">
        <v>1</v>
      </c>
    </row>
    <row r="26" spans="1:7">
      <c r="A26" t="s">
        <v>349</v>
      </c>
      <c r="B26" t="s">
        <v>350</v>
      </c>
      <c r="C26" s="71">
        <v>1</v>
      </c>
    </row>
    <row r="27" spans="1:7">
      <c r="A27" t="s">
        <v>351</v>
      </c>
      <c r="B27" t="s">
        <v>352</v>
      </c>
      <c r="C27" s="71">
        <v>1</v>
      </c>
    </row>
  </sheetData>
  <sheetProtection algorithmName="SHA-512" hashValue="afnDKsKrLmBaXS7c0wssz32egTAxgWv+IM9ZWJzya8iUE/HxESdpcrTiqLR7WxdNy50vR1vf/qx1SgLFL9+d1g==" saltValue="hd51xTYpDHe5+SlbhsdmJw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8E3C-684A-A84E-BF7D-C966FE421893}"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8" width="13.6640625" customWidth="1"/>
    <col min="9" max="9" width="19.6640625" customWidth="1"/>
    <col min="10" max="10" width="19.33203125" style="2" customWidth="1"/>
  </cols>
  <sheetData>
    <row r="1" spans="2:10" ht="68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>
      <c r="B4" s="31"/>
      <c r="C4" s="32" t="s">
        <v>18</v>
      </c>
      <c r="D4" s="29"/>
      <c r="F4" s="113" t="s">
        <v>0</v>
      </c>
      <c r="G4" s="114"/>
      <c r="H4" s="1">
        <v>208</v>
      </c>
      <c r="I4" s="23" t="s">
        <v>39</v>
      </c>
    </row>
    <row r="5" spans="2:10" s="3" customFormat="1" ht="25" customHeight="1" thickBot="1">
      <c r="F5" s="115" t="s">
        <v>15</v>
      </c>
      <c r="G5" s="116"/>
      <c r="H5" s="42">
        <v>8</v>
      </c>
      <c r="I5" s="14" t="s">
        <v>40</v>
      </c>
    </row>
    <row r="6" spans="2:10" ht="20.75" customHeight="1" thickBot="1">
      <c r="F6" s="40"/>
      <c r="G6" s="40"/>
    </row>
    <row r="7" spans="2:10" ht="70" customHeight="1">
      <c r="B7" s="117" t="s">
        <v>11</v>
      </c>
      <c r="C7" s="19" t="s">
        <v>10</v>
      </c>
      <c r="D7" s="19"/>
      <c r="E7" s="119" t="s">
        <v>8</v>
      </c>
      <c r="F7" s="119"/>
      <c r="G7" s="4"/>
      <c r="H7" s="120" t="s">
        <v>20</v>
      </c>
      <c r="J7"/>
    </row>
    <row r="8" spans="2:10" ht="26" customHeight="1">
      <c r="B8" s="118"/>
      <c r="H8" s="121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(C9*(VLOOKUP(E9,[1]Listes!$A$2:$B$5,2,FALSE))*VLOOKUP(F9,[1]Listes!$C$2:$D$6,2,FALSE))/($H$4*$C$3)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17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8"/>
      <c r="C13" s="10"/>
      <c r="D13" s="10"/>
      <c r="E13" s="9"/>
      <c r="G13" s="121" t="s">
        <v>21</v>
      </c>
      <c r="J13"/>
    </row>
    <row r="14" spans="2:10" s="3" customFormat="1" ht="40.25" customHeight="1">
      <c r="B14" s="17" t="s">
        <v>13</v>
      </c>
      <c r="C14" s="35"/>
      <c r="D14" s="12"/>
      <c r="E14" s="36" t="s">
        <v>7</v>
      </c>
      <c r="G14" s="121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9</v>
      </c>
      <c r="C16" s="35"/>
      <c r="D16" s="12"/>
      <c r="E16" s="36" t="s">
        <v>6</v>
      </c>
      <c r="G16" s="24">
        <f>(C14*VLOOKUP(E14,[1]Listes!A2:B5,2,FALSE))*C16*VLOOKUP(E16,[1]Listes!C2:D6,2,FALSE)/($H$4*$C$3)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14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nQ8joA74Rsh2Kx3Wfl1MFY2uo8GlElYBj87kqHVIo37r55P2tUu/gqoh5+2Pc6vWI/gF3F4U69Fb3n3B58JSQQ==" saltValue="TyXrh0FDS1+0gOHNSzrziQ==" spinCount="100000" sheet="1" objects="1" scenarios="1" selectLockedCells="1"/>
  <mergeCells count="7">
    <mergeCell ref="B12:B13"/>
    <mergeCell ref="G13:G14"/>
    <mergeCell ref="F4:G4"/>
    <mergeCell ref="F5:G5"/>
    <mergeCell ref="B7:B8"/>
    <mergeCell ref="E7:F7"/>
    <mergeCell ref="H7:H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82AE-1CA4-9248-A03A-599FF8D211A8}">
  <dimension ref="B1:J19"/>
  <sheetViews>
    <sheetView showGridLines="0" zoomScaleNormal="100" workbookViewId="0">
      <selection activeCell="C9" sqref="C9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18.33203125" customWidth="1"/>
    <col min="8" max="8" width="13.6640625" customWidth="1"/>
    <col min="9" max="9" width="21.33203125" customWidth="1"/>
    <col min="10" max="10" width="19.33203125" style="2" customWidth="1"/>
  </cols>
  <sheetData>
    <row r="1" spans="2:10" ht="69.5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24</v>
      </c>
      <c r="C3" s="34">
        <v>1</v>
      </c>
      <c r="D3" s="28"/>
      <c r="F3" s="122" t="s">
        <v>37</v>
      </c>
      <c r="G3" s="123"/>
      <c r="H3" s="123"/>
      <c r="I3" s="124"/>
      <c r="J3"/>
    </row>
    <row r="4" spans="2:10" s="3" customFormat="1" ht="19.5" customHeight="1" thickBot="1">
      <c r="B4" s="31"/>
      <c r="C4" s="32" t="s">
        <v>18</v>
      </c>
      <c r="D4" s="29"/>
      <c r="F4" s="113" t="s">
        <v>25</v>
      </c>
      <c r="G4" s="114"/>
      <c r="H4" s="1">
        <v>1607</v>
      </c>
      <c r="I4" s="23" t="s">
        <v>36</v>
      </c>
    </row>
    <row r="5" spans="2:10" s="3" customFormat="1" ht="24.75" customHeight="1" thickBot="1">
      <c r="F5" s="115" t="s">
        <v>26</v>
      </c>
      <c r="G5" s="116"/>
      <c r="H5" s="39">
        <v>35</v>
      </c>
      <c r="I5" s="14" t="s">
        <v>35</v>
      </c>
    </row>
    <row r="6" spans="2:10" ht="30.5" customHeight="1" thickBot="1">
      <c r="F6" s="40"/>
      <c r="I6" s="41" t="s">
        <v>38</v>
      </c>
    </row>
    <row r="7" spans="2:10" ht="70" customHeight="1">
      <c r="B7" s="117" t="s">
        <v>11</v>
      </c>
      <c r="C7" s="19" t="s">
        <v>10</v>
      </c>
      <c r="D7" s="19"/>
      <c r="E7" s="119" t="s">
        <v>8</v>
      </c>
      <c r="F7" s="119"/>
      <c r="G7" s="4"/>
      <c r="H7" s="120" t="s">
        <v>20</v>
      </c>
      <c r="J7"/>
    </row>
    <row r="8" spans="2:10" ht="26" customHeight="1">
      <c r="B8" s="118"/>
      <c r="H8" s="121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(C9*(VLOOKUP(E9,[1]Listes!$A$9:$B$12,2,FALSE))*VLOOKUP(F9,[1]Listes!$C$9:$D$13,2,FALSE))/(($H$4)*$C$3)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17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8"/>
      <c r="C13" s="10"/>
      <c r="D13" s="10"/>
      <c r="E13" s="9"/>
      <c r="G13" s="121" t="s">
        <v>21</v>
      </c>
      <c r="J13"/>
    </row>
    <row r="14" spans="2:10" s="3" customFormat="1" ht="40.25" customHeight="1">
      <c r="B14" s="17" t="s">
        <v>33</v>
      </c>
      <c r="C14" s="35"/>
      <c r="D14" s="12"/>
      <c r="E14" s="36" t="s">
        <v>7</v>
      </c>
      <c r="G14" s="121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34</v>
      </c>
      <c r="C16" s="35"/>
      <c r="D16" s="12"/>
      <c r="E16" s="36" t="s">
        <v>6</v>
      </c>
      <c r="G16" s="24">
        <f>(C14*VLOOKUP(E14,[1]Listes!A9:B12,2,FALSE))*C16*VLOOKUP(E16,[1]Listes!C9:D13,2,FALSE)/($H$4*$C$3)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32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xRHkrPVKkhuRjV5u2xVaW4HZXUe0clHppbAfBQ5iIJFNEE4Gbw4lYoNTH/CilznojGL+pTtz514JcRKZOgFmhg==" saltValue="2QeW7OiIyb8W0A7ku4nALg==" spinCount="100000" sheet="1" objects="1" selectLockedCells="1"/>
  <mergeCells count="8">
    <mergeCell ref="B12:B13"/>
    <mergeCell ref="G13:G14"/>
    <mergeCell ref="F3:I3"/>
    <mergeCell ref="F4:G4"/>
    <mergeCell ref="F5:G5"/>
    <mergeCell ref="B7:B8"/>
    <mergeCell ref="E7:F7"/>
    <mergeCell ref="H7:H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4E73-8FDE-A94C-85C3-DA30BE340A9A}">
  <dimension ref="C1:I18"/>
  <sheetViews>
    <sheetView showGridLines="0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6" customWidth="1"/>
    <col min="4" max="4" width="9" style="3" customWidth="1"/>
    <col min="5" max="5" width="14.33203125" style="12" customWidth="1"/>
    <col min="6" max="6" width="4" style="79" customWidth="1"/>
    <col min="7" max="7" width="6.66406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25" t="s">
        <v>355</v>
      </c>
      <c r="D2" s="125"/>
      <c r="E2" s="125"/>
      <c r="F2" s="125"/>
      <c r="G2" s="125"/>
      <c r="H2" s="125"/>
      <c r="I2" s="125"/>
    </row>
    <row r="3" spans="3:9" ht="27.75" customHeight="1">
      <c r="C3" s="47" t="s">
        <v>41</v>
      </c>
      <c r="D3" s="126" t="s">
        <v>50</v>
      </c>
      <c r="E3" s="127"/>
      <c r="G3" s="128" t="s">
        <v>356</v>
      </c>
      <c r="H3" s="128"/>
      <c r="I3" s="128"/>
    </row>
    <row r="4" spans="3:9" ht="23.25" customHeight="1">
      <c r="C4" s="80" t="s">
        <v>357</v>
      </c>
      <c r="D4" s="43" t="str">
        <f>IF(D3="FONCTIONNAIRE","1607 h/an et 35h/semaine","208 jours/an et 8 h/jour")</f>
        <v>208 jours/an et 8 h/jour</v>
      </c>
      <c r="E4" s="3"/>
      <c r="F4" s="53"/>
      <c r="G4" s="79"/>
    </row>
    <row r="5" spans="3:9" ht="7.5" customHeight="1">
      <c r="C5" s="47"/>
      <c r="D5" s="43"/>
      <c r="E5" s="3"/>
      <c r="F5" s="12"/>
      <c r="G5" s="79"/>
    </row>
    <row r="6" spans="3:9" ht="23.25" customHeight="1">
      <c r="C6" s="47" t="s">
        <v>48</v>
      </c>
      <c r="D6" s="44"/>
      <c r="E6" s="48" t="s">
        <v>42</v>
      </c>
      <c r="F6" s="12"/>
      <c r="G6" s="79"/>
      <c r="H6" s="81"/>
      <c r="I6" s="81"/>
    </row>
    <row r="7" spans="3:9" ht="25.25" customHeight="1">
      <c r="C7" s="47"/>
      <c r="D7" s="82" t="s">
        <v>358</v>
      </c>
      <c r="E7" s="48"/>
      <c r="F7" s="12"/>
      <c r="G7" s="83"/>
      <c r="H7" s="81"/>
      <c r="I7" s="81"/>
    </row>
    <row r="8" spans="3:9" ht="24" customHeight="1">
      <c r="C8" s="47" t="s">
        <v>43</v>
      </c>
      <c r="D8" s="49"/>
      <c r="E8" s="48" t="s">
        <v>44</v>
      </c>
      <c r="F8" s="12"/>
      <c r="G8" s="79"/>
      <c r="H8" s="81"/>
      <c r="I8" s="81"/>
    </row>
    <row r="9" spans="3:9" ht="18" customHeight="1">
      <c r="C9" s="47"/>
      <c r="D9" s="84" t="s">
        <v>359</v>
      </c>
      <c r="E9" s="48"/>
      <c r="F9" s="12"/>
      <c r="G9" s="79"/>
      <c r="H9" s="81"/>
      <c r="I9" s="81"/>
    </row>
    <row r="10" spans="3:9" ht="36" customHeight="1">
      <c r="C10" s="47"/>
      <c r="D10" s="45"/>
      <c r="E10" s="3"/>
      <c r="F10" s="3"/>
    </row>
    <row r="11" spans="3:9" ht="24" customHeight="1">
      <c r="C11" s="85" t="s">
        <v>45</v>
      </c>
      <c r="D11" s="86">
        <f>IF(D3="MAGISTRAT",D6*D8*[1]Listes!D3,D6*D8*[1]Fonctionnaires!H4/7)</f>
        <v>0</v>
      </c>
      <c r="E11" s="87" t="s">
        <v>47</v>
      </c>
      <c r="F11" s="88" t="s">
        <v>49</v>
      </c>
      <c r="G11" s="89">
        <f>IF(D3="FONCTIONNAIRE",D11*7,D11*8)</f>
        <v>0</v>
      </c>
      <c r="H11" s="87" t="s">
        <v>46</v>
      </c>
      <c r="I11" s="90"/>
    </row>
    <row r="12" spans="3:9" ht="24" customHeight="1">
      <c r="C12" s="91" t="s">
        <v>51</v>
      </c>
      <c r="D12" s="92">
        <f>D11/12</f>
        <v>0</v>
      </c>
      <c r="E12" s="3" t="s">
        <v>360</v>
      </c>
      <c r="F12" s="12" t="s">
        <v>49</v>
      </c>
      <c r="G12" s="93">
        <f>IF(D4="FONCTIONNAIRE",D12*7,D12*8)</f>
        <v>0</v>
      </c>
      <c r="H12" s="3" t="s">
        <v>361</v>
      </c>
      <c r="I12" s="94"/>
    </row>
    <row r="13" spans="3:9" ht="24" customHeight="1">
      <c r="C13" s="95" t="s">
        <v>52</v>
      </c>
      <c r="D13" s="96">
        <f>(D8*D6)*5</f>
        <v>0</v>
      </c>
      <c r="E13" s="97" t="s">
        <v>362</v>
      </c>
      <c r="F13" s="98" t="s">
        <v>49</v>
      </c>
      <c r="G13" s="99">
        <f>IF(D3="FONCTIONNAIRE",D13*7,D13*8)</f>
        <v>0</v>
      </c>
      <c r="H13" s="97" t="s">
        <v>363</v>
      </c>
      <c r="I13" s="100"/>
    </row>
    <row r="14" spans="3:9" ht="16.25" customHeight="1">
      <c r="C14" s="101" t="s">
        <v>364</v>
      </c>
    </row>
    <row r="15" spans="3:9" ht="16.25" customHeight="1">
      <c r="C15" s="101" t="s">
        <v>365</v>
      </c>
    </row>
    <row r="16" spans="3:9" ht="24" customHeight="1">
      <c r="C16" s="102"/>
    </row>
    <row r="17" spans="3:3" ht="24" customHeight="1">
      <c r="C17" s="103"/>
    </row>
    <row r="18" spans="3:3" ht="24" customHeight="1">
      <c r="C18" s="102"/>
    </row>
  </sheetData>
  <sheetProtection algorithmName="SHA-512" hashValue="Gy5QNriGlaVHeAjPum4cM0C4+yAHxmDli0jwulpHKqegGEbXID+fQiRrC1N4zJrSKGFxFCw3CH18lQT24sk6Nw==" saltValue="wVeS2Y8bMsGjmNDXNpg93A==" spinCount="100000" sheet="1" objects="1" scenarios="1" selectLockedCells="1"/>
  <mergeCells count="3">
    <mergeCell ref="C2:I2"/>
    <mergeCell ref="D3:E3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2AF3-DDE4-6240-8F27-8D2D656F1FFA}">
  <dimension ref="A1:F16"/>
  <sheetViews>
    <sheetView workbookViewId="0">
      <selection activeCell="D22" sqref="D22"/>
    </sheetView>
  </sheetViews>
  <sheetFormatPr baseColWidth="10" defaultRowHeight="15"/>
  <sheetData>
    <row r="1" spans="1:6">
      <c r="A1" t="s">
        <v>29</v>
      </c>
    </row>
    <row r="2" spans="1:6">
      <c r="A2" t="s">
        <v>7</v>
      </c>
      <c r="C2" t="s">
        <v>6</v>
      </c>
      <c r="F2" t="s">
        <v>258</v>
      </c>
    </row>
    <row r="3" spans="1:6">
      <c r="A3" t="s">
        <v>1</v>
      </c>
      <c r="B3">
        <v>1</v>
      </c>
      <c r="C3" t="s">
        <v>27</v>
      </c>
      <c r="D3">
        <v>208</v>
      </c>
      <c r="F3" t="s">
        <v>259</v>
      </c>
    </row>
    <row r="4" spans="1:6">
      <c r="A4" t="s">
        <v>3</v>
      </c>
      <c r="B4">
        <v>0.5</v>
      </c>
      <c r="C4" t="s">
        <v>28</v>
      </c>
      <c r="D4">
        <f>D3/5</f>
        <v>41.6</v>
      </c>
    </row>
    <row r="5" spans="1:6">
      <c r="A5" t="s">
        <v>2</v>
      </c>
      <c r="B5">
        <v>0.125</v>
      </c>
      <c r="C5" t="s">
        <v>4</v>
      </c>
      <c r="D5">
        <v>12</v>
      </c>
    </row>
    <row r="6" spans="1:6">
      <c r="C6" t="s">
        <v>5</v>
      </c>
      <c r="D6">
        <v>1</v>
      </c>
    </row>
    <row r="8" spans="1:6">
      <c r="A8" t="s">
        <v>30</v>
      </c>
    </row>
    <row r="9" spans="1:6">
      <c r="A9" t="s">
        <v>7</v>
      </c>
      <c r="B9" s="38"/>
      <c r="C9" t="s">
        <v>6</v>
      </c>
      <c r="D9" s="38"/>
    </row>
    <row r="10" spans="1:6">
      <c r="A10" t="s">
        <v>1</v>
      </c>
      <c r="B10" s="38">
        <v>7</v>
      </c>
      <c r="C10" t="s">
        <v>27</v>
      </c>
      <c r="D10" s="38">
        <v>229.57142857142858</v>
      </c>
    </row>
    <row r="11" spans="1:6">
      <c r="A11" t="s">
        <v>3</v>
      </c>
      <c r="B11" s="38">
        <f>B10/2</f>
        <v>3.5</v>
      </c>
      <c r="C11" t="s">
        <v>28</v>
      </c>
      <c r="D11" s="38">
        <v>45.914285714285711</v>
      </c>
    </row>
    <row r="12" spans="1:6">
      <c r="A12" t="s">
        <v>2</v>
      </c>
      <c r="B12" s="38">
        <v>1</v>
      </c>
      <c r="C12" t="s">
        <v>4</v>
      </c>
      <c r="D12" s="38">
        <f>12</f>
        <v>12</v>
      </c>
    </row>
    <row r="13" spans="1:6">
      <c r="B13" s="38"/>
      <c r="C13" t="s">
        <v>5</v>
      </c>
      <c r="D13" s="38">
        <v>1</v>
      </c>
    </row>
    <row r="16" spans="1:6" ht="16">
      <c r="A16" s="68" t="s">
        <v>50</v>
      </c>
    </row>
  </sheetData>
  <sheetProtection algorithmName="SHA-512" hashValue="ylOsT+Xc0ZF6Rv8Nx2hLJ1LRk4ihR/orFjBlyZjUAIQ86qwXmN9RREU9VYXYrHTBKxNZ9Pj6lIQKB4AZRUecnw==" saltValue="s31b1g37+oO1Eckh4qZr8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Formulaire à remplir</vt:lpstr>
      <vt:lpstr>Fonction</vt:lpstr>
      <vt:lpstr>Calculatrice - Magistrats</vt:lpstr>
      <vt:lpstr>Calculatrice - Fonctionnaires</vt:lpstr>
      <vt:lpstr>Reconvertir un pourcentage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2024-05-20T08:10:55Z</dcterms:modified>
</cp:coreProperties>
</file>