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codeName="ThisWorkbook" autoCompressPictures="0"/>
  <bookViews>
    <workbookView xWindow="1300" yWindow="320" windowWidth="31820" windowHeight="18880" activeTab="1"/>
  </bookViews>
  <sheets>
    <sheet name="Accueil" sheetId="3" r:id="rId1"/>
    <sheet name="Indicateurs Cit'ergie" sheetId="8" r:id="rId2"/>
    <sheet name="Aide aux calculs" sheetId="5" r:id="rId3"/>
    <sheet name="Données patrimoine" sheetId="7" r:id="rId4"/>
    <sheet name="Annexe" sheetId="4" r:id="rId5"/>
  </sheets>
  <definedNames>
    <definedName name="_xlnm._FilterDatabase" localSheetId="4" hidden="1">Annexe!$A$6:$B$6</definedName>
    <definedName name="_xlnm._FilterDatabase" localSheetId="1" hidden="1">'Indicateurs Cit''ergie'!$A$11:$I$135</definedName>
    <definedName name="arial" localSheetId="1">#REF!</definedName>
    <definedName name="arial">#REF!</definedName>
    <definedName name="_xlnm.Print_Area" localSheetId="3">'Données patrimoine'!$A$21:$S$74</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0" i="8" l="1"/>
  <c r="E78" i="8"/>
  <c r="E36" i="5"/>
  <c r="E38" i="5"/>
  <c r="E33" i="5"/>
  <c r="H33" i="5"/>
  <c r="I33" i="5"/>
  <c r="E34" i="5"/>
  <c r="H34" i="5"/>
  <c r="I34" i="5"/>
  <c r="E35" i="5"/>
  <c r="H35" i="5"/>
  <c r="I35" i="5"/>
  <c r="E21" i="5"/>
  <c r="J42" i="7"/>
  <c r="B42" i="7"/>
  <c r="L42" i="7"/>
  <c r="E59" i="8"/>
  <c r="E17" i="5"/>
  <c r="I17" i="5"/>
  <c r="E57" i="8"/>
  <c r="E58" i="8"/>
  <c r="E56" i="8"/>
  <c r="E51" i="8"/>
  <c r="L9" i="7"/>
  <c r="M9" i="7"/>
  <c r="K9" i="7"/>
  <c r="L10" i="7"/>
  <c r="M10" i="7"/>
  <c r="L11" i="7"/>
  <c r="M11" i="7"/>
  <c r="L12" i="7"/>
  <c r="M12" i="7"/>
  <c r="K11" i="7"/>
  <c r="K12" i="7"/>
  <c r="K10" i="7"/>
  <c r="J100" i="7"/>
  <c r="J101" i="7"/>
  <c r="J102" i="7"/>
  <c r="B103" i="7"/>
  <c r="J88" i="7"/>
  <c r="J89" i="7"/>
  <c r="J90" i="7"/>
  <c r="B91" i="7"/>
  <c r="E22" i="8"/>
  <c r="D72" i="7"/>
  <c r="E62" i="8"/>
  <c r="E20" i="5"/>
  <c r="I20" i="5"/>
  <c r="D71" i="7"/>
  <c r="E60" i="8"/>
  <c r="E18" i="5"/>
  <c r="I18" i="5"/>
  <c r="J51" i="7"/>
  <c r="J52" i="7"/>
  <c r="J53" i="7"/>
  <c r="B54" i="7"/>
  <c r="E71" i="7"/>
  <c r="E72" i="7"/>
  <c r="K88" i="7"/>
  <c r="K89" i="7"/>
  <c r="K90" i="7"/>
  <c r="C91" i="7"/>
  <c r="F91" i="7"/>
  <c r="G91" i="7"/>
  <c r="H91" i="7"/>
  <c r="I91" i="7"/>
  <c r="K100" i="7"/>
  <c r="K101" i="7"/>
  <c r="K102" i="7"/>
  <c r="C103" i="7"/>
  <c r="F103" i="7"/>
  <c r="G103" i="7"/>
  <c r="H103" i="7"/>
  <c r="I103" i="7"/>
  <c r="E40" i="5"/>
  <c r="E130" i="8"/>
  <c r="E52" i="8"/>
  <c r="E41" i="8"/>
  <c r="E33" i="8"/>
  <c r="E13" i="8"/>
  <c r="E51" i="5"/>
  <c r="E75" i="5"/>
  <c r="I75" i="5"/>
  <c r="E74" i="5"/>
  <c r="E73" i="5"/>
  <c r="E72" i="5"/>
  <c r="I72" i="5"/>
  <c r="E71" i="5"/>
  <c r="I71" i="5"/>
  <c r="E68" i="5"/>
  <c r="I69" i="5"/>
  <c r="I70" i="5"/>
  <c r="E67" i="5"/>
  <c r="E66" i="5"/>
  <c r="E65" i="5"/>
  <c r="E64" i="5"/>
  <c r="E63" i="5"/>
  <c r="E62" i="5"/>
  <c r="E61" i="5"/>
  <c r="E60" i="5"/>
  <c r="E59" i="5"/>
  <c r="E58" i="5"/>
  <c r="E57" i="5"/>
  <c r="I57" i="5"/>
  <c r="E56" i="5"/>
  <c r="E55" i="5"/>
  <c r="I55" i="5"/>
  <c r="E52" i="5"/>
  <c r="I54" i="5"/>
  <c r="E49" i="5"/>
  <c r="I49" i="5"/>
  <c r="E43" i="5"/>
  <c r="I48" i="5"/>
  <c r="I38" i="5"/>
  <c r="E37" i="5"/>
  <c r="I37" i="5"/>
  <c r="I36" i="5"/>
  <c r="E32" i="5"/>
  <c r="I32" i="5"/>
  <c r="E26" i="5"/>
  <c r="I26" i="5"/>
  <c r="I27" i="5"/>
  <c r="E23" i="5"/>
  <c r="I24" i="5"/>
  <c r="I22" i="5"/>
  <c r="E16" i="5"/>
  <c r="I16" i="5"/>
  <c r="E15" i="5"/>
  <c r="I15" i="5"/>
  <c r="E14" i="5"/>
  <c r="I14" i="5"/>
  <c r="E13" i="5"/>
  <c r="I68" i="5"/>
  <c r="I53" i="5"/>
  <c r="I25" i="5"/>
  <c r="I23" i="5"/>
  <c r="I43" i="5"/>
  <c r="I46" i="5"/>
  <c r="I44" i="5"/>
  <c r="J40" i="7"/>
  <c r="J41" i="7"/>
  <c r="K39" i="7"/>
  <c r="K40" i="7"/>
  <c r="K41" i="7"/>
  <c r="C42" i="7"/>
  <c r="F42" i="7"/>
  <c r="G42" i="7"/>
  <c r="H42" i="7"/>
  <c r="I42" i="7"/>
  <c r="K51" i="7"/>
  <c r="K52" i="7"/>
  <c r="K53" i="7"/>
  <c r="C54" i="7"/>
  <c r="F54" i="7"/>
  <c r="G54" i="7"/>
  <c r="H54" i="7"/>
  <c r="I54" i="7"/>
  <c r="I21" i="5"/>
  <c r="I52" i="5"/>
  <c r="K103" i="7"/>
  <c r="M103" i="7"/>
  <c r="J103" i="7"/>
  <c r="L103" i="7"/>
  <c r="E69" i="8"/>
  <c r="E30" i="5"/>
  <c r="I31" i="5"/>
  <c r="J54" i="7"/>
  <c r="L54" i="7"/>
  <c r="E61" i="8"/>
  <c r="E19" i="5"/>
  <c r="I19" i="5"/>
  <c r="K54" i="7"/>
  <c r="M54" i="7"/>
  <c r="K91" i="7"/>
  <c r="M91" i="7"/>
  <c r="K42" i="7"/>
  <c r="M42" i="7"/>
  <c r="J91" i="7"/>
  <c r="L91" i="7"/>
  <c r="E68" i="8"/>
  <c r="E28" i="5"/>
  <c r="I29" i="5"/>
  <c r="I41" i="5"/>
  <c r="J41" i="5"/>
  <c r="J42" i="5"/>
  <c r="J40" i="5"/>
  <c r="I40" i="5"/>
  <c r="I42" i="5"/>
  <c r="I50" i="5"/>
  <c r="I45" i="5"/>
  <c r="I39" i="5"/>
  <c r="I47" i="5"/>
  <c r="I28" i="5"/>
  <c r="I30" i="5"/>
</calcChain>
</file>

<file path=xl/sharedStrings.xml><?xml version="1.0" encoding="utf-8"?>
<sst xmlns="http://schemas.openxmlformats.org/spreadsheetml/2006/main" count="1384" uniqueCount="768">
  <si>
    <t>1.1.1</t>
  </si>
  <si>
    <t>Nom de l'indicateur</t>
  </si>
  <si>
    <t>Descriptif</t>
  </si>
  <si>
    <t>Ces indicateurs estiment les émissions annuelles des six polluants atmosphériques exigés dans le contenu réglementaire des PCAET (décret n°2016-849 du 28 juin 2016 et arrêté du 4 août 2016 relatifs au plan climat-air-énergie territorial) : oxydes d’azote (NOx), les particules PM 10 et PM 2,5 et les composés organiques volatils (COV), tels que définis au I de l’article R. 221-1 du même code, ainsi que le dioxyde de soufre (SO2 ) et l’ammoniac (NH3). Préciser l'année de référence en commentaire. Les données peuvent être fournies notamment par les associations agrées pour la surveillance de la qualité de l'air (AASQA). L'évaluation est basée sur l'évolution de l'indicateur.</t>
  </si>
  <si>
    <t>Concentration des émissions des  polluants atmosphériques (μg/m3)</t>
  </si>
  <si>
    <t xml:space="preserve">Puissance de la production d’énergies renouvelables (MW, par filière) </t>
  </si>
  <si>
    <t>Objectifs émissions GES en 2021-2026-2030-2050 (teq Co2)</t>
  </si>
  <si>
    <t>Objectifs consommation d'énergie en 2021-2026-2030-2050 (GWh)</t>
  </si>
  <si>
    <t>Objectifs émissions de polluants atmosphériques 2021-2026-2030-2050 (tonnes)</t>
  </si>
  <si>
    <t>1.1.2</t>
  </si>
  <si>
    <t>Concentration des émissions des  polluants atmosphériques (μg/m3)</t>
  </si>
  <si>
    <t xml:space="preserve">
Valorisation des CEE (kWhcumac 
valorisé/an)
</t>
  </si>
  <si>
    <t>Les kWhcumac valorisés chaque année par la collectivité sont calculés selon les modalités règlementaires du dispositif des certificats d'économie d'énergie. Il s'agit de ceux dont la rente revient à la collectivité.</t>
  </si>
  <si>
    <t>5.2.1</t>
  </si>
  <si>
    <t>5.1.1</t>
  </si>
  <si>
    <t>Nombre de réunions du comité de pilotage / an</t>
  </si>
  <si>
    <t>5.1.2</t>
  </si>
  <si>
    <t>Nombre annuel de sessions de formation et de sensibilisation réalisées sur la thématique Climat Air Energie</t>
  </si>
  <si>
    <t>% d’agents au sein de la collectivité ayant réalisé une formation Climat Air Energie</t>
  </si>
  <si>
    <t>5.1.3</t>
  </si>
  <si>
    <t>Part du budget consacré à des projets de coopération décentralisée en lien avec le climat, l’air ou l’énergie (%)</t>
  </si>
  <si>
    <t>L'indicateur mesure le montant des subventions ou investissements consentis pour les projets de coopération décentralisée, en lien avec le climat, l’air et l’énergie, rapporté au budget total (investissement et fonctionnement) de la collectivité. Pour information, l'aide publique au développement en France est estimée à 0,38% du RNB en 2017, toutes thématiques confondues (santé, éducation, alimentaire, eau, climat...). Lors du sommet du millénaire de 2000, l'objectif fixé par la commission européenne était d'atteindre 0,7 % du RNB en 2015.</t>
  </si>
  <si>
    <t>6.1.1</t>
  </si>
  <si>
    <t>Nombre ou % de partenaires engagés sur des objectifs chiffrés et datés</t>
  </si>
  <si>
    <t>Nombre de signataires de charte d’engagement</t>
  </si>
  <si>
    <t>tCO2 évitées par les projets de coopération</t>
  </si>
  <si>
    <t>Nombre de partenaires/personnes participant aux rencontres</t>
  </si>
  <si>
    <t>Nombre de projets intercommunaux sur l'énergie et le climat</t>
  </si>
  <si>
    <t>6.1.2</t>
  </si>
  <si>
    <t>Nombre de réunions proposées par la collectivité / an</t>
  </si>
  <si>
    <t>Budget annuel dédié à la concertation</t>
  </si>
  <si>
    <t>6.5.1</t>
  </si>
  <si>
    <t>Nombre d'heures de consultations et de conseils sur la thématique climat air énergie pour 100 hab / an</t>
  </si>
  <si>
    <t>6.5.5</t>
  </si>
  <si>
    <t xml:space="preserve">
Il s'agit du nombre de manifestions/actions de communication menées sur le thème de l'énergie et du climat. L'évaluation est différenciée selon la taille de la collectivité. Cet indicateur fait partie d'un ensemble (indicateurs qualitatifs et quantitatifs).
Valeur limite : 
2 (&lt; 3 000 hab)
5 (&gt; 3 000 hab)
10 (&gt; 50 000 hab)
Les actions importantes peuvent être comptées comme équivalentes à deux actions.
</t>
  </si>
  <si>
    <t>6.1.3</t>
  </si>
  <si>
    <t>Nombre de visiteurs par manifestation/action sur l’action, l’énergie et le climat</t>
  </si>
  <si>
    <t>Part d'établissements scolaires couverts par un PDES ou un pédibus/vélobus</t>
  </si>
  <si>
    <t>L'indicateur comptabilise le nombre d'établissement scolaires (écoles primaires, collèges, lycées) couverts par un Plan de Déplacements Etablissements Scolaires ou un pédibus/vélobus (pour les écoles primaires principalement) sur le territoire et le rapporte au nombre total d'établissements scolaires. Ce chiffre doit être en augmentation chaque année. Des valeurs indicatives limites (10%) et cibles (30%) sont données, basées sur des données ADEME et les meilleurs scores des collectivités Cit'ergie.</t>
  </si>
  <si>
    <t>6.5.3</t>
  </si>
  <si>
    <t>% d’établissement participant à la démarche éco-école (labellisé ou non)</t>
  </si>
  <si>
    <t>% d’élèves concernés par une démarche de sensibilisation</t>
  </si>
  <si>
    <t>Consommation d’énergie des écoles/établissements petite enfance gérés par la collectivité</t>
  </si>
  <si>
    <t>Consommation d’eau des écoles/établissements petite enfance gérés par la collectivité</t>
  </si>
  <si>
    <t>Part des surfaces agricoles et naturelles (%)</t>
  </si>
  <si>
    <t>Surface annuelle artificialisée (ha/an)</t>
  </si>
  <si>
    <t>Il s'agit de la mesure de la consommation ou de la réintroduction d'espaces naturels et agricoles au fil des ans grâce au suivi des surfaces réservées à ces usages dans les PLU, mesuré en pourcentage de la surface totale de la collectivité (ha cumulé des zones N et A/ha total). Ces surfaces sont non imperméabilisées, capteuses de CO2, productrices de ressources alimentaires, énergétiques, et de biodiversité. La valeur obtenue doit être comparée avec l'indicateur issu de la précédente version du document d'urbanisme de la collectivité.</t>
  </si>
  <si>
    <t>L’indicateur mesure les surfaces artificialisées chaque année a minima par l’habitat et les activités, et dans la mesure du possible également pour les autres motifs (infrastructures routières, etc.). Si l’indicateur n’est pas disponible annuellement, il s’agit de la moyenne annuelle sur une période plus large, établi à l’occasion de l’élaboration ou de la révision du PLU ou du SCOT (évaluation règlementaire de la consommation d'espaces naturels, agricoles et forestiers).</t>
  </si>
  <si>
    <t xml:space="preserve">Indicateurs présents dans le référentiel d’évaluation des opérations d’aménagement AEU2 : http://www.ademe.fr/referentiel-devaluation-operations-damenagement-aeu2 </t>
  </si>
  <si>
    <t>% du territoire urbanisé couvert par des exigences de performances énergétiques et environnementales renforcées : surfaces des zones du PLU intégrant des exigences en matière de performances énergétiques et environnementales renforcées au sens de l’article L151-21 du code de l’urbanisme, par rapport à la surface totale des zones U et AU du territoire</t>
  </si>
  <si>
    <t>1.3.1</t>
  </si>
  <si>
    <t>Cep moyen sur les PC déposés dans l’année</t>
  </si>
  <si>
    <t>BBio moyen sur les PC déposés dans l’année</t>
  </si>
  <si>
    <t>Nb de PC avec Cep&lt;RT2012</t>
  </si>
  <si>
    <t>nb d’opérations allant au-delà de la RT/nb total d’opérations réalisées dans l’année</t>
  </si>
  <si>
    <t>1.3.2</t>
  </si>
  <si>
    <t>6.3.1</t>
  </si>
  <si>
    <t>Nombre de logements rénovés énergétiquement (nb logements rénovés/100 logements existants)</t>
  </si>
  <si>
    <t>1.2.5</t>
  </si>
  <si>
    <t>% de bâtiments avec affichage du DPE (concernés ou non par l'obligation de réalisation et d'affichage du DPE)</t>
  </si>
  <si>
    <t>%  de contrats  de maintenance  et d’exploitation avec garantie de performance et/ou variantes à l’intéressement</t>
  </si>
  <si>
    <t xml:space="preserve">Evolution de la consommation d’énergie (kWh) sur une période donnée en % </t>
  </si>
  <si>
    <t>Evolution des dépenses d’énergies (Euros) sur une période donnée en %</t>
  </si>
  <si>
    <t>Evolution des émissions de GES (teqCO2) sur une période donnée en %</t>
  </si>
  <si>
    <t>2.1.1</t>
  </si>
  <si>
    <t>Economies d'énergie et réduction de GES engendrées par les travaux effectuées (suivi précis, sur les bâtiments sur lequel des travaux ont été effectués)</t>
  </si>
  <si>
    <t>Economies financières réalisées sur l’année suivant la modification, et/ou économies moyennes sur 3 ans (pour tenir compte des variations possibles à cause de facteurs externes)</t>
  </si>
  <si>
    <t>2.1.2</t>
  </si>
  <si>
    <t>Nombre de bâtiments rénovés BBC sur le nombre total de bâtiments rénovés</t>
  </si>
  <si>
    <t>Nombre de bâtiments neufs labellisés E+C- sur le nombre total de bâtiments construits</t>
  </si>
  <si>
    <t>2.1.3</t>
  </si>
  <si>
    <t>2.2.3</t>
  </si>
  <si>
    <t>2.2.4</t>
  </si>
  <si>
    <t>2.2.5</t>
  </si>
  <si>
    <t>Nombre de partenariats avec les acteurs du bâtiment</t>
  </si>
  <si>
    <t>Nombres de groupements d’artisans</t>
  </si>
  <si>
    <t>Economies d'énergie et de GES générées par les conseils</t>
  </si>
  <si>
    <t>6.2.2</t>
  </si>
  <si>
    <t>2.3.2</t>
  </si>
  <si>
    <t>3.3.1</t>
  </si>
  <si>
    <t>3.3.2</t>
  </si>
  <si>
    <t>1.2.1</t>
  </si>
  <si>
    <t>Consommation de l’éclairage public 
(kWh/hab.an)</t>
  </si>
  <si>
    <t xml:space="preserve">L’indicateur est en énergie finale et inclut les consommations pour la signalisation et l’éclairage du mobilier urbain (ex : abri-bus). La valeur limite est inspirée (valeur moyenne arrondie) de l’enquête ADEME-AITF-EDF-GDF « Energie et patrimoine communal 2012 », en énergie finale. La valeur cible correspond aux meilleures scores obtenues par des collectivités Cit’ergie. Pour les EPCI, l’indicateur n’est renseigné que si la compétence a été transférée totalement (pas uniquement sur les zones communautaires). 
Valeur limite : 90 kWh/hab (énergie finale, d'après données enquête AITF 2012, pour les villes moyennes)
Valeur cible : 60 kWh/hab
</t>
  </si>
  <si>
    <t xml:space="preserve">Puissance moyenne des points lumineux (kW/points lumineux) : Il s’agit de la puissance totale installée divisée par le nombre total de points lumineux (&lt; 0,16 kW/points lumineux. La valeur limite est issue de l’enquête ADEME-AITF-EDF-GDF « Energie et patrimoine communal 2012 », en énergie finale. </t>
  </si>
  <si>
    <t>TeqCO2 et kWh économisés via le plan d’optimisation de l’éclairage public</t>
  </si>
  <si>
    <t>2.3.1</t>
  </si>
  <si>
    <t>Nombre (ou puissance) de raccordements EnR aux réseaux de distribution d’énergie</t>
  </si>
  <si>
    <t>3.1.1</t>
  </si>
  <si>
    <t>Nb d’entreprises pratiquant la récupération de chaleur</t>
  </si>
  <si>
    <t>Nb d’installations de cogénération</t>
  </si>
  <si>
    <t>3.2.1</t>
  </si>
  <si>
    <t>Il s'agit de mesurer la part d'énergie renouvelable et de récupération (ENR&amp;R) du réseau de chaleur de la collectivité. La méthodologie de calcul doit être conforme à celle élaborée par le SNCU, reprise réglementairement dans le cadre de l'instruction fiscale ou le classement du réseau de chaleur. En présence de plusieurs réseaux de chaleur, une moyenne doit être réalisée. La valeur cible est fixée à 75%.</t>
  </si>
  <si>
    <t>3.2.2</t>
  </si>
  <si>
    <t>Puissance photovoltaïque installée sur le territoire (Wc/hab)</t>
  </si>
  <si>
    <t>L'installation de panneaux solaires photovoltaïques est possible dans toutes les collectivités. Un indicateur en puissance installée plutôt qu'en production permet de ne pas prendre en compte les différences d'ensoleillement des territoires. Les valeurs cibles sont établies à partir des données collectées dans le cadre des démarches Cit'ergie.
Les valeurs cibles sont les suivantes : 
- pour les collectivités &gt; 100 000 habitants : 20 Wc/hab (Métropole) / 60 Wc/hab (DOM-ROM)
- pour les collectivités &gt; 50 000 habitants : 40 Wc/hab (Métropole) - 120 Wc/hab (DOM-ROM)
- pour les collectivités &lt; 50 000 habitants : 60 Wc/hab (Métropole) - 180 Wc/hab (DOM-ROM)</t>
  </si>
  <si>
    <t>Mix énergétique proposé par les régies et SEM fournisseur d'électricité
(%)</t>
  </si>
  <si>
    <t>3.2.3</t>
  </si>
  <si>
    <t>Consommation énergétique des STEP kWh/kgDBO5 éliminé</t>
  </si>
  <si>
    <t>L'indicateur de consommation énergétique des STEP (station d'épuration) s'exprime en kWh/kg de DBO5 (demande biologique en oxygène mesuré à 5 jours) éliminés, plus fiables que les indicateurs en kWh/m3 d'eau traité. La composition des eaux entrantes influe en effet sur les consommations énergétiques de la station sans pour autant refléter ses performances. Le privilège est donc donné à cet indicateur, qui se situe habituellement se situe, selon la filière, autour des valeurs suivantes : boues activées entre 2 et 4, SBR (réacteur biologique séquencé) autour de 4 et BRM (bioréacteur à membranes) autour de 5 (dires d'experts). L'énergie est mesurée en énergie finale. Dans le cas d'une moyenne entre plusieurs STEP, pondérer selon les équivalents habitants.
Valeur limite : BA : 4, SBR 5, BRM 7 
Valeur cible : 2, SBR 3, BRM 4</t>
  </si>
  <si>
    <t>% de boues valorisées par méthanisation : L'indicateur mesure le pourcentage de boues valorisées par méthanisation, sachant qu'une seconde valorisation par épandage ou incinération avec récupération de chaleur est possible par la suite. La méthanisation réduit la quantité des  boues, il faudra traiter le digestat par la suite.</t>
  </si>
  <si>
    <t>Part modale de la voiture (en nombre de déplacements)</t>
  </si>
  <si>
    <t>Taux de motorisation des ménages</t>
  </si>
  <si>
    <t>Véhicules*kilomètres en voiture</t>
  </si>
  <si>
    <t xml:space="preserve">Kilomètres parcourus par mode de transport et déclinés par motif </t>
  </si>
  <si>
    <t xml:space="preserve">Nombre de trajets par mode utilisé </t>
  </si>
  <si>
    <t>1.2.2</t>
  </si>
  <si>
    <t>Part modale piéton</t>
  </si>
  <si>
    <t>Part modale vélo</t>
  </si>
  <si>
    <t>Part modale TC</t>
  </si>
  <si>
    <t>Indicateur alternatif à la part modale TC (à définir par la collectivité et son conseiller le cas échéant)</t>
  </si>
  <si>
    <t>L'indicateur comptabilise le nombre d'employés couverts par un Plan de Déplacements Entreprise (PDE) et Administration (PDA) sur le territoire et le rapporte à la population active du territoire. Ce chiffre doit être en augmentation chaque année. Des valeurs indicatives limites et cibles sont données, basées sur des données ADEME (enquête nationale 2009 et Poitou-Charentes 2012) et les meilleurs scores des collectivités Cit'ergie.</t>
  </si>
  <si>
    <t>La part modale est une part modale en nombre de déplacements. 
Les valeurs limites et cibles (limite de 20%, cible de 30%) sont données à titre indicatif pour le conseiller, qui doit également juger de l'évolution de la part modale au fil du temps et des caractéristiques du territoire (ville centre dense favorisant la marche ou territoire étendu d'une agglomération...). A défaut de posséder les parts modales issues d'une enquête ménages, les collectivités peuvent utiliser les données INSEE donnant les parts modales des déplacements domicile-travail pour la population active (tableau NAV2A ou NAV2B).</t>
  </si>
  <si>
    <t>La part modale est une part modale en nombre de déplacements. 
Il s’agit (si possible) des transports en commun en général : bus urbain, car interurbain, tram, métro, train..., pas uniquement les TCU (transport collectif urbain). La rentabilité économique du système est prise en compte dans la réduction de potentiel. Les valeurs limites et cibles (début de valorisation entre 5 et 10% selon les infrastructures en place, cible &gt;20% -région parisienne) sont données à titre indicatif pour le conseiller, qui doit également juger de l'évolution de la part modale au fil du temps et de l'offre TC sur le territoire. A défaut de posséder les parts modales issues d'une enquête ménages, les collectivités peuvent utiliser les données INSEE donnant les parts modales des déplacements domicile-travail  pour la population active (tableau NAV2A ou NAV2B).</t>
  </si>
  <si>
    <t>Nombre de participants aux évènements</t>
  </si>
  <si>
    <t>4.1.1</t>
  </si>
  <si>
    <t>L'indicateur mesure la consommation d'énergie en kWh (gazole, essence, GPL, GNV, électricité, biogaz, agro-carburants...) des véhicules de type "véhicule particulier" pour le fonctionnement de la collectivité, divisé par le nombre d'agents et/ou par kilomètre effectué. Facteurs de conversion simplifiés : gazole et essence 10 kWh/L, GPL 7 kWh/L, GNV 11 kWh/m3.</t>
  </si>
  <si>
    <t>% d'agents formés à l'éco-conduite</t>
  </si>
  <si>
    <t>4.1.2</t>
  </si>
  <si>
    <t>% de stationnement en règle pour 100 véhicules / % de stationnement gênant ou dangereux</t>
  </si>
  <si>
    <t>Nombre de parking relais</t>
  </si>
  <si>
    <t>Taux d’occupation des parkings relais</t>
  </si>
  <si>
    <t>4.2.1</t>
  </si>
  <si>
    <t>nombres d'axes intégrés dans l'outil de gestion du trafic</t>
  </si>
  <si>
    <t>4.2.2</t>
  </si>
  <si>
    <t>Diminution des gaz à effet de serre liée à l’optimisation des flux de marchandises sur le territoire</t>
  </si>
  <si>
    <t>4.2.3</t>
  </si>
  <si>
    <t>4.3.1</t>
  </si>
  <si>
    <t>Part de voiries aménagées pour les cycles (% 
Ou à défaut km/1000hab)</t>
  </si>
  <si>
    <t>% de linéaires de voiries en zone apaisée correspond à la part du linéaire cyclable « en site propre » (voirie non partagée avec l’automobile ou les bus)</t>
  </si>
  <si>
    <t>Taux de remplissage des places de stationnement cycliste</t>
  </si>
  <si>
    <t xml:space="preserve">Budget de la politique cyclable de la collectivité en euros.an.habitant </t>
  </si>
  <si>
    <t>Nombre de vélos proposés par la collectivité / 10 000 habitants (cf. étude d’évaluation des services vélos de l’ADEME, 2016). (Moyenne EPCI &lt; 100 000 hab : 15-30 vélos pour 10 000 hab ; Strasbourg : + 100 vélos / 10 000 hab)</t>
  </si>
  <si>
    <t>4.3.2</t>
  </si>
  <si>
    <t>Fréquentation des TC (voyages/hab)</t>
  </si>
  <si>
    <t xml:space="preserve">Il s'agit du nombre moyen de voyages en transport en commun effectué chaque année par un habitant.
Valeur limite : 32 (&lt;100 000 hab) et 64 (&gt;100 000 hab)
Valeur cible : 114 (&lt;100 000 hab) et 140 (&gt;100 000 hab)
 Source de l'indicateur : L'année 2007 des transports urbains, GART – Enquête annuelle sur les transports urbains (CERTU-DGITMGART-UTP) sur 192 réseaux.
</t>
  </si>
  <si>
    <t>Maillage du territoire par le réseau TC</t>
  </si>
  <si>
    <t>L'indicateur a pour objectif de mesurer le maillage du territoire par les TC : nombre moyen d'arrêts par km du réseau de transport en commun, nb arrêts/hab, km de réseau/hab ou par ha de territoire, % de population desservie dans un rayon de 300-500 mètres... L'indicateur est basé sur une moyenne tous modes de TC confondus.</t>
  </si>
  <si>
    <t>Fréquence en heure de pointe : Il s'agit d'étudier la répartition des lignes de TC urbains par tranches de fréquence en heure de pointe (3 tranches étudiées : lignes avec fréquence &lt;10 minutes, entre 10 et 20 minutes et lignes &gt;20 minutes), un jour classique de semaine. 1/3 des lignes dans chaque catégorie reflète une bonne qualité.</t>
  </si>
  <si>
    <t>% de linéaires de voiries dédiés aux transports en commun/TCSP</t>
  </si>
  <si>
    <t>Affichage CO2 en GCO2/voyages.km : Indicateur fourni par chaque transporteur à l’AOM pour situer le réseau à la fois en termes de fréquentation moyenne par bus mais aussi sur les consommations moyenne des véhicules et le mix énergétique du parc</t>
  </si>
  <si>
    <t>4.3.3</t>
  </si>
  <si>
    <t>Part de surface agricole certifiée agriculture biologique ou en conversion et haute valeur environnementale (%)</t>
  </si>
  <si>
    <t>Part de produits biologiques dans la restauration collective publique (%)</t>
  </si>
  <si>
    <t>Quantité moyenne de viande par repas dans la restauration collective publique (g/repas)</t>
  </si>
  <si>
    <t xml:space="preserve">Sur le secteur agricole : </t>
  </si>
  <si>
    <t>Part de bio (et en conversion) dans la SAU</t>
  </si>
  <si>
    <t>Part de producteurs engagés dans une démarche agro-écologique (hve niveau 3)</t>
  </si>
  <si>
    <t>Part de producteurs engagés dans une démarche qualité (signe officiels d’identification de la qualité et de l’origine –siqo- : AOP, AOC, IGP, STD, label rouge, AB)</t>
  </si>
  <si>
    <t>% d'agriculteurs ayant suivi une formation pour améliorer la durabilité des pratiques agricoles (rapporté au nombre total d'agriculteurs) : gestion des intrants, de l'eau, énergies renouvelables, qualité des sols, rotation des cultures, biodiversité…exploitations agricoles sur le territoire</t>
  </si>
  <si>
    <t>% de terres agricoles louées en bail environnemental sur le territoire</t>
  </si>
  <si>
    <t>nb de contrats MAEC (mesures agro-environnementales et climatiques)</t>
  </si>
  <si>
    <t>nb d'installations-conversions à l'agriculture biologique par an</t>
  </si>
  <si>
    <t>nb d’exploitations agricoles sur le territoire</t>
  </si>
  <si>
    <t>nombre de nouveaux agriculteurs installés grâce à l'intervention de la collectivité</t>
  </si>
  <si>
    <t>Surface d’agroforesterie</t>
  </si>
  <si>
    <t>Sur le secteur de la transformation</t>
  </si>
  <si>
    <t>Taux de transformateurs travaillant avec des produits locaux (IAA, artisans)</t>
  </si>
  <si>
    <t>Taux de commerces/points de vente dans lesquels on peut trouver des produits locaux</t>
  </si>
  <si>
    <t>% de produits locaux dans la restauration collective</t>
  </si>
  <si>
    <t>% de produits avec des signes de qualité (siqo) dans la restauration collective</t>
  </si>
  <si>
    <t>% de repas végétariens dans la restauration collective (ou taux de prise de l’alternative végétarienne)</t>
  </si>
  <si>
    <t>Nombre de personnes formées aux enjeux de la restauration durable dans le personnel de la collectivité</t>
  </si>
  <si>
    <t>Quantités de gaspillage alimentaire en restauration collective par repas servi (volume de biodéchets)</t>
  </si>
  <si>
    <t>% de bio ; de local ; de qualité, dans les événements proposés par la collectivité</t>
  </si>
  <si>
    <t>6.4.1</t>
  </si>
  <si>
    <t>Part de surface forestière certifiée</t>
  </si>
  <si>
    <t>L'indicateur mesure le % de surfaces forestières certifiées FSC ou PEFC (par rapport à la surface forestière totale). Les objectifs sont basés sur les valeurs moyennes françaises et des dires d'experts  ADEME.</t>
  </si>
  <si>
    <t>Nombre d’opérations de construction / rénovation bois effectuées à partir de bois local sur le territoire et/ou par la collectivité</t>
  </si>
  <si>
    <t>Taux de prélèvements de bois en forêt : comparer les prélèvements de bois en forêt avec l’accroissement biologique annuel. Il permet de situer la zone étudiée en termes d’exploitabilité, de dynamisme d’exploitation et d’estimer l’état des peuplements forestiers.</t>
  </si>
  <si>
    <t>6.4.2</t>
  </si>
  <si>
    <t>L'objectif est de mesurer les efforts de la collectivité en matière de limitation des engrais sur ses espaces verts. La quantité annuelle d'engrais apportée est divisée par la surface d'espaces verts gérés par la collectivité. L'unité de l'indicateur est fixé selon les possibilités de la collectivité et les produits employés : unité d'azote/m2, kg/m2, litre/m2, euros/m2...</t>
  </si>
  <si>
    <t>L'objectif est de mesurer les efforts de la collectivité en matière de limitation des consommations d'eau pour l'arrosage de ses espaces verts. Le volume annuel d'eau est divisé par la surface d'espaces verts gérés par la collectivité. L'unité de l'indicateur est en m3/m2. Les espaces verts sont entendus au sens large, à savoir : parcs et jardins, espaces sportifs végétalisés, ronds-points ou accotement enherbées de la compétence de la collectivité.</t>
  </si>
  <si>
    <t>Part des aires protégées / superficie totale du territoire</t>
  </si>
  <si>
    <t>Nombre d'espèces menacées (liste UICN) affectées par des activités (indicateur GRI, volet biodiversité)</t>
  </si>
  <si>
    <t>Linéaire de haies</t>
  </si>
  <si>
    <t>ha ou % d’espaces verts créés</t>
  </si>
  <si>
    <t>Economies d’énergie réalisées via les politiques de limitation de l’éclairage nocturne</t>
  </si>
  <si>
    <t>3.3.4</t>
  </si>
  <si>
    <t>5.2.2</t>
  </si>
  <si>
    <t>Existence de zones de publicité restreinte</t>
  </si>
  <si>
    <t>Nombre de familles impliquées dans le défi FAEP</t>
  </si>
  <si>
    <t>Nombre de familles et population du territoire couverte cherchant à réduire activement sa consommation énergétique</t>
  </si>
  <si>
    <t>6.5.2</t>
  </si>
  <si>
    <t>Production de déchets ménagers et assimilés (avec déblais et gravats) par habitant (kg/hab.an)</t>
  </si>
  <si>
    <t xml:space="preserve">Nombre de collectivités participantes à la semaine européenne de réduction des déchets </t>
  </si>
  <si>
    <t>Nombre de contrats passés avec des repreneurs locaux pour les flux de déchets recyclables</t>
  </si>
  <si>
    <t>Nombre de participants à des réunions d’informations/formation organisées pour les habitants par an</t>
  </si>
  <si>
    <t>Évolution des tonnages récupérés aux points de collecte</t>
  </si>
  <si>
    <t xml:space="preserve">Diminution des tonnages envoyés à l’incinération </t>
  </si>
  <si>
    <t>Diminution des tonnages mis en décharge</t>
  </si>
  <si>
    <t>1.2.3</t>
  </si>
  <si>
    <t>L'indicateur mesure la part de biogaz valorisé par le centre de stockage des déchets. La valeur limite de 75% est fixée par le seuil de valorisation permettant la modulation de la TGAP. Valeur cible : 100%</t>
  </si>
  <si>
    <t>Pourcentage  de biodéchets  détournés des filières de mise en décharge et d’incinération.</t>
  </si>
  <si>
    <t>Taux de participation de la population à du compostage de proximité.</t>
  </si>
  <si>
    <t>Taux de participation de la population à la collecte sélective des biodéchets.</t>
  </si>
  <si>
    <t>Tonnage de compost utilisé localement par les agriculteurs.</t>
  </si>
  <si>
    <t>Nombre d’exploitations agricoles se procurant  localement du compost issu de biodéchets.</t>
  </si>
  <si>
    <t>Nombre  d’exploitations agricoles engagées dans un programme de co-compostage.</t>
  </si>
  <si>
    <t>Nombre de composteurs distribués sur le territoire</t>
  </si>
  <si>
    <t>Divers indicateurs sur le compostage</t>
  </si>
  <si>
    <t>Divers indicateurs sur le biogaz de décharges</t>
  </si>
  <si>
    <t>Taux de captage du biogaz sur les anciennes décharges en réhabilitation.</t>
  </si>
  <si>
    <t>Nombre de tonnes équivalent CO2 évitées par le captage du biogaz.</t>
  </si>
  <si>
    <t>Courbe des quantités de biogaz produit théoriquement et de biogaz collecté.</t>
  </si>
  <si>
    <t>6.2.1</t>
  </si>
  <si>
    <t xml:space="preserve">
Nombre d'hébergements labellisés Ecolabel Européen / Total d'hébergements touristiques sur le territoire
(Indicateur complémentaire : Nombre d’hébergements labellisés Ecolabel Européen)
</t>
  </si>
  <si>
    <t>Budget annuel de la collectivité pour soutenir le tourisme durable</t>
  </si>
  <si>
    <t>Nombre de km de circuits de randonnée pédestre / cyclable / équestre créés ou remis en état</t>
  </si>
  <si>
    <t>% de visiteurs utilisant TC / Evolution dans le temps / Taux de fréquentation</t>
  </si>
  <si>
    <t>Nombre de formation réalisées - nombre de participants / nombre d'actions de sensibilisation effectuées - nombre de personnes sensibilisées</t>
  </si>
  <si>
    <t>6.3.2</t>
  </si>
  <si>
    <t>Réduction des émissions de gaz à effet de serre ou de polluants atmosphériques démontrée sur certaines actions (par exemple tonnes de CO2 économisées sur la base des objectifs fixés)</t>
  </si>
  <si>
    <t>2.2.1 (et 2.2.2)</t>
  </si>
  <si>
    <t>Part de bâtiments de classe F ou G selon le DPE pour les GES (ou équivalent)</t>
  </si>
  <si>
    <t>Part de bâtiments de classe A ou B selon le DPE pour les GES (ou équivalent)</t>
  </si>
  <si>
    <t>Emissions de gaz à effet de serre du résidentiel  (teq CO2)</t>
  </si>
  <si>
    <t>Emissions de gaz à effet de serre du tertiaire (teq CO2)</t>
  </si>
  <si>
    <t>Emissions de gaz à effet de serre du transport routier(teq CO2)</t>
  </si>
  <si>
    <t>Emissions de gaz à effet de serre annuelles du territoire par habitant (teq CO2/hab)</t>
  </si>
  <si>
    <t>Emissions de gaz à effet de serre de secteurs "autres transports" (teq CO2)</t>
  </si>
  <si>
    <t>Emissions de gaz à effet de serre de l'agriculture (teq CO2)</t>
  </si>
  <si>
    <t>Emissions de gaz à effet de serre des déchets (teq CO2)</t>
  </si>
  <si>
    <t>Emissions de gaz à effet de serre de l'industrie hors branche énergie (teq CO2)</t>
  </si>
  <si>
    <t xml:space="preserve">Cet indicateur estime la consommation énergétique finale annuelle du territoire, selon les exigences réglementaires des PCAET (décret n°2016-849 du 28 juin 2016 et arrêté du 4 août 2016 relatifs au plan climat-air-énergie territorial). </t>
  </si>
  <si>
    <t>Pour faciliter les comparaisons, l’indicateur est ramené au nombre d’habitants (population municipale selon l’INSEE). Préciser l'année de référence en commentaire. L'évaluation est basée sur l'évolution de l'indicateur.</t>
  </si>
  <si>
    <t>Consommation énergétique annuelle du territoire par habitant (MWh/hab.an)</t>
  </si>
  <si>
    <t>Consommation énergétique globale annuelle du territoire (GWh)</t>
  </si>
  <si>
    <t>Production d’énergie renouvelable globale du territoire (% de la consommation)</t>
  </si>
  <si>
    <t>Production d’énergie renouvelable globale du territoire (MWh)</t>
  </si>
  <si>
    <t>Production de chaleur/froid renouvelable  (MWh)</t>
  </si>
  <si>
    <t>Production d'électricité renouvelable  (MWh)</t>
  </si>
  <si>
    <t>Consommation d'énergie finale des bâtiments publics (MWh)</t>
  </si>
  <si>
    <t xml:space="preserve">Recyclage matière et organique des déchets ménagers et assimilés (%)
</t>
  </si>
  <si>
    <t>Production d'électricité renouvelable - patrimoine collectivité (MWh)</t>
  </si>
  <si>
    <t>Consommation énergétique du secteur "autres transports" (teq CO2)</t>
  </si>
  <si>
    <t>Consommation énergétique annuelle du territoire pour la chaleur et le rafraîchissement (GWh)</t>
  </si>
  <si>
    <t>Proportion du territoire avec gestion spécifique des eaux pluviales : Cet indicateur mesure la proportion du territoire où la collectivité limite le ruissellement des eaux pluviales par infiltration/rétention ou est équipé d'un système séparatif. Le conseiller peut se référer au schéma directeur d'assainissement. La proportion de territoire couvert donne le % de l'indicateur.</t>
  </si>
  <si>
    <t>Emissions directes de polluants atmosphériques du secteur agriculture par ha (tonne/ha)</t>
  </si>
  <si>
    <t>oui/non</t>
  </si>
  <si>
    <t>Engagement dans la Convention des Maires</t>
  </si>
  <si>
    <t>Labellisation nationale Ecoquartier d’une ou plusieurs opérations</t>
  </si>
  <si>
    <t>Engagement dans la campagne européenne Display</t>
  </si>
  <si>
    <t>Utilisation d’une GTB ou une GTC sur un ou plusieurs bâtiments</t>
  </si>
  <si>
    <t>Territoire Zéro Déchets, Zéro Gaspillage</t>
  </si>
  <si>
    <t>Taux de participation des membres du comité de pilotage</t>
  </si>
  <si>
    <t>Nombre de projets de coopération significatifs et multi-acteurs par an sur le climat, l’air et l’énergie (inclus projets européens, projets de coopération décentralisée…)</t>
  </si>
  <si>
    <t>Consommation annuelle d'énergie des véhicules (VP) de la collectivité (kWh/an.km)</t>
  </si>
  <si>
    <t>Consommation annuelle d'énergie des véhicules (VP) de la collectivité (kWh/an.employé)</t>
  </si>
  <si>
    <t>Nombre de réunions entre communes et intercommunalité sur le sujet climat-air-énergie par an</t>
  </si>
  <si>
    <t>Nombre d'heures d'éclairement</t>
  </si>
  <si>
    <t>% de communes pratiquant l'extinction (pour les EPCI compétents)</t>
  </si>
  <si>
    <t>Nb de point lumineux/hab ou /km</t>
  </si>
  <si>
    <t>Budget électricité pour  l'éclairage public (kwh/hab)</t>
  </si>
  <si>
    <t>Parts modales des déplacements professionnels (en nombre de déplacement et km parcourus)</t>
  </si>
  <si>
    <t>Consommation annuelle d’énergie des véhicules utilitaires</t>
  </si>
  <si>
    <t>teqCO2, PM10 et NOx évitées</t>
  </si>
  <si>
    <t xml:space="preserve">Nombre de contacts (appels téléphoniques, rendez-vous physique, etc.) au centre de mobilité </t>
  </si>
  <si>
    <t>Emissions annuelles de GES du parc de véhicules (par km effectué,  par agent)</t>
  </si>
  <si>
    <t>Nombre total de kilomètres effectués par les véhicules de la collectivité</t>
  </si>
  <si>
    <t>Nombre de teqCO2 évités grace au plan de mobilité de la collectivité</t>
  </si>
  <si>
    <t>Coût des réparations liées à des problèmes mécaniques (usure)</t>
  </si>
  <si>
    <t>Durée d'usage des véhicules</t>
  </si>
  <si>
    <t>Nombre de véhicules motorisés rapporté au nombre d'agents</t>
  </si>
  <si>
    <t>L'indicateur mesure le nombre de places de stationnement public pour les voitures par habitant (stationnements publics gratuit ou payant, sur voirie ou dans des ouvrages, exploité en régie par la collectivité –commune ou EPCI- ou délégué). Si le périmètre suivi est partiel, l’indiquer en commentaire.</t>
  </si>
  <si>
    <t>% de point durs traités</t>
  </si>
  <si>
    <t>L'indicateur suit une estimation de la séquestration nette de dioxyde de carbone, identifiant au moins les sols agricoles et la forêt, en tenant compte des changements d’affectation des terres (décret n°2016-849 du 28 juin 2016 et arrêté du 4 août 2016 relatifs au plan climat-air-énergie territorial).</t>
  </si>
  <si>
    <t>Séquestration nette de dioxyde de carbone des sols et de la forêt (teq CO2)</t>
  </si>
  <si>
    <t>Composante de l'indicateur 6a : encombrants, déchets verts, déblais et gravats…</t>
  </si>
  <si>
    <t>Composante de l'indicateur 6a : emballages, déchets fermentescibles, verre…</t>
  </si>
  <si>
    <t>Production de déchets occasionnels (kg/hab)</t>
  </si>
  <si>
    <t>6.3.3</t>
  </si>
  <si>
    <t>Nombre d'entreprises et/ou d'organismes de formation impliqués par la collectivité</t>
  </si>
  <si>
    <t>Nombre de manifestations/actions par an sur le climat l'air et l'énergie</t>
  </si>
  <si>
    <t>Nombre de signataires de chartes d’engagement/sites certifiés ISO50001</t>
  </si>
  <si>
    <t>Budget en euros.an pour les actions à destination des entreprises pour l’amélioration de leurs performances énergétiques</t>
  </si>
  <si>
    <t>Part de bâtiments ayant fait l'objet d'un suivi annuel de ses consommations</t>
  </si>
  <si>
    <t>Consommation d’eau des piscines (l/utilisateur.an)</t>
  </si>
  <si>
    <t>Potentiel d’énergie de récupération à l’horizon 2021, 2026, 2030-31, 2050 (indicateurs réglementaires PCAET)</t>
  </si>
  <si>
    <t>Energie produite par cogénération (MWh)</t>
  </si>
  <si>
    <t>Chaleur fatale récupérée  (MWh)</t>
  </si>
  <si>
    <r>
      <t>Il s’agit de la part (en poids) des déchets ménagers et assimilés (DMA, cf. définition ci-dessus</t>
    </r>
    <r>
      <rPr>
        <sz val="11"/>
        <rFont val="Calibri"/>
        <family val="2"/>
        <scheme val="minor"/>
      </rPr>
      <t>)</t>
    </r>
    <r>
      <rPr>
        <sz val="11"/>
        <color theme="1"/>
        <rFont val="Calibri"/>
        <family val="2"/>
        <scheme val="minor"/>
      </rPr>
      <t xml:space="preserve"> orientés vers le recyclage matière et organique. Le recyclage consiste en toute opération de valorisation par laquelle les déchets, y compris organiques, sont retraités en substances, matières ou produits pour resservir à leur fonction initiale ou à d’autres fins (définition du code de l’environnement). La valorisation énergétique n'est pas prise en compte ici. 
NB : On mesure les déchets « orientés vers le recyclage », les refus de tri ne sont donc pas déduits. Ne sont pas considérés ici comme « orientés vers le recyclage » les déchets entrant dans des installations de tri mécanobiologique. Pour ces derniers, seuls les flux sortant orientés vers la valorisation organique (compostage ou méthanisation) ou vers le recyclage matière (métaux récupérés) sont à intégrer dans les flux « orientés vers le recyclage ». Les mâchefers valorisés ainsi que les métaux récupérés sur mâchefers ne sont pas intégrés. 
</t>
    </r>
  </si>
  <si>
    <t>Part de bâtiments publics de classe F ou G selon le DPE pour l'énergie (ou équivalent)</t>
  </si>
  <si>
    <t>Part de bâtiments publics de classe A ou B selon le DPE pour l'énergie (ou équivalent)</t>
  </si>
  <si>
    <t>L'indicateur mesure le rapport entre les achats d'électricité renouvelable et le montant total des achats d'électricité de la collectivité pour les bâtiments et équipements de la collectivité (y compris services publics eaux, assainissement, déchets et éclairage public s’ils sont de la compétence de la collectivité) (en kWh ou MWh).</t>
  </si>
  <si>
    <t>En remplacement de l'indicateur sur les parts modales des transports en commun, la collectivité peut mesurer par un autre indicateur la progression d'un moyen de transport alternatif à la voiture individuelle, mieux adapté à sa situation (milieu rural notamment) : co-voiturage, transport à la demande... Il peut également s’agir de la part de déplacements intermodaux réalisés par les habitants du territoire, c’est-à-dire la part de déplacements mécanisés (tout mode hors marche-a-pied)  composés d'au moins deux trajets effectués à l’aide de plusieurs modes mécanisés. Pour obtenir la totalité des points, la valeur collectée doit témoigner d'une bonne performance de la collectivité par rapport à des valeurs de références nationales ou locales. A préciser en commentaires.
A titre indicatif,  [valeur limite ; valeur cible] pour la part de déplacements intermodaux: 
Pour les collectivités &gt; 800 000 hab: [4% ; 12%]
Pour les collectivités &gt; 300 000 hab :  [2% : 6%]
Pour les collectivités &gt; 50 000 hab : [0,5% ; 2%]
Pour les collectivités &lt;50 000 hab : [0,25% ; 1,2%]
(source : analyse de rapport d’études et de recherches sur l’intermodalité, CEREMA – IFSTTAR, 2015 et 2016, &lt;halshs-01386613&gt;, &lt;halshs-01386621&gt;  et tendances observées depuis 1985 dans le cadre des EMD)</t>
  </si>
  <si>
    <t xml:space="preserve">L'indicateur mesure le kilométrage de voiries aménagées (pistes le long de la voirie, bandes cyclables et couloirs bus autorisés aux vélos, les zones 30, les aires piétonnes…) sur le kilométrage total de voirie. Les aménagements à double-sens compte pour 1, les sens unique pour 0,5 ; les aménagements hors voirie ne sont pas pris en compte (voies vertes, pistes ne suivant pas le tracé de la voirie, allées de parcs, ...). A défaut, un indicateur en km/1000 habitants pourra être utilisé. Les valeurs de références sont basées sur un traitement des données du Club des villes et territoires cyclables, dans le cadre de l’Observatoire des mobilités actives, enquête 2015-2016.
Valeurs limites : 
- 25% ou 1 km/1000 hab (ville)
- 20% ou 0,8 km/1000 hab(EPCI)
Valeurs cibles (objectifs) : 
- 50% ou 2 km/1000 hab  (ville)
- 40% ou 1,5 km/1000 hab (EPCI)
</t>
  </si>
  <si>
    <t>Puissance de la production d’énergies renouvelables sur le territoire (par filière) (MW)</t>
  </si>
  <si>
    <t xml:space="preserve">Budget associé à la politique climat-air-énergie
(euros/hab.an)
</t>
  </si>
  <si>
    <t>L'indicateur mesure le montant des dépenses engagées pour les projets de coopération significatifs et multi-acteurs par an sur le climat, l’air et l’énergie (hors coopération décentralisée), rapporté au budget total (investissement et fonctionnement) de la collectivité.</t>
  </si>
  <si>
    <t>Nombre de personnes dont le poste comprend des missions en lien avec la politique climat-air-énergie  (indicateur complémentaire au nombre d’ETP)</t>
  </si>
  <si>
    <t>L’indicateur mesure le nombre de personnes en équivalent temps plein dédiées à la mise en œuvre de la politique climat-air-énergie. Pour être comptabilisé à 100%, l’intitulé du poste doit clairement se référer à cette politique (e : chargé de mission énergie, plan climat, mobilité douce…) ; pour des postes mixtes (ex : chargé de mission bâtiments), le poste ne doit pas être compté entièrement dans l’indicateur, mais uniquement l’estimation du % des tâches en lien avec la politique climat-air-énergie. Le personnel externe (prestataires) ne doit pas être pris en compte. Pour faciliter la comparaison, le nombre d’ETP est ramené au nombre total d'ETP de la collectivité.</t>
  </si>
  <si>
    <t>Part d'ETP de la collectivité  dédié à la mise en œuvre de la politique climat air énergie ( %)</t>
  </si>
  <si>
    <t>Compacité des formes urbaines</t>
  </si>
  <si>
    <t>L'indicateur mesure la part (en surface -à défaut en nombre) de bâtiments, soumis ou non à l'obligation de réalisation du DPE,  dont la collectivité est propriétaire (ou mis à disposition avec transferts des droits patrimoniaux) compris dans les classes A et B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</si>
  <si>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L'indicateur mesure la part (en surface -à défaut en nombre) de bâtiments, soumis ou non à l'obligation de réalisation du DPE, dont la collectivité est propriétaire (ou mis à disposition avec transferts des droits patrimoniaux) compris dans les classes A et B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</si>
  <si>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L'indicateur mesure la part (en surface -à défaut en nombre) de bâtiments, soumis ou non à l'obligation de réalisation du DPE,  dont la collectivité est propriétaire (ou mis à disposition avec transferts des droits patrimoniaux) compris dans les classes F et G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</si>
  <si>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L'indicateur mesure la part (en surface -à défaut en nombre) de bâtiments, , soumis ou non à l'obligation de réalisation du DPE,  dont la collectivité est propriétaire (ou mis à disposition avec transferts des droits patrimoniaux) compris dans les classes F et G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</si>
  <si>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2.3.5</t>
  </si>
  <si>
    <t>Dépenses énergétiques - véhicules (euros)</t>
  </si>
  <si>
    <t>Dépenses  énergétiques - bâtiments (euros)</t>
  </si>
  <si>
    <t>Dépenses énergétiques - éclairage public  (euros)</t>
  </si>
  <si>
    <t>Dépenses énergétiques de la collectivité (euros)</t>
  </si>
  <si>
    <t>Taux de production d'électricité renouvelable sur le territoire (%)</t>
  </si>
  <si>
    <t>Part modale des déplacements alternatifs à la voiture individuelle pour les déplacements  domicile-travail des agents de la collectivité (%)</t>
  </si>
  <si>
    <t>Via une enquête réalisée auprès des agents, l’indicateur mesure la part modale (en nombre de déplacements) cumulée des déplacements alternatifs à la voiture individuelle (somme des parts modales marche, vélo, transport en commun, co-voiturage) dans les déplacements domicile-travail des agents. L’indicateur est décliné si possible également en kilomètres parcourus.</t>
  </si>
  <si>
    <t>Nombre de kilomètres parcourus par les vélos de services</t>
  </si>
  <si>
    <t>Part de voiries « apaisées » (%)</t>
  </si>
  <si>
    <t>L’indicateur mesure la part des voiries où un dispositif règlementaire permet l’apaisement de la circulation (réduction des vitesses en dessous de 50 km/heures ou limitation de la circulation) par rapport au linéaire total de voirie de la collectivité. Les dispositifs pris en compte sont les zones de rencontre, les zones 30, les aires piétonnes, les zones de circulation restreinte.</t>
  </si>
  <si>
    <t>Nombre de places de stationnement public pour les voitures par habitant (nb/hab)</t>
  </si>
  <si>
    <t>Emissions annuelles de Nox (tonnes)</t>
  </si>
  <si>
    <t>Emissions annuelles de PM10 (tonnes)</t>
  </si>
  <si>
    <t>Emissions annuelles de PM2,5 (tonnes)</t>
  </si>
  <si>
    <t>Emissions annuelles de COV (tonnes)</t>
  </si>
  <si>
    <t xml:space="preserve"> km et % de linéaires de voiries dédiées aux piétons/de chemins piétons</t>
  </si>
  <si>
    <t xml:space="preserve">L'indicateur mesure le nombre de places de stationnement vélo pour 100 habitants : arceaux sur l’espace public, consignes ou boxes à vélos, stationnements vélos en gare, en parking automobiles... Attention, les stationnements de type râtelier vélo ou « pince-roues » sur l’espace public, qui ne permettent pas une accroche sécuritaire, ne sont pas pris en compte.
Valeurs limites : 2 (commune) et 1 (EPCI)
Valeurs cibles (objectifs) : 4 (communes) et 2 (EPCI)
(analyse d'après Club des villes et territoires cyclables, dans le cadre de l’Observatoire des mobilités actives, enquête 2013)
Pour les collectivités rurales, se focaliser sur la présence d’abris et de stationnements proposés aux endroits clés (centres bourgs, autour des écoles et pôles d’activités, lieux publics de rencontre, commerces, etc). </t>
  </si>
  <si>
    <t>Nombre de places de stationnement vélo, hors pince-roues (nb / 100 habitants)</t>
  </si>
  <si>
    <t>Le rendement de l'UIOM (unité d'incinération des ordures ménagères) est calculé selon la formule permettant la modulation du taux de la TGAP (arrêté du 7 décembre 2016 modifiant l'arrêté du 20 septembre 2002 relatif aux installations d'incinération et de coïncinération de déchets non dangereux et aux installations incinérant des déchets d'activités de soins à risques infectieux). Le niveau de performance énergétique choisi comme valeur cible est celui utilisé à l'article 266 nonies du code des douanes pour bénéficier d’une TGAP réduite.
Valeur limite et cible : 65%</t>
  </si>
  <si>
    <t xml:space="preserve">L'indicateur mesure l'électricité et la chaleur (en kWh) produite à partir de biodéchets pour l'ensemble du territoire (ménages et activités économiques, agricoles...). A défaut, l'indicateur indique le tonnage des biodéchets collectés de manière séparative. Pour information, le ratio moyen de déchets alimentaires collectés par l’ensemble des collectivités en France en 2015 est de 63 kg/habitant desservi (étude suivi technico-économique biodéchets, Ademe, 2017) : 
- 46 kg/habitant desservi pour la collecte de déchets alimentaires seuls 
- 99 kg/habitant desservi pour la collecte de déchets alimentaires et déchets verts </t>
  </si>
  <si>
    <t>Nombre de ménages demandeurs et bénéficiaires du FSL pour l’aide au paiement des factures d’énergie sur le territoire</t>
  </si>
  <si>
    <t>L’indicateur mesure annuellement le nombre de ménages demandeurs et bénéficiaires du fond de solidarité logement (FSL) pour l’aide au paiement des factures d’énergie sur le territoire. Il peut être obtenu auprès des Conseils Départementaux qui gèrent ce fond (indicateur suivi au niveau national par l’office national de la précarité énergétique).</t>
  </si>
  <si>
    <t>Nombre de dossiers « Habiter mieux » déposés à l’Anah sur le territoire</t>
  </si>
  <si>
    <t>L’indicateur mesure le nombre de dossier déposés chaque année auprès de l’ANAH dans le cadre du programme Habiter mieux. Ce programme vise les propriétaires occupants (sous conditions de ressources) et les propriétaires bailleurs.</t>
  </si>
  <si>
    <t>kWhcumac économisés via les CEE « précarité énergétique »</t>
  </si>
  <si>
    <t>Montant des aides financières à l’énergie des CCAS/CIAS</t>
  </si>
  <si>
    <t>% de ménages en situation de précarité énergétique sur le territoire (cf. indicateurs de l’ONPE basés sur le taux d’effort énergétique -TEE, l’indicateur « bas revenus dépenses élevées » -BRDE- et le froid ressenti)</t>
  </si>
  <si>
    <t>Part moyenne d'entreprises du bâtiment qualifiées en RGE (%) : ll s'agit de la part moyenne d'entreprises de construction (artisans et bureaux d'études) dont le siège est domicilié sur la collectivité et qui sont qualifiées RGE.</t>
  </si>
  <si>
    <r>
      <t>Budget annuel travaux de rénovation/m</t>
    </r>
    <r>
      <rPr>
        <vertAlign val="superscript"/>
        <sz val="6.6"/>
        <rFont val="Calibri"/>
        <family val="2"/>
        <scheme val="minor"/>
      </rPr>
      <t>2</t>
    </r>
    <r>
      <rPr>
        <sz val="11"/>
        <rFont val="Calibri"/>
        <family val="2"/>
        <scheme val="minor"/>
      </rPr>
      <t xml:space="preserve"> du patrimoine</t>
    </r>
  </si>
  <si>
    <r>
      <t>kms de voirie apaisée</t>
    </r>
    <r>
      <rPr>
        <b/>
        <sz val="11"/>
        <rFont val="Calibri"/>
        <family val="2"/>
        <scheme val="minor"/>
      </rPr>
      <t xml:space="preserve"> </t>
    </r>
  </si>
  <si>
    <r>
      <t xml:space="preserve">Taux de récolte : </t>
    </r>
    <r>
      <rPr>
        <sz val="11"/>
        <rFont val="Calibri"/>
        <family val="2"/>
        <scheme val="minor"/>
      </rPr>
      <t>Récolte commercialisée par usages et % par usages : M3 de Bois d’œuvre (BO) récolté/an ; M3 de Bois d’industrie (BI) récolté/an ; et M3 de Bois d’énergie (BE) récolté/an  (% BO/ (BO+BI+BE) ; % BI/ (BO+BI+BE), % BE/ (BO+BI+BE) </t>
    </r>
  </si>
  <si>
    <t>Taux de captage du biogaz</t>
  </si>
  <si>
    <t>Nombre de parking utilisés pour d'autres finalités que le stationnement</t>
  </si>
  <si>
    <t>Nombre de places de stationnement réellement utilisées en fonction du nombre de salariés, des logements, de la surface des lieux d'activités…</t>
  </si>
  <si>
    <t>Nombre de places par salarié et/ou le nombre de places par habitant</t>
  </si>
  <si>
    <t>Nombre de places en fonction de la surface de l'entreprise ou des logements</t>
  </si>
  <si>
    <t>Taux de remplissage moyen et le taux de remplissage maximal</t>
  </si>
  <si>
    <t>Coût d'investissement et d'entretien du stationnement</t>
  </si>
  <si>
    <t>Recettes liées au stationnement</t>
  </si>
  <si>
    <t>Nombre d’abonnés mensuels et annuels aux transports en commun</t>
  </si>
  <si>
    <t>Quantité de biodéchets ; de déchets d’emballages</t>
  </si>
  <si>
    <t>Cet indicateur mesure la production d'électricité renouvelable sur le territoire, par la collectivité, ses partenaires et les particuliers, rapporté à la consommation totale d'électricité du territoire (énergie finale). Les énergies renouvelables considérées sont celles citées dans le décret Décret n° 2016-849 du 28 juin 2016  relatif au plan climat-air-énergie territorial  (éolien  terrestre,  solaire  photovoltaïque,  solaire  thermodynamique,  hydraulique,  biomasse  solide, biogaz,  géothermie). L'électricité produite par cogénération via incinération des déchets en mélange compte pour 50% comme une énergie renouvelable (biomasse solide). La cogénération à partir d'énergie fossile n'est pas prise en compte. La collectivité doit avoir effectué un bilan de ses consommations et productions d'ENR tel que décrit à l'action 1.1.2.
Valeur cible pour les territoires sans potentiel éolien et hydraulique : 16%
Valeur cible pour les territoires à fort potentiel : 40%
Valeur cible pour les DOM : 75%</t>
  </si>
  <si>
    <t>Cet indicateur mesure la production de chaleur et de rafraichissement  renouvelable sur le territoire (initiative publique et privée), divisée par les consommations totales de chaleur et de froid du territoire (en énergie finale). Les énergies renouvelables prise en compte sont celles citées selon les filières citées dans le Décret n° 2016-849 du 28 juin 2016  relatif au plan climat-air-énergie territorial :  biomasse  solide,  pompes  à  chaleur,  géothermie,  solaire  thermique,  biogaz. Par convention, 50% de la chaleur produite par l’incinération des déchets est considérée issue de déchets urbains renouvelables (source DGEC, dans ses bilans). Les pompes à chaleur prise en compte sont les pompes à chaleur eau/eau, sol/eau, sol/sol  avec une efficacité énergétique ≥ 126 % (PAC basse température) et une efficacité énergétique ≥ 111 % (PAC moyenne ou haute température) (exigences du crédit d’impôt pour la transition énergétique 2018). La cogénération à partir d'énergie fossile n'est pas prise en compte. Pour connaître cet indicateur, la collectivité doit avoir effectué un bilan de ses consommations et production d'ENR tel que décrit à l'action 1.1.2.
Valeur cible : 38% en Métropole, 75% dans les DOM</t>
  </si>
  <si>
    <t>Les SEM et régies peuvent, en plus de leur propre production d’énergies renouvelables, acheter de l'électricité renouvelable ou verte (labellisée) pour compléter leur offre. Les objectifs fixés (production et achat) sont basés sur les objectifs 2030 de la loi de transition énergétique. 
Valeur cible Métropole : 40% 
Valeur cible DOM-ROM : 100%</t>
  </si>
  <si>
    <t>2.2.1  (et 2.2.2)</t>
  </si>
  <si>
    <t>-</t>
  </si>
  <si>
    <t>Consommation de chaleur/rafraichissement renouvelable et de récupération - patrimoine collectivité   (MWh)</t>
  </si>
  <si>
    <t>Part des achats d’électricité renouvelable de la collectivité (%)</t>
  </si>
  <si>
    <t>Consommation moyenne d'eau dans les bâtiments de la collectivité (l/m².an)</t>
  </si>
  <si>
    <t>Cet indicateur est le ratio entre la consommation d'énergie pour le chauffage assurée par le(s) réseau(x) de chaleur ENR&amp;R et la consommation totale d'énergie pour le chauffage du territoire (pour le résidentiel et le tertiaire, donc hors industrie).
La valeur limite est basée sur le taux moyen de couverture des besoins de chaleur par les réseaux de chaleur en Europe (source : AMORCE)
ATTENTION : Les réseaux de chaleur 100% fossiles ne sont pas pris en compte ici
Valeur cible : 10%</t>
  </si>
  <si>
    <t>Taux de bâtiment public raccordés à un réseau de chaleur majoritairement alimenté par des EnR&amp;R : L’indicateur mesure la part (en surface) des bâtiments publics fournis en chaleur et en froid par un réseau de majoritairement alimenté par des EnR&amp;R</t>
  </si>
  <si>
    <t xml:space="preserve">Taux de bois local dans l'approvisionnement des chaufferies : L'indicateur mesure la part de bois local utilisée pour la consommation de la/des chaufferie(s) alimentant les bâtiments et équipements publics ou des chaufferies bois maîtrisées par la collectivité en tant qu'autorité organisatrice de la distribution de chaleur. Pour être considérée comme "locale", la biomasse doit être issue d’un bassin d’approvisionnement local situé dans un rayon de 100 kilomètres autour de la collectivité. Pour un EPCI, cet indicateur peut également être suivi à l'échelle de chacune de ses communes membres. </t>
  </si>
  <si>
    <t>oui</t>
  </si>
  <si>
    <t>Taux de couverture par les énergies renouvelables et de récupération des besoins en chaleur et rafraichissement - patrimoine collectivité (%)</t>
  </si>
  <si>
    <t>composante de l'indicateur 13a</t>
  </si>
  <si>
    <t>Taux de production d'électricité renouvelable  - patrimoine collectivité (%)</t>
  </si>
  <si>
    <t xml:space="preserve">Pour les bâtiments et équipements publics, l'indicateur mesure  la consommation de chaleur/rafraichissement issue d’energie renouvelable et de récupération. Le patrimoine en DSP est inclus si possible ainsi que les services publics eau/assainissement/déchets lorsqu'ils sont de la compétence de la collectivité. Pour les collectivités compétentes, la récupération de chaleur des UIOM ainsi que sur les eaux usées/épurées peut ainsi être prise en compte pour la part autoconsommée sur place (bâtiments de la collectivité et process). Les pompes à chaleur prise en compte sont les pompes à chaleur eau/eau, sol/eau, sol/sol avec une efficacité énergétique ≥ 126 % (PAC basse température) et une efficacité énergétique ≥ 111 % (PAC moyenne ou haute température). Pour les bâtiments publics desservis par des réseaux de chaleur, le taux d’EnR&amp;R du réseau est défini réglementairement et s’apprécie au regard du bulletin officiel des impôts vis-a-vis de la TVA réduite (BOI-TVA-LIQ-30 chapitre 2.140). La co-génération fossile n’est pas prise en compte.) </t>
  </si>
  <si>
    <t>Déclinaison de l'indicateur 17a. L'indicateur mesure le rapport de la production d'électricité d'origine renouvelable (installations financées en totalité ou en majorité par la collectivité et de sa compétence : éolien, photovoltaïque, hydraulique, marémotrice, géothermie haute température, électricité issue de l'incinération des déchets à hauteur de 50%, cogénération biomasse/biogaz...) sur la consommation totale d'électricité des bâtiments et équipements communaux (y compris l'éclairage public et les services industriels de la compétence de la collectivité) en énergie finale. Le patrimoine en DSP est inclus si possible.</t>
  </si>
  <si>
    <t>L'indicateur mesure la production d'électricité d'origine renouvelable (installations financées en totalité ou en majorité par la collectivité et de sa compétence : éolien, photovoltaïque, hydraulique, marémotrice, géothermie haute température, électricité issue de l'incinération des déchets à hauteur de 50%, cogénération biomasse/biogaz...).</t>
  </si>
  <si>
    <t>Déclinaison de l'indicateur 16a. Pour les bâtiments et équipements publics, l'indicateur mesure le rapport de la consommation de chaleur/rafraichissement issue d’energie renouvelable et de récupération sur la consommation totale d'énergie pour les usages thermiques (chauffage, eau chaude sanitaire, climatisation-rafraichissement) en énergie finale. Le patrimoine en DSP est inclus si possible. Les consommations thermiques des services publics eau/assainissement/déchets sont prises en compte lorsqu'ils sont de la compétence de la collectivité. Pour les collectivités compétentes, la récupération de chaleur des UIOM ainsi que sur les eaux usées/épurées peut ainsi être prise en compte pour la part autoconsommée sur place (bâtiments de la collectivité et process). Les pompes à chaleur prise en compte sont les pompes à chaleur eau/eau, sol/eau, sol/sol  avec une efficacité énergétique ≥ 126 % (PAC basse température) et une efficacité énergétique ≥ 111 % (PAC moyenne ou haute température). Pour les bâtiments publics desservis par des réseaux de chaleur, le taux d’EnR&amp;R du réseau est défini réglementairement et s’apprécie au regard du bulletin officiel des impôts vis-a-vis de la TVA réduite (BOI-TVA-LIQ-30 chapitre 2.140). La co-génération fossile n’est pas prise en compte.)</t>
  </si>
  <si>
    <t>Décomposition par secteur réglementaire de l'indicateur global 1</t>
  </si>
  <si>
    <t>Décomposition par usage de l'indicateur 2a - utile aux calculs des taux de production ENR (dénominateur)</t>
  </si>
  <si>
    <t>Déclinaison en % de la consommation énergétique du territoire de l'indicateur 3a</t>
  </si>
  <si>
    <t>Décomposition par secteur réglementaire de l'indicateur global 2a</t>
  </si>
  <si>
    <t>Cet indicateur mesure la production de chaleur et de rafraichissement  renouvelable sur le territoire (initiative publique et privée). Les énergies renouvelables prise en compte sont celles citées selon les filières citées dans le Décret n° 2016-849 du 28 juin 2016  relatif au plan climat-air-énergie territorial :  biomasse  solide,  pompes  à  chaleur,  géothermie,  solaire  thermique,  biogaz. Par convention, 50% de la chaleur produite par l’incinération des déchets est considérée issue de déchets urbains renouvelables (source DGEC, dans ses bilans). Les pompes à chaleur prise en compte sont les pompes à chaleur eau/eau, sol/eau, sol/sol  avec une efficacité énergétique ≥ 126 % (PAC basse température) et une efficacité énergétique ≥ 111 % (PAC moyenne ou haute température) (exigences du crédit d’impôt pour la transition énergétique 2018). La cogénération à partir d'énergie fossile n'est pas prise en compte.</t>
  </si>
  <si>
    <t>4.1.1 (et 4.3.1)</t>
  </si>
  <si>
    <t>4.1.1 (et 4.3.2)</t>
  </si>
  <si>
    <t>4.1.1 (et 4.3.3)</t>
  </si>
  <si>
    <t>1.2.4 (et 6.5.4)</t>
  </si>
  <si>
    <t>déclinaison par kilomètre de l'indicateur 40a</t>
  </si>
  <si>
    <t>6.4.2 (et 6.4.1)</t>
  </si>
  <si>
    <t>Composante de l'indicateur 49a</t>
  </si>
  <si>
    <t>Budget études/expertises MDE/ENR/qualité de l'air/adaptation au changement climatique (euros)</t>
  </si>
  <si>
    <t>Budget actions communication/sensibilisation climat-air-énergie  (euros)</t>
  </si>
  <si>
    <t>Montant des aides financières accordées aux particuliers et acteurs privés (euros)</t>
  </si>
  <si>
    <t>Budget travaux rénovation énergétique patrimoine public  (euros)</t>
  </si>
  <si>
    <t>Budget installations ENR publiques  (euros)</t>
  </si>
  <si>
    <t>Composante de l'indicateur 49a. L’indicateur mesure le budget global dédié par la collectivité au développement de la pratique cyclable sur son territoire : études, infrastructures et services.</t>
  </si>
  <si>
    <t>Budget politique cyclable  (euros/hab.an)</t>
  </si>
  <si>
    <t>Montant des aides financières accordées aux particuliers et acteurs privés (euros/hab.an)</t>
  </si>
  <si>
    <t>Composante de l'indicateur 49a. Il s'agit du montant des subventions octroyées par la collectivité aux particuliers et autres acteurs privés dans le domaine énergétique et climatique. La part financée par la collectivité dans des subventions partenariales est prise en compte.</t>
  </si>
  <si>
    <t>Déclinaison par habitant.</t>
  </si>
  <si>
    <t>Composante de l'indicateur 63a</t>
  </si>
  <si>
    <t>AIDE AUX CALCULS DE POINTS POUR LE CONSEILLER CIT'ERGIE</t>
  </si>
  <si>
    <t>4.3.1 (et 4.2.2)</t>
  </si>
  <si>
    <t>La part modale est une part modale en nombre de déplacements. 
Les valeurs limites et cibles sont données à titre indicatif pour le conseiller, qui doit également juger de l'évolution de la part modale au fil du temps et selon le territoire. En France, la moyenne est de 3%, la valeur max est atteinte à Strasbourg avec 10% des déplacements. En Allemagne les parts modales atteignent 25% dans plusieurs villes. A défaut de posséder les parts modales issues d'une enquête ménages, les collectivités peuvent utiliser les données INSEE donnant les parts modales des déplacements domicile-travail pour la population active (tableau NAV2A ou NAV2B).</t>
  </si>
  <si>
    <t>Part des marchés (en nombre) intégrant des clauses environnementales dans les spécifications techniques ou les critères d’attribution en augmentation</t>
  </si>
  <si>
    <t>Part des marchés intégrant des clauses environnementales (%)</t>
  </si>
  <si>
    <t>4.1.1 (et 4.3.3, 4.3.4)</t>
  </si>
  <si>
    <t>4.3.4</t>
  </si>
  <si>
    <t>Nombre d’aires de co-voiturage ou de places dédiées au co-voiturage</t>
  </si>
  <si>
    <t>Taux d’occupation des aires de co-voiturage</t>
  </si>
  <si>
    <t xml:space="preserve">Nombre d'heures de consultations et de conseil sur l'énergie et la construction pour 100 hab / an
Valeur limite = 10 min /100 hab
Valeur cible = 60 min / 100 hab
</t>
  </si>
  <si>
    <t>Valeur limite</t>
  </si>
  <si>
    <t>Valeur cible</t>
  </si>
  <si>
    <t>Notation max</t>
  </si>
  <si>
    <t>Notation obtenue</t>
  </si>
  <si>
    <r>
      <t>Emissions annuelles de SO</t>
    </r>
    <r>
      <rPr>
        <vertAlign val="subscript"/>
        <sz val="11"/>
        <color rgb="FF000000"/>
        <rFont val="Calibri"/>
        <family val="2"/>
        <scheme val="minor"/>
      </rPr>
      <t xml:space="preserve">2 </t>
    </r>
    <r>
      <rPr>
        <sz val="11"/>
        <color rgb="FF000000"/>
        <rFont val="Calibri"/>
        <family val="2"/>
        <scheme val="minor"/>
      </rPr>
      <t xml:space="preserve"> (tonnes)</t>
    </r>
  </si>
  <si>
    <r>
      <t>Emissions annuelles de NH</t>
    </r>
    <r>
      <rPr>
        <vertAlign val="subscript"/>
        <sz val="11"/>
        <color rgb="FF000000"/>
        <rFont val="Calibri"/>
        <family val="2"/>
        <scheme val="minor"/>
      </rPr>
      <t>3</t>
    </r>
    <r>
      <rPr>
        <sz val="11"/>
        <color rgb="FF000000"/>
        <rFont val="Calibri"/>
        <family val="2"/>
        <scheme val="minor"/>
      </rPr>
      <t xml:space="preserve"> (tonnes)</t>
    </r>
  </si>
  <si>
    <r>
      <t>Quantité annuelle d'engrais/m</t>
    </r>
    <r>
      <rPr>
        <vertAlign val="superscript"/>
        <sz val="11"/>
        <color rgb="FF000000"/>
        <rFont val="Calibri"/>
        <family val="2"/>
        <scheme val="minor"/>
      </rPr>
      <t>2</t>
    </r>
    <r>
      <rPr>
        <sz val="11"/>
        <color rgb="FF000000"/>
        <rFont val="Calibri"/>
        <family val="2"/>
        <scheme val="minor"/>
      </rPr>
      <t xml:space="preserve"> d'espaces verts</t>
    </r>
  </si>
  <si>
    <r>
      <t>Quantité annuelle d'eau/m</t>
    </r>
    <r>
      <rPr>
        <vertAlign val="superscript"/>
        <sz val="11"/>
        <color rgb="FF000000"/>
        <rFont val="Calibri"/>
        <family val="2"/>
        <scheme val="minor"/>
      </rPr>
      <t xml:space="preserve">2 </t>
    </r>
    <r>
      <rPr>
        <sz val="11"/>
        <color rgb="FF000000"/>
        <rFont val="Calibri"/>
        <family val="2"/>
        <scheme val="minor"/>
      </rPr>
      <t>d'espaces verts</t>
    </r>
  </si>
  <si>
    <t>Cette liste indicative d'indicateurs complémentaires permet à la collectivité de préciser le suivi de son plan d'actions, si elle le juge utile. Pour le conseiller Cit'ergie, ils peuvent constituer une indication suplémentaire permettant d'apprécier la qualité/l'avancement/la réalisation des actions.</t>
  </si>
  <si>
    <t>Pour faciliter les comparaisons, l’indicateur est ramené au nombre d’habitants (population municipale selon l’INSEE). Préciser l'année de référence en commentaire. Pour rappel, objectifs nationaux : division par 4 (-75 %) des émissions de gaz à effet de serre d’ici 2050 par rapport à 1990 (loi POPE) et étape intermédiaire de -40% entre 1990 et 2030 (loi de transition énergétique). L'évaluation est basée plutôt sur l'évolution de l'indicateur.</t>
  </si>
  <si>
    <t>Trois indicateurs au choix :
- rapport annuel entre nouvelle surface construite ou réhabilitée sur des sites en reconversion (sites déjà urbanisés : friches industrielles, dents creuses, habitat insalubre...) / nouvelle surface construite en extension (en limite d'urbanisation ou sur des espaces naturels ou agricoles). La comptabilisation se fait sur la base des permis de construire. Pour une agglomération, le ratio de 2 (soit 1/3 en extension et 2/3 en renouvellement) est une bonne performance ; pour une ville-centre les objectifs visés pourront être plus élevés.
- nombre de nouveaux logements collectifs et individuels groupés / nb total de logements autorisés dans l’année (disponibles dans la base SITADEL) la valeur moyenne des régions françaises est indiquée pour information (45%).
- part du foncier en friche : L’indicateur permet d’identifier et caractériser les gisements fonciers locaux qualifiés comme étant « en friche ». Les enjeux sont d’effectuer une veille foncière, d’anticiper la formation de friches et d’étudier la mutabilité des espaces en friche. Compacité des formes urbaines</t>
  </si>
  <si>
    <t>Nombre d’utilisateurs d’un service d’auto-partage/de co-voiturage local/d’auto-stop organisé (selon offre)</t>
  </si>
  <si>
    <t>Les déchets ménagers et assimilés comprennent les ordures ménagères résiduelles, les collectes sélectives et les déchets collectés en déchèteries (y compris déchets et gravats), soit la totalité des déchets des ménages et des non ménages pris en charge par le service public. Les déchets produits par les services municipaux (déchets de l’assainissement collectif, déchets de nettoyage des rues, de marché, …) ne relèvent pas de ce périmètre.  Le calcul ne considère que les services de collecte opérationnels, c'est-à-dire ceux qui ont fonctionné au moins une journée au cours de l'année de référence du calcul et les déchèteries opérationnelles, c'est-à-dire des déchèteries qui ont été ouvertes au moins une journée au cours de l'année de référence du calcul. 
La valeur limite est issue des chiffres-clés déchets de l’ADEME, édition 2016, basé sur l’enquête Collecte 2013 et la valeur cible des 47 territoires pionniers en France.</t>
  </si>
  <si>
    <t>L'objectif de cet indicateur est de juger de l'impact des mesures de planification des déplacements sur l'utilisation de la voiture sur le territoire, via le suivi de la part modale de la voiture (nombre de déplacements en voiture/nombre de déplacements). Pour information, des valeurs limites et cibles indicatives de parts modales sont données, basées sur les moyennes nationales et les meilleurs scores atteints par des collectivités Cit'ergie. Mais le conseiller doit apprécier les efforts de la collectivité, en fonction du contexte territorial, et les progrès réalisés sur l'indicateur.</t>
  </si>
  <si>
    <t>65% (ville dans une aire urbaine)
75% (EPCI ou ville hors aire urbaine)</t>
  </si>
  <si>
    <t>40% (ville dans une aire urbaine)
50% (EPCI ou ville hors aire urbaine)</t>
  </si>
  <si>
    <t>10% (PDU volontaire)
20% (PDU obligatoire)</t>
  </si>
  <si>
    <t>Selon contexte et progression</t>
  </si>
  <si>
    <t>Composante de l'indicateur 6a. L'indicateur concerne uniquement les ordures ménagères résiduelles, c’est-à-dire les déchets collectés en mélange (poubelles ordinaires). La valeur limite est issue des chiffres-clés déchets de l’ADEME, édition 2016, basé sur l’enquête Collecte 2013 et la valeur cible des 47 territoires pionniers en France.</t>
  </si>
  <si>
    <t>En nombre</t>
  </si>
  <si>
    <t>En surface</t>
  </si>
  <si>
    <r>
      <t xml:space="preserve">* Bâtiments </t>
    </r>
    <r>
      <rPr>
        <b/>
        <u/>
        <sz val="10"/>
        <rFont val="Verdana"/>
        <family val="2"/>
      </rPr>
      <t>avec ou sans</t>
    </r>
    <r>
      <rPr>
        <sz val="11"/>
        <color theme="1"/>
        <rFont val="Calibri"/>
        <family val="2"/>
        <scheme val="minor"/>
      </rPr>
      <t xml:space="preserve"> diagnostic énergétique (DPE ou équivalent), dont la collectivité est propriétaire</t>
    </r>
  </si>
  <si>
    <t>= part des bâtiments de classe A-B</t>
  </si>
  <si>
    <t>Total</t>
  </si>
  <si>
    <t>&lt;=10</t>
  </si>
  <si>
    <t>&lt;=3</t>
  </si>
  <si>
    <t>Autres bâtiments (par exemple : théâtres, salles de sport…)</t>
  </si>
  <si>
    <t>&lt;=30</t>
  </si>
  <si>
    <t>&lt;=12</t>
  </si>
  <si>
    <t>Bâtiments à occupation continue (par exemple : hopitaux…)</t>
  </si>
  <si>
    <t>&lt;=15</t>
  </si>
  <si>
    <t>&lt;= 5</t>
  </si>
  <si>
    <t xml:space="preserve">Bâtiments à usage principal de bureau, d'administration ou d'enseignement </t>
  </si>
  <si>
    <t>Nb classe A-B</t>
  </si>
  <si>
    <r>
      <t>Surface A-B
(m</t>
    </r>
    <r>
      <rPr>
        <vertAlign val="superscript"/>
        <sz val="10"/>
        <rFont val="Verdana"/>
        <family val="2"/>
      </rPr>
      <t>2</t>
    </r>
    <r>
      <rPr>
        <sz val="11"/>
        <color theme="1"/>
        <rFont val="Calibri"/>
        <family val="2"/>
        <scheme val="minor"/>
      </rPr>
      <t>)</t>
    </r>
  </si>
  <si>
    <t>Nb</t>
  </si>
  <si>
    <t>Surface</t>
  </si>
  <si>
    <t>Nombre</t>
  </si>
  <si>
    <r>
      <t>Surface (m</t>
    </r>
    <r>
      <rPr>
        <vertAlign val="superscript"/>
        <sz val="10"/>
        <rFont val="Verdana"/>
        <family val="2"/>
      </rPr>
      <t>2</t>
    </r>
    <r>
      <rPr>
        <sz val="11"/>
        <color theme="1"/>
        <rFont val="Calibri"/>
        <family val="2"/>
        <scheme val="minor"/>
      </rPr>
      <t>)</t>
    </r>
  </si>
  <si>
    <t>Comptabilisation A-B</t>
  </si>
  <si>
    <t>Classe B</t>
  </si>
  <si>
    <t>Classe A</t>
  </si>
  <si>
    <r>
      <t>Limite classe B**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</si>
  <si>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r>
      <t>Limite classe A**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</si>
  <si>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t>= part des bâtiments de classe F-G</t>
  </si>
  <si>
    <t>&gt; 95</t>
  </si>
  <si>
    <t>=&gt; 71</t>
  </si>
  <si>
    <t>&gt; 220</t>
  </si>
  <si>
    <t>=&gt; 161</t>
  </si>
  <si>
    <t>&gt; 145</t>
  </si>
  <si>
    <t>=&gt; 101</t>
  </si>
  <si>
    <t>Nb classe F-G</t>
  </si>
  <si>
    <r>
      <t>Surface F-G
(m</t>
    </r>
    <r>
      <rPr>
        <vertAlign val="superscript"/>
        <sz val="10"/>
        <rFont val="Verdana"/>
        <family val="2"/>
      </rPr>
      <t>2</t>
    </r>
    <r>
      <rPr>
        <sz val="11"/>
        <color theme="1"/>
        <rFont val="Calibri"/>
        <family val="2"/>
        <scheme val="minor"/>
      </rPr>
      <t>)</t>
    </r>
  </si>
  <si>
    <t>Comptabilisation F-G</t>
  </si>
  <si>
    <t>Classe G</t>
  </si>
  <si>
    <t>Classe F</t>
  </si>
  <si>
    <r>
      <t>Limite classe G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</si>
  <si>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r>
      <t>Limite classe F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</si>
  <si>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t>La quantité annuelle indicative de gaz à effet de serre émis dans l’atmosphère du fait des quantités d’énergies finales est exprimée en quantité équivalente de dioxyde de carbone, suivant les conventions fixées à l'annexe 4.1 de l’arrêté du 15 septembre 2006 relatif au diagnostic de performance énergétique pour les bâtiments existants proposés à la vente en France métropolitaine (facteurs de conversion des kWh finaux en émissions de GES).</t>
  </si>
  <si>
    <t>Les remarques mentionnées pour le volet énergie du DPE restent valables ici.</t>
  </si>
  <si>
    <t>Remarques</t>
  </si>
  <si>
    <t xml:space="preserve"> (éclairage, bureautique, chauffage, production d'ECS, refroidissement, ascenseurs et autres usages)</t>
  </si>
  <si>
    <t>** énergie primaire pour tous les usages</t>
  </si>
  <si>
    <t>&lt;=90</t>
  </si>
  <si>
    <t>&lt;=210</t>
  </si>
  <si>
    <t>&lt;=100</t>
  </si>
  <si>
    <t>&lt;=110</t>
  </si>
  <si>
    <t>&lt;= 50</t>
  </si>
  <si>
    <t>Limite classe B** (kWh/m2.an)</t>
  </si>
  <si>
    <r>
      <t>Limite classe A** (kWh</t>
    </r>
    <r>
      <rPr>
        <vertAlign val="subscript"/>
        <sz val="10"/>
        <rFont val="Verdana"/>
        <family val="2"/>
      </rPr>
      <t>ep</t>
    </r>
    <r>
      <rPr>
        <sz val="11"/>
        <color theme="1"/>
        <rFont val="Calibri"/>
        <family val="2"/>
        <scheme val="minor"/>
      </rPr>
      <t>/m2.an)</t>
    </r>
  </si>
  <si>
    <r>
      <t xml:space="preserve">* Bâtiments </t>
    </r>
    <r>
      <rPr>
        <b/>
        <u/>
        <sz val="10"/>
        <rFont val="Verdana"/>
        <family val="2"/>
      </rPr>
      <t>avec ou sans</t>
    </r>
    <r>
      <rPr>
        <sz val="10"/>
        <rFont val="Verdana"/>
        <family val="2"/>
      </rPr>
      <t xml:space="preserve"> diagnostic énergétique (DPE ou équivalent), dont la collectivité est propriétaire</t>
    </r>
  </si>
  <si>
    <t>&gt; 510</t>
  </si>
  <si>
    <t>=&gt; 381</t>
  </si>
  <si>
    <t>&gt; 1130</t>
  </si>
  <si>
    <t>=&gt; 831</t>
  </si>
  <si>
    <t>&gt; 750</t>
  </si>
  <si>
    <t>=&gt; 541</t>
  </si>
  <si>
    <r>
      <t>Surface
(m</t>
    </r>
    <r>
      <rPr>
        <vertAlign val="superscript"/>
        <sz val="10"/>
        <rFont val="Verdana"/>
        <family val="2"/>
      </rPr>
      <t>2</t>
    </r>
    <r>
      <rPr>
        <sz val="11"/>
        <color theme="1"/>
        <rFont val="Calibri"/>
        <family val="2"/>
        <scheme val="minor"/>
      </rPr>
      <t>)</t>
    </r>
  </si>
  <si>
    <r>
      <t>Limite classe G** (kWh/m</t>
    </r>
    <r>
      <rPr>
        <vertAlign val="superscript"/>
        <sz val="10"/>
        <rFont val="Verdana"/>
        <family val="2"/>
      </rPr>
      <t>2</t>
    </r>
    <r>
      <rPr>
        <sz val="11"/>
        <color theme="1"/>
        <rFont val="Calibri"/>
        <family val="2"/>
        <scheme val="minor"/>
      </rPr>
      <t>.an)</t>
    </r>
  </si>
  <si>
    <r>
      <t>Limite classe F** (kWh</t>
    </r>
    <r>
      <rPr>
        <vertAlign val="subscript"/>
        <sz val="10"/>
        <rFont val="Verdana"/>
        <family val="2"/>
      </rPr>
      <t>ep</t>
    </r>
    <r>
      <rPr>
        <sz val="11"/>
        <color theme="1"/>
        <rFont val="Calibri"/>
        <family val="2"/>
        <scheme val="minor"/>
      </rPr>
      <t>/m</t>
    </r>
    <r>
      <rPr>
        <vertAlign val="superscript"/>
        <sz val="10"/>
        <rFont val="Verdana"/>
        <family val="2"/>
      </rPr>
      <t>2</t>
    </r>
    <r>
      <rPr>
        <sz val="11"/>
        <color theme="1"/>
        <rFont val="Calibri"/>
        <family val="2"/>
        <scheme val="minor"/>
      </rPr>
      <t>.an)</t>
    </r>
  </si>
  <si>
    <t>La comptabilisation des bâtiments devra se faire en priorité en surface de bâtiment. L'indicateur en nombre de bâtiment ne doit être utilisé qu'à défaut.</t>
  </si>
  <si>
    <t>- destinés à rester ouverts sur l'exterieur</t>
  </si>
  <si>
    <t>- qui doivent garantir des conditions de températures, d'hygrométrie ou de qualité de l'air nécessitant des règles particulières (notamment piscines et patinoires)</t>
  </si>
  <si>
    <t>Les  bâtiments  considérés  sont  ceux  pour  lesquels  de  l’énergie  est  utilisée  pour réguler  la  température  intérieure  pour  une  occupation  humaine. Sont exclus de cet indicateur les bâtiments mentionnés à l'article  R. 134-1  du  code  de  la  construction  et  de  l’habitation ou :</t>
  </si>
  <si>
    <t>- et accueillant un établissement recevant du public (ERP de classe 1 à 4)</t>
  </si>
  <si>
    <t>La réalisation et l'affichage du DPE est obligatoire pour les bâtiments publics :</t>
  </si>
  <si>
    <t>INFORMATIONS GENERALES SUR LE PATRIMOINE</t>
  </si>
  <si>
    <t>Permet de remplir et d'interprêter l'indicateur 12 "Part des bâtiments diagnostiqués"</t>
  </si>
  <si>
    <t>INDICATEUR 19a : Bâtiments fortement émetteurs</t>
  </si>
  <si>
    <t>INDICATEUR 19b : Bâtiments faiblement émetteurs</t>
  </si>
  <si>
    <t>Consommation moyenne d'eau dans les bâtiments "enseignement/crèche" (l/m².an)</t>
  </si>
  <si>
    <t>Consommation moyenne d'eau dans les bâtiments "administration" (l/m².an)</t>
  </si>
  <si>
    <t>Composante de l'indicateur 21a</t>
  </si>
  <si>
    <t xml:space="preserve">L'objectif est de mesurer l'impact des mesures de limitation des consommations d'eau au fil des ans dans les bâtiments de la collectivités (hors piscine). Des valeurs moyennes comparatives pour 3 catégories de bâtiments (dans la catégorie "culture/sport", les piscines ne sont pas comptées) sont proposées pour aider le conseiller à situer la collectivité (regroupement effectué à partir de valeurs recueillies via Display, 2012). </t>
  </si>
  <si>
    <t>Consommation moyenne d'eau dans les bâtiments"culture/sport" (l/m².an)</t>
  </si>
  <si>
    <r>
      <t xml:space="preserve">46 kg/habitant desservi </t>
    </r>
    <r>
      <rPr>
        <i/>
        <sz val="9"/>
        <color theme="0" tint="-0.499984740745262"/>
        <rFont val="Calibri"/>
        <family val="2"/>
        <scheme val="minor"/>
      </rPr>
      <t xml:space="preserve">(collecte de déchets alimentaires seuls)
</t>
    </r>
    <r>
      <rPr>
        <i/>
        <sz val="11"/>
        <color theme="0" tint="-0.499984740745262"/>
        <rFont val="Calibri"/>
        <family val="2"/>
        <scheme val="minor"/>
      </rPr>
      <t xml:space="preserve">
99 kg/habitant desservi </t>
    </r>
    <r>
      <rPr>
        <i/>
        <sz val="9"/>
        <color theme="0" tint="-0.499984740745262"/>
        <rFont val="Calibri"/>
        <family val="2"/>
        <scheme val="minor"/>
      </rPr>
      <t>(collecte de déchets alimentaires et déchets verts)</t>
    </r>
  </si>
  <si>
    <t>5% (offre bus uniquement) 
10% (TCSP-tramway,BHNS...)</t>
  </si>
  <si>
    <t>4% ( &gt; 800 000 hab)
2% (&gt; 300 000 hab)
0,5%  (&gt; 50 000 hab)
0,25 % (&lt;50 000 hab)</t>
  </si>
  <si>
    <t>12% ( &gt; 800 000 hab)
6% (&gt; 300 000 hab)
2%  (&gt; 50 000 hab)
1,2 % (&lt;50 000 hab)</t>
  </si>
  <si>
    <t>Selon progression</t>
  </si>
  <si>
    <t>Selon  contexte et progression</t>
  </si>
  <si>
    <t>25% ou 1 km/1000 hab (ville)
20% ou 0,8 km/1000 hab (EPCI)</t>
  </si>
  <si>
    <t>2 (ville)
1 (EPCI)</t>
  </si>
  <si>
    <t>4 (ville)
2 (EPCI)</t>
  </si>
  <si>
    <t>32 (&lt;100 000 hab)
64 (&gt;100 000 hab)</t>
  </si>
  <si>
    <t xml:space="preserve">Déclinaison par habitant.  Pour les collectivités compétentes en la matière, des valeurs de références ramenées au nombre d'habitants sont données à titre indicatif : valeur limite 5 euros/hab.an, valeur cible 10 euros/hab.an (source observatoire des mobilités actives, ADEME 2016) </t>
  </si>
  <si>
    <t>Taux de valorisation énergétique du biogaz des centres de stockage des déchets (en %)</t>
  </si>
  <si>
    <t xml:space="preserve">Rendement énergétique UIOM en % (valorisation énergétique électricité et chaleur) </t>
  </si>
  <si>
    <t>environ 10%</t>
  </si>
  <si>
    <t>environ 5%</t>
  </si>
  <si>
    <t>Présence de l'indicateur</t>
  </si>
  <si>
    <t>L’indicateur mesure la part des achats (en euros) labellisés « agriculture biologique » dans les achats totaux d’alimentation de la restauration collective publique (maîtrisée par la collectivité).  Pour la France métropole, la valeur limite est basée sur la part nationale des achats biologiques dans la restauration collective à caractère social en 2015 (3,2% - Agence Bio) et la valeur cible sur l’objectif 2022 du projet de loi pour l’équilibre des relations commerciales dans le secteur agricole et alimentaire et une alimentation saine et durable (20%).</t>
  </si>
  <si>
    <t>L'indicateur mesure le pourcentage % de SAU impliquée dans une démarche de certification environnementale (par rapport à la SAU totale) : agriculture biologique (certifiée et en conversion) et haute valeur environnementale (HVE). L'agriculture raisonnée (ou niveau 2 de certification environnementale selon les décrets et arrêtés du 20 et 21 juin 2011) n'est pas prise en compte. Pour la France métropole, la valeur limite est basée sur la valeur moyenne française des surfaces labellisées AB en 2016 (5,7% - Agence bio) et la valeur cible est basée sur l’objectif 2020 fixé dans la loi Grenelle I (20%).</t>
  </si>
  <si>
    <t>&gt; 70% (forêts communales)
&gt; 20% (forêts privées)</t>
  </si>
  <si>
    <t>N°</t>
  </si>
  <si>
    <t>N° mesure</t>
  </si>
  <si>
    <t>Production Ordures ménagères résiduelles (kg/hab)</t>
  </si>
  <si>
    <t>Recyclage matière et organique des déchets ménagers et assimilés (%)</t>
  </si>
  <si>
    <t>Taux d'énergie renouvelable et de récupération (ENR&amp;R) des réseaux de chaleur sur le territoire (en %)</t>
  </si>
  <si>
    <t>Taux de production d'énergie renouvelable pour la chaleur et le rafraîchissement sur le territoire (en %)</t>
  </si>
  <si>
    <t>Taux de couverture des besoins de chaleur du territoire (résidentiel et tertiaire) par les réseaux de chaleur ENR&amp;R (en %)</t>
  </si>
  <si>
    <t>Mix énergétique proposé par les régies et SEM fournisseur d'électricité (%)</t>
  </si>
  <si>
    <t>50% ou 2 km/1000 hab (ville)
40% ou 1,5 km/1000 hab (EPCI)</t>
  </si>
  <si>
    <t>Selon contexte</t>
  </si>
  <si>
    <t>Seuls les indicateurs pour lesquels des valeurs limites et cibles ont été définies sont repris ici. Pour les autres indicateurs, le conseiller doit se référer aux indications de l'aide à l'évaluation.</t>
  </si>
  <si>
    <t>Pour information</t>
  </si>
  <si>
    <t>Ce pourcentage est à additionner par le conseiller avec les autres  items de l'aide à l'évaluation.</t>
  </si>
  <si>
    <t>3.3.5</t>
  </si>
  <si>
    <t>Energie produite par la valorisation des biodéchets en kWh/an (à défaut kg/hab.an de biodéchets collectés de manière séparative -méthanisation et/ou compostage-)</t>
  </si>
  <si>
    <t>Energie produite par la valorisation des biodéchets en kWh/an (à défaut kg/hab.an de biodéchets collectés de manière séparative)</t>
  </si>
  <si>
    <t>N° Mesure</t>
  </si>
  <si>
    <t>1a</t>
  </si>
  <si>
    <t>1b</t>
  </si>
  <si>
    <t>1c</t>
  </si>
  <si>
    <t>1d</t>
  </si>
  <si>
    <t>1e</t>
  </si>
  <si>
    <t>1f</t>
  </si>
  <si>
    <t>1g</t>
  </si>
  <si>
    <t>1h</t>
  </si>
  <si>
    <t>1i</t>
  </si>
  <si>
    <t>2a</t>
  </si>
  <si>
    <t>2b</t>
  </si>
  <si>
    <t>2c</t>
  </si>
  <si>
    <t>2d</t>
  </si>
  <si>
    <t>2e</t>
  </si>
  <si>
    <t>2f</t>
  </si>
  <si>
    <t>2g</t>
  </si>
  <si>
    <t>2h</t>
  </si>
  <si>
    <t>2i</t>
  </si>
  <si>
    <t>2j</t>
  </si>
  <si>
    <t>2k</t>
  </si>
  <si>
    <t>3a</t>
  </si>
  <si>
    <t>3b</t>
  </si>
  <si>
    <t>4a</t>
  </si>
  <si>
    <t>4b</t>
  </si>
  <si>
    <t>4c</t>
  </si>
  <si>
    <t>4d</t>
  </si>
  <si>
    <t>4e</t>
  </si>
  <si>
    <t>4f</t>
  </si>
  <si>
    <t>6c</t>
  </si>
  <si>
    <t>6d</t>
  </si>
  <si>
    <t>6b</t>
  </si>
  <si>
    <t>6a</t>
  </si>
  <si>
    <t>13a</t>
  </si>
  <si>
    <t>13b</t>
  </si>
  <si>
    <t>13c</t>
  </si>
  <si>
    <t>13d</t>
  </si>
  <si>
    <t>14a</t>
  </si>
  <si>
    <t>14b</t>
  </si>
  <si>
    <t>14c</t>
  </si>
  <si>
    <t>15a</t>
  </si>
  <si>
    <t>15b</t>
  </si>
  <si>
    <t>16a</t>
  </si>
  <si>
    <t>16b</t>
  </si>
  <si>
    <t>17a</t>
  </si>
  <si>
    <t>17b</t>
  </si>
  <si>
    <t>19a</t>
  </si>
  <si>
    <t>19b</t>
  </si>
  <si>
    <t>21b</t>
  </si>
  <si>
    <t>21c</t>
  </si>
  <si>
    <t>21d</t>
  </si>
  <si>
    <t>24a</t>
  </si>
  <si>
    <t>24b</t>
  </si>
  <si>
    <t>25a</t>
  </si>
  <si>
    <t>25b</t>
  </si>
  <si>
    <t>40a</t>
  </si>
  <si>
    <t>40b</t>
  </si>
  <si>
    <t>49a</t>
  </si>
  <si>
    <t>49b</t>
  </si>
  <si>
    <t>49c</t>
  </si>
  <si>
    <t>49d</t>
  </si>
  <si>
    <t>49e</t>
  </si>
  <si>
    <t>49f</t>
  </si>
  <si>
    <t>49g</t>
  </si>
  <si>
    <t>49h</t>
  </si>
  <si>
    <t>63a</t>
  </si>
  <si>
    <t>63b</t>
  </si>
  <si>
    <t>63c</t>
  </si>
  <si>
    <t>63d</t>
  </si>
  <si>
    <t>Valeur pour
AUDIT CIT'ERGIE</t>
  </si>
  <si>
    <t>ANNEXE - INDICATEURS COMPLEMENTAIRES</t>
  </si>
  <si>
    <t>15% (&lt;50 000 hab)
25% (&gt;50 000 hab)</t>
  </si>
  <si>
    <t>25% (&lt;50 000 hab)
35% (&gt;50 000 hab)</t>
  </si>
  <si>
    <t>10% (collectivités françaises) 
25% (collectivités européennes)</t>
  </si>
  <si>
    <t>La part modale est une part modale en nombre de déplacements. 
Les valeurs limites et cibles sont données à titre indicatif pour le conseiller, qui doit également juger de l'évolution de la part modale au fil du temps et selon le territoire. En France, la moyenne est de 3%, les meilleures collectivités françaises atteignent 10% des déplacements. En Allemagne les parts modales atteignent 25% dans plusieurs villes. A défaut de posséder les parts modales issues d'une enquête ménages, les collectivités peuvent utiliser les données INSEE donnant les parts modales des déplacements domicile-travail pour la population active (tableau NAV2A ou NAV2B).</t>
  </si>
  <si>
    <t>Lauréat TEPCV (Territoire à Energie Positive pour la Croissance Verte)</t>
  </si>
  <si>
    <t>Existence d'un service de flexibilité local (ou boucle énergétique locale)</t>
  </si>
  <si>
    <t>La collectivité est partie prenante d'une SEM de production d'énergie renouvelable</t>
  </si>
  <si>
    <t>Un établissement local de distribution (ELD) est actif sur le territoire (Régie, SEM, SICAE..)</t>
  </si>
  <si>
    <t>Une OPAH (rénovation énergétique) est opérationnelle sur le territoire</t>
  </si>
  <si>
    <t>Présence d'un réseau de chaleur/froid urbain</t>
  </si>
  <si>
    <t>Classement d'un réseau de chaleur/froid urbain</t>
  </si>
  <si>
    <t>Présence d’un parc éolien</t>
  </si>
  <si>
    <t>La collectivité est (partiellement) incluse dans un Plan de Prévention de l'Atmosphère (PPA)</t>
  </si>
  <si>
    <t>Un PIG (rénovation énergétique) est opérationnel sur le territoire</t>
  </si>
  <si>
    <t>Existence d’une charte/référentiel d’urbanisme durable ou de construction durable locale</t>
  </si>
  <si>
    <t>Certification ISO 9001, 14001 ou 50001 (de la collectivité ou d'un service)</t>
  </si>
  <si>
    <t>Engagement dans une démarche Territoire à énergie positive du CLER (TEPOS)</t>
  </si>
  <si>
    <t>Cet indicateur mesure la production d'électricité renouvelable sur le territoire (initiative publique et privée). Les énergies renouvelables prise en compte sont celles citées selon les filières citées dans le Décret n° 2016-849 du 28 juin 2016  relatif au plan climat-air-énergie territorial :  éolien terrestre, solaire PV, solaire thermodynamique, hydraulique, biomasse solide, biogaz, géothermie.</t>
  </si>
  <si>
    <t>Les indicateurs dit "obligatoires" sont des indicateurs dont l'absence, à terme, pourrait être rédhibitoire pour l'obtention du label Cit'ergie.</t>
  </si>
  <si>
    <r>
      <t>Emissions de gaz à effet de serre globales annuelles du territoire (teq CO</t>
    </r>
    <r>
      <rPr>
        <b/>
        <vertAlign val="subscript"/>
        <sz val="11"/>
        <rFont val="Calibri"/>
        <family val="2"/>
        <scheme val="minor"/>
      </rPr>
      <t>2</t>
    </r>
    <r>
      <rPr>
        <b/>
        <sz val="11"/>
        <rFont val="Calibri"/>
        <family val="2"/>
        <scheme val="minor"/>
      </rPr>
      <t>)</t>
    </r>
  </si>
  <si>
    <t>PCAET</t>
  </si>
  <si>
    <t>L'indicateur mesure le kilométrage de voiries aménagées (pistes le long de la voirie, bandes cyclables et couloirs bus autorisés aux vélos, les zones 30, les aires piétonnes…) sur le kilométrage total de voirie. Les aménagements à double-sens compte pour 1, les sens unique pour 0,5 ; les aménagements hors voirie ne sont pas pris en compte (voies vertes, pistes ne suivant pas le tracé de la voirie, allées de parcs, ...). A défaut, un indicateur en km/1000 habitants pourra être utilisé. Les valeurs de références sont basées sur un traitement des données du Club des villes et territoires cyclables, dans le cadre de l’Observatoire des mobilités actives, enquête 2015-2016.
Valeurs limites :  25% ou 1 km/1000 hab (ville) et 20% ou 0,8 km/1000 hab(EPCI)
Valeurs cibles (objectifs) :  50% ou 2 km/1000 hab  (ville) et 40% ou 1,5 km/1000 hab (EPCI)</t>
  </si>
  <si>
    <t>Commentaires (année, source, précision méthodologique)</t>
  </si>
  <si>
    <t>Oblig. Cit'ergie</t>
  </si>
  <si>
    <t>INDICATEURS PRIORITAIRES D'EVALUATION DES MESURES CIT'ERGIE</t>
  </si>
  <si>
    <t>Ces indicateurs ont été considérés comme les plus pertinents pour refléter la situation et la performance climat-air-énergie des collectivités, au regard du catalogue de mesures Cit'ergie. Ils sont utiles à la notation.</t>
  </si>
  <si>
    <t>L'objectif de cet indicateur est de juger de l'impact des mesures de planification des déplacements sur l'utilisation de la voiture sur le territoire, via le suivi de la part modale de la voiture (nombre de déplacements en voiture/nombre de déplacements). Pour information, des valeurs limites et cibles indicatives de parts modales sont données, basées sur les moyennes nationales et les meilleurs scores atteints par des collectivités Cit'ergie. Mais le conseiller doit apprécier les efforts de la collectivité, en fonction du contexte territorial, et les progrès réalisés sur l'indicateur.
Valeur limite : 65 % (ville dans une aire urbaine) / 75% (EPCI ou ville hors aire urbaine)
Valeur cible : 40 % (ville dans une aire urbaine) / 50 % (EPCI ou ville hors aire urbaine)</t>
  </si>
  <si>
    <t>Données générales</t>
  </si>
  <si>
    <t>Nom de la collectivité</t>
  </si>
  <si>
    <t>Nombre d'habitants*</t>
  </si>
  <si>
    <t>Présence d'un transport en commun en site propre lourd (métro, tramway, BHNS)</t>
  </si>
  <si>
    <t>* population municipale selon l'INSEE</t>
  </si>
  <si>
    <t>ACCUEIL - FICHE SIGNALETIQUE</t>
  </si>
  <si>
    <t>Les informations ci-dessous permettent de réaliser un suivi contextuel et statistique sur la mise en place de quelques actions clés par les collectivités Cit'ergie.</t>
  </si>
  <si>
    <t>Année de l'état des lieux Cit'ergie</t>
  </si>
  <si>
    <t>Consommation énergétique du résidentiel  (GWh)</t>
  </si>
  <si>
    <t>Consommation énergétique du tertiaire (GWh)</t>
  </si>
  <si>
    <t>Consommation énergétique  du transport routier(GWh)</t>
  </si>
  <si>
    <t>Consommation énergétique de l'agriculture (GWh)</t>
  </si>
  <si>
    <t>Consommation énergétique des déchets (GWh)</t>
  </si>
  <si>
    <t>Consommation énergétique de l'industrie hors branche énergie (GWh)</t>
  </si>
  <si>
    <t>En bleu, valeur  adaptée aux DOM</t>
  </si>
  <si>
    <t>Autres valeurs (années suivantes, précédentes)</t>
  </si>
  <si>
    <t>Cet indicateur mesure la production d’énergie renouvelable totale sur le territoire, selon les exigences réglementaires des PCAET (décret n°2016-849 du 28 juin 2016 et arrêté du 4 août 2016 relatifs au plan climat-air-énergie territorial), c'est à dire incluant les filières de production d’électricité  (éolien  terrestre,  solaire  photovoltaïque,  solaire  thermodynamique,  hydraulique,  biomasse  solide, biogaz,  géothermie),  de  chaleur  (biomasse  solide,  pompes  à  chaleur,  géothermie,  solaire  thermique,  biogaz), de biométhane et de biocarburants. Préciser l'année de référence en commentaire.</t>
  </si>
  <si>
    <t>Cet indicateur est le ratio entre la consommation d'énergie pour le chauffage assurée par le(s) réseau(x) de chaleur ENR&amp;R et la consommation totale d'énergie pour le chauffage du territoire (pour le résidentiel et le tertiaire, donc hors industrie).
La valeur limite (10%) est basée sur le taux moyen de couverture des besoins de chaleur par les réseaux de chaleur en Europe (source : AMORCE)
ATTENTION : Les réseaux de chaleur 100% fossiles ne sont pas pris en compte ici</t>
  </si>
  <si>
    <t xml:space="preserve">
Il s'agit du nombre de manifestions/actions de communication menées sur le thème de l'énergie et du climat. L'évaluation est différenciée selon la taille de la collectivité. Cet indicateur fait partie d'un ensemble (indicateurs qualitatifs et quantitatifs).
Valeur limite : 2 (&lt; 3 000 hab) ; 5 (&gt; 3 000 hab) ; 10 (&gt; 50 000 hab)
Les actions importantes peuvent être comptées comme équivalentes à deux actions.
</t>
  </si>
  <si>
    <t>L'indicateur mesure le rapport entre les achats d'électricité renouvelable et le montant total des achats d'électricité de la collectivité pour les bâtiments et équipements de la collectivité (y compris services publics eaux, assainissement, déchets et éclairage public s’ils sont de la compétence de la collectivité) (en kWh ou MWh). La cible est de 100%</t>
  </si>
  <si>
    <t>28a</t>
  </si>
  <si>
    <t>28b</t>
  </si>
  <si>
    <t>Consommation énergétique du système d'alimentation en eau potable (captage/traitement/distribution) en kWh/hab</t>
  </si>
  <si>
    <t>Rendement du système d'alimentation en eau potable (captage/traitement/distribution) en m3 brut/m3 vendu</t>
  </si>
  <si>
    <t>Le système d'alimentation en eau potable est très dépendant de l'état de la ressource en eau sur le territoire. L'évaluation des effets se fait donc de manière relative, sur plusieurs années, en étant vigilant sur les conditions climatiques de l'année étudiée. L'indicateur est en m3 brut/m3 vendu pour mesurer les pertes (la cible étant dans ce cas de se rapprocher de 1).</t>
  </si>
  <si>
    <t>Le système d'alimentation en eau potable est très dépendant de l'état de la ressource en eau sur le territoire. L'évaluation des effets se fait donc de manière relative, sur plusieurs années, en étant vigilant sur les conditions climatiques de l'année étudiée. L'indicateur peut être en kWh/hab.</t>
  </si>
  <si>
    <t>NR</t>
  </si>
  <si>
    <t>Non Renseigné</t>
  </si>
  <si>
    <r>
      <t xml:space="preserve">Valeur </t>
    </r>
    <r>
      <rPr>
        <i/>
        <sz val="10"/>
        <color theme="0"/>
        <rFont val="Calibri"/>
        <family val="2"/>
        <scheme val="minor"/>
      </rPr>
      <t>(remplissage automatique)</t>
    </r>
  </si>
  <si>
    <t>En italique gris, des valeurs de référence sont indiquées pour information, mais la progression de l'indicateur et la prise en compte du contexte sont des critères déterminants pour la notation.</t>
  </si>
  <si>
    <t>DONNEES UTILES AUX CALCULS DES INDICATEURS 12, 15 et 19 (DOMAINE 2)</t>
  </si>
  <si>
    <t>Les données ne sont pas saisies ici, les valeurs sont reprises depuis l'onglet "indicateurs".</t>
  </si>
  <si>
    <t>Les indicateurs "réglementaires PCAET"  sont requis dans le cadre des Plans Climat Air Energie Territoriaux pour les collectivités obligées.</t>
  </si>
  <si>
    <t>Gras</t>
  </si>
  <si>
    <t>Gris</t>
  </si>
  <si>
    <t>Non Renseigné (inscrire cette mention plutôt que "0" pour limiter les confusions)</t>
  </si>
  <si>
    <t>Consommation énergétique annuelle du territoire pour l'électricité (GWh)</t>
  </si>
  <si>
    <t>Séquestration de la forêt  (teq CO2)</t>
  </si>
  <si>
    <t>Séquestration dans les terres agricoles et les prairies (teq CO2)</t>
  </si>
  <si>
    <t>Séquestration dans les autres sols (teq CO2)</t>
  </si>
  <si>
    <t>Données intermédiaires nécessaires aux calculs ou déclinaisons de certains indicateurs ; vous pouvez les masquer/afficher avec le signe +/- dans la marge gauche.</t>
  </si>
  <si>
    <t>Document réalisé pour l'ADEME par le Bureau d'Appui Cit'ergie (AERE) - citergie@ademe.fr</t>
  </si>
  <si>
    <t>Cit'ergie est un dispositif européen de labellisation porté par l'ADEME.</t>
  </si>
  <si>
    <t>Consommation d'énergie finale des bâtiments publics (rapporté à la surface du patrimoine, en kWh/m²)</t>
  </si>
  <si>
    <t>Consommation d'énergie finale des bâtiments publics (rapporté au nb d'habitant, en kWh/hab)</t>
  </si>
  <si>
    <t>Part de surface forestière certifiée (%)</t>
  </si>
  <si>
    <t>Part du budget consacré aux projets de coopération significatifs et multi-acteurs par an sur le climat, l’air et l’énergie (%)</t>
  </si>
  <si>
    <t>1.2.4</t>
  </si>
  <si>
    <t>- dotés d'une SHON ou d'une SU&gt;250 m² occupés par les services d'une collectivité (depuis 2017)</t>
  </si>
  <si>
    <r>
      <t>Dans le cadre de Cit'ergie, il faut encourager la réalisation de DPE ou démarche équivalente (par exemple Display) pour tous les bâtiments publics, soumis ou non à cette obligation</t>
    </r>
    <r>
      <rPr>
        <sz val="10"/>
        <rFont val="Verdana"/>
        <family val="2"/>
      </rPr>
      <t>. Cette démarche doit être réalisée, éventuellement par les services de la collectivité, selon les modalités de calcul du DPE pour les bâtiments publics :
- Les usages pris en compte sont l'éclairage, la bureautique, le chauffage, la production d'eau chaude sanitaire, le refroidissement, les ascenseurs et les autres usages, en valeur moyenne sur 3 ans (ou à défaut sur la durée effective des relevés de consommation ramenée à une année complète).
- La production d'énergie renouvelable produite à demeure est déduite de la consommation.
- Le ratio en kWh/m2.an est exprimé en énergie primaire et la surface prise en compte est celle définie reglementairement pour l'affichage du DPE dans les bâtiments publics (Arrêté du 7 décembre 2007 relatif à l'affichage du diagnostic de performance énergétique dans les bâtiments publics en France métropolitaine : la SHON du bâtiment ou la surface utile de la partie du bâtiment concerné)
- Les facteurs de conversion de l’énergie finale (exprimée en PCI) en énergie primaire sont de 2,58 pour l’électricité et de 1 pour les autres énergies.</t>
    </r>
  </si>
  <si>
    <t>INDICATEUR 15a : Bâtiments énergivores (France métropole)</t>
  </si>
  <si>
    <t>INDICATEUR 15b : Bâtiments énergétiquement performants (France métropole)</t>
  </si>
  <si>
    <t>Cet indicateur n'est pas applicable pour les DOM.</t>
  </si>
  <si>
    <r>
      <t xml:space="preserve">Part de bâtiments de classe F ou G selon le DPE pour les GES (ou équivalent) </t>
    </r>
    <r>
      <rPr>
        <sz val="11"/>
        <color rgb="FF00B0F0"/>
        <rFont val="Calibri"/>
        <family val="2"/>
        <scheme val="minor"/>
      </rPr>
      <t>(hors DOM)</t>
    </r>
  </si>
  <si>
    <r>
      <t xml:space="preserve">Part de bâtiments de classe A ou B selon le DPE pour les GES (ou équivalent) </t>
    </r>
    <r>
      <rPr>
        <sz val="11"/>
        <color rgb="FF00B0F0"/>
        <rFont val="Calibri"/>
        <family val="2"/>
        <scheme val="minor"/>
      </rPr>
      <t xml:space="preserve"> (hors DOM)</t>
    </r>
  </si>
  <si>
    <t>Part de bâtiments =&lt;100 kWhep/m².an (calcul DPE ou équivalent) (DOM)</t>
  </si>
  <si>
    <t>Part de bâtiments &gt;=701 kWhep/m².an (calcul DPE ou équivalent) (DOM)</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</si>
  <si>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F et G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</si>
  <si>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A et B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</si>
  <si>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Dans les DOM, l'indicateur mesure la part (en surface -à défaut en nombre) de bâtiments dont la collectivité est propriétaire  (ou mis à disposition avec transfert des droits patrimoniaux) dont la consommation d'énergie primaire est inférieure ou égale à 100 kWhep/m². Les modalités de calcul sont celles du Diagnostic de Performance Energétique s'il existe dans le DOM concerné ou toute démarche équivalente. Les piscines/patinoires sont exclues.</t>
  </si>
  <si>
    <t>Dans les DOM, l'indicateur mesure la part (en surface -à défaut en nombre) de bâtiments dont la collectivité est propriétaire  (ou mis à disposition avec transfert des droits patrimoniaux) dont la consommation d'énergie primaire est supérieure ou égale à 701 kWhep/m². Les modalités de calcul sont celles du Diagnostic de Performance Energétique s'il existe dans le DOM concerné ou toute démarche équivalente. Les piscines/patinoires sont exclues.</t>
  </si>
  <si>
    <t>Rappel : sont exclus de cet indicateur les bâtiments</t>
  </si>
  <si>
    <t>bleu</t>
  </si>
  <si>
    <t>Informations spécifiques DOM</t>
  </si>
  <si>
    <t>* énergie primaire pour tous les usages  (éclairage, bureautique, chauffage, production d'ECS, refroidissement, ascenseurs et autres usages)</t>
  </si>
  <si>
    <t>Total de batiments dont la collectivité est propriétaire</t>
  </si>
  <si>
    <t>15a.Bâtiments publics &gt;=701 kWhep/m².an*</t>
  </si>
  <si>
    <t>15b. Bâtiments publics =&lt; 100kWhep/m².an*</t>
  </si>
  <si>
    <r>
      <t>Dans le cadre de Cit'ergie, il faut encourager la réalisation de DPE ou démarche équivalente (par exemple Display) pour tous les bâtiments de la collectivité</t>
    </r>
    <r>
      <rPr>
        <sz val="11"/>
        <color rgb="FF00B0F0"/>
        <rFont val="Calibri"/>
        <family val="2"/>
        <scheme val="minor"/>
      </rPr>
      <t>. Cette démarche doit être réalisée, éventuellement par les services de la collectivité, selon les modalités de calcul du DPE en vigueur dans le DOM concerné ou toute démarche équivalente.</t>
    </r>
  </si>
  <si>
    <t>Ratio en m²</t>
  </si>
  <si>
    <t>Ratio en nb</t>
  </si>
  <si>
    <t>INDICATEURS 15a et 15b : UTILISATION DU DPE - volet ENERGIE - POUR CITERGIE (France Métropolitaine)</t>
  </si>
  <si>
    <t>INDICATEURS 19a et 19b : UTILISATION DU DPE - volet GES - POUR CITERGIE (France métropole)</t>
  </si>
  <si>
    <t>INDICATEURS 15a et 15b dans les DOM (pour afficher le tableau spécifique au DOM, cliquer sur le "+" dans la marge gauche pour afficher les lignes masquées)</t>
  </si>
  <si>
    <t>Lorsque cela est possible, le tableur calcule automatiquement en colonne J la note (% de points) obtenue grâce à l'indicateur. Vous pouvez déverouiller la feuille sans mot de passe.</t>
  </si>
  <si>
    <t>L’indicateur mesure le ratio moyen de viande par repas : la quantité totale annuelle de viande achetée dans la restauration collectivité publique (maîtrisée par la collectivité) est divisée par le nombre de repas servi sur l’année. Il s'agit du grammage de viande crue.</t>
  </si>
  <si>
    <r>
      <t>Indicateur exigé dans la règlementation PCAET (diagnostic). Arrêté du 4 août 2016 relatif au plan climat-air-énergie territorial. Ramené à l’hectare pour comparaison. Le NH</t>
    </r>
    <r>
      <rPr>
        <vertAlign val="subscript"/>
        <sz val="11"/>
        <color rgb="FF000000"/>
        <rFont val="Calibri"/>
        <family val="2"/>
        <scheme val="minor"/>
      </rPr>
      <t>3</t>
    </r>
    <r>
      <rPr>
        <sz val="11"/>
        <color rgb="FF000000"/>
        <rFont val="Calibri"/>
        <family val="2"/>
        <scheme val="minor"/>
      </rPr>
      <t xml:space="preserve"> est suivi ici en priorité. Pour les quelques territoires où le NH</t>
    </r>
    <r>
      <rPr>
        <vertAlign val="subscript"/>
        <sz val="11"/>
        <color rgb="FF000000"/>
        <rFont val="Calibri"/>
        <family val="2"/>
        <scheme val="minor"/>
      </rPr>
      <t>3</t>
    </r>
    <r>
      <rPr>
        <sz val="11"/>
        <color rgb="FF000000"/>
        <rFont val="Calibri"/>
        <family val="2"/>
        <scheme val="minor"/>
      </rPr>
      <t xml:space="preserve"> ne serait pas le polluant majoritaire du secteur agricole, et ou le suivi d'un autre polluant serait plus pertinent pour la collectivité,  l'indiquer en commentaire.</t>
    </r>
  </si>
  <si>
    <t>Il s'agit de mesurer la part d'énergie renouvelable et de récupération (ENR&amp;R) du (des) réseau(x) de chaleur sur le territoire de la collectivité. La méthodologie de calcul doit être conforme à celle élaborée par le SNCU, reprise réglementairement dans le cadre de l'instruction fiscale ou le classement du réseau de chaleur. En présence de plusieurs réseaux de chaleur, une moyenne doit être réalisée. La valeur cible est fixée à 75%.</t>
  </si>
  <si>
    <t>Bâtiments de la collectivité</t>
  </si>
  <si>
    <t>Consommation</t>
  </si>
  <si>
    <t>Bâtiments chauffés</t>
  </si>
  <si>
    <r>
      <t>2</t>
    </r>
    <r>
      <rPr>
        <sz val="10"/>
        <rFont val="Verdana"/>
        <family val="2"/>
      </rPr>
      <t xml:space="preserve"> a minima DPE (étiquettes énergétique et d'émissions de GES connues)</t>
    </r>
  </si>
  <si>
    <r>
      <t>3</t>
    </r>
    <r>
      <rPr>
        <sz val="10"/>
        <rFont val="Verdana"/>
        <family val="2"/>
      </rPr>
      <t xml:space="preserve"> SHON ; si une surface différente est prise en compte, merci de l'indiquer ici :</t>
    </r>
  </si>
  <si>
    <r>
      <t>4</t>
    </r>
    <r>
      <rPr>
        <sz val="10"/>
        <rFont val="Verdana"/>
        <family val="2"/>
      </rPr>
      <t xml:space="preserve"> énergie finale, MWh/an</t>
    </r>
  </si>
  <si>
    <r>
      <t>DIAGNOSTIQUES</t>
    </r>
    <r>
      <rPr>
        <b/>
        <vertAlign val="superscript"/>
        <sz val="10"/>
        <rFont val="Verdana"/>
        <family val="2"/>
      </rPr>
      <t>2</t>
    </r>
  </si>
  <si>
    <r>
      <t>Surface</t>
    </r>
    <r>
      <rPr>
        <vertAlign val="superscript"/>
        <sz val="10"/>
        <rFont val="Verdana"/>
        <family val="2"/>
      </rPr>
      <t>3</t>
    </r>
  </si>
  <si>
    <r>
      <t>Consommation</t>
    </r>
    <r>
      <rPr>
        <vertAlign val="superscript"/>
        <sz val="10"/>
        <rFont val="Verdana"/>
        <family val="2"/>
      </rPr>
      <t>4</t>
    </r>
  </si>
  <si>
    <r>
      <t>Bâtiments avec obligation d'affichage du DPE</t>
    </r>
    <r>
      <rPr>
        <vertAlign val="superscript"/>
        <sz val="10"/>
        <rFont val="Verdana"/>
        <family val="2"/>
      </rPr>
      <t>5</t>
    </r>
  </si>
  <si>
    <r>
      <t>Bâtiments concernés par le décret tertiaire</t>
    </r>
    <r>
      <rPr>
        <vertAlign val="superscript"/>
        <sz val="10"/>
        <rFont val="Verdana"/>
        <family val="2"/>
      </rPr>
      <t>6</t>
    </r>
  </si>
  <si>
    <r>
      <t>5</t>
    </r>
    <r>
      <rPr>
        <sz val="10"/>
        <rFont val="Verdana"/>
        <family val="2"/>
      </rPr>
      <t xml:space="preserve"> bâtiments avec une surface SHON ou SU de plus de 250m² et accueillant un établissement recevant du public (ERP) de catégorie 1 à 4</t>
    </r>
  </si>
  <si>
    <r>
      <t>6</t>
    </r>
    <r>
      <rPr>
        <sz val="10"/>
        <rFont val="Verdana"/>
        <family val="2"/>
      </rPr>
      <t xml:space="preserve"> bâtiments à usage tertiaire de plus de 1000m²</t>
    </r>
  </si>
  <si>
    <t>PARTS DIAGNOSTIQUEES</t>
  </si>
  <si>
    <t>COMMENTAIRES</t>
  </si>
  <si>
    <t>Ensemble des bâtiments du patrimoine</t>
  </si>
  <si>
    <t>Merci d'écrire ici toutes les précisions qui vous semblent nécessaires concernant le détail du patrimoine et des actions menées</t>
  </si>
  <si>
    <r>
      <t>TOTAL</t>
    </r>
    <r>
      <rPr>
        <b/>
        <vertAlign val="superscript"/>
        <sz val="10"/>
        <rFont val="Verdana"/>
        <family val="2"/>
      </rPr>
      <t>1</t>
    </r>
  </si>
  <si>
    <t>EN PROPRIETE</t>
  </si>
  <si>
    <r>
      <t xml:space="preserve">Comptabilisation </t>
    </r>
    <r>
      <rPr>
        <b/>
        <sz val="10"/>
        <rFont val="Verdana"/>
        <family val="2"/>
      </rPr>
      <t>totale*</t>
    </r>
    <r>
      <rPr>
        <sz val="10"/>
        <rFont val="Verdana"/>
        <family val="2"/>
      </rPr>
      <t xml:space="preserve"> des bâtiments en propriété</t>
    </r>
  </si>
  <si>
    <t>Version maj 22/01/2021</t>
  </si>
  <si>
    <t>L'indicateur, issu d'un diagnostic d'émissions de gaz à effet de serre mesure la quantité totale d'émissions annuelle des différents secteurs d'activités et des habitants du territoire, selon les exigences réglementaires des PCAET (décret n°2016-849 du 28 juin 2016 et arrêté du 4 août 2016 relatifs au plan climat-air-énergie territorial), à savoir : les émissions directes produites par le secteur résidentiel, tertiaire, transport routier, autres transports, agriculture, déchets, industrie hors branche énergie, branche énergie (hors production d'électricité, de chaleur et de froid pour les émissions de gaz à effet de serre, dont les émissions correspondantes sont comptabilisées au stade de la consommation). Il ne s'agit pas du bilan GES "Patrimoine et compétences".</t>
  </si>
  <si>
    <t>Production de déchets collectés sélectivement, soit en porte-à-porte, soit en apport volontaire (kg/hab)</t>
  </si>
  <si>
    <r>
      <t>Il s’agit de la part (en poids) des déchets ménagers et assimilés (DMA, cf. définition ci-dessus</t>
    </r>
    <r>
      <rPr>
        <sz val="11"/>
        <rFont val="Calibri"/>
        <family val="2"/>
        <scheme val="minor"/>
      </rPr>
      <t>)</t>
    </r>
    <r>
      <rPr>
        <sz val="11"/>
        <color theme="1"/>
        <rFont val="Calibri"/>
        <family val="2"/>
        <scheme val="minor"/>
      </rPr>
      <t xml:space="preserve"> orientés vers le recyclage matière et organique. Le recyclage consiste en toute opération de valorisation par laquelle les déchets, y compris organiques, sont retraités en substances, matières ou produits pour resservir à leur fonction initiale ou à d’autres fins (définition du code de l’environnement). La valorisation énergétique n'est pas prise en compte ici. 
NB : On mesure les déchets « orientés vers le recyclage », les refus de tri ne sont donc pas déduits. Ne sont pas considérés ici comme « orientés vers le recyclage » les déchets entrant dans des installations de tri mécanobiologique. Pour ces derniers, seuls les flux sortant orientés vers la valorisation organique (compostage ou méthanisation) ou vers le recyclage matière (métaux récupérés) sont à intégrer dans les flux « orientés vers le recyclage ». Les mâchefers valorisés ainsi que les métaux récupérés sur mâchefers ne sont pas intégrés. </t>
    </r>
  </si>
  <si>
    <t>7b</t>
  </si>
  <si>
    <t>Recyclage des déchets du BTP (%)</t>
  </si>
  <si>
    <r>
      <t>Surface</t>
    </r>
    <r>
      <rPr>
        <b/>
        <vertAlign val="superscript"/>
        <sz val="10"/>
        <rFont val="Verdana"/>
        <family val="2"/>
      </rPr>
      <t>3</t>
    </r>
  </si>
  <si>
    <r>
      <t>Consommation (MWh/an)</t>
    </r>
    <r>
      <rPr>
        <b/>
        <vertAlign val="superscript"/>
        <sz val="10"/>
        <rFont val="Verdana"/>
        <family val="2"/>
      </rPr>
      <t>4</t>
    </r>
  </si>
  <si>
    <r>
      <t xml:space="preserve">REFERENTIEL CIT'ERGIE - </t>
    </r>
    <r>
      <rPr>
        <b/>
        <u/>
        <sz val="12"/>
        <color rgb="FFFF0000"/>
        <rFont val="Calibri"/>
        <scheme val="minor"/>
      </rPr>
      <t>Janvier 2021</t>
    </r>
  </si>
  <si>
    <t>Teq CO2 évitées par l’utilisation du bois énergie et du bois matériau</t>
  </si>
  <si>
    <t>L'objectif est de mesurer l'impact des mesures de limitation des consommations d'eau au fil des ans dans les bâtiments de la collectivités (hors piscine). Des valeurs moyennes comparatives pour 3 catégories de bâtiments (dans la catégorie "culture/sport", les piscines ne sont pas comptées) sont proposées pour aider le conseiller à situer la collectivité : (l/m².an) 300  (enseignement/crèche) ; 240  (administration) ; 180  (culture/sport)</t>
  </si>
  <si>
    <t>Les SEM et régies peuvent, en plus de leur propre production d’énergies renouvelables, acheter de l'électricité renouvelable ou verte (labellisée) pour compléter leur offre. Les objectifs fixés (production et achat) sont basés sur les objectifs 2030 de la loi de transition énergétique. 
Valeur cible : 40% (Métropole) ; 100% (DOM)</t>
  </si>
  <si>
    <t>Taux d’hébergements labellisés Ecolabel européen (ou équivalent)</t>
  </si>
  <si>
    <t>RAPPEL PERIMETRE : % calculés sur le TOTAL (bâtiments en propriété+DSP, location etc.)</t>
  </si>
  <si>
    <t>RAPPEL PERIMETRE : % calculés sur les bâtiments en propriété uniquement.</t>
  </si>
  <si>
    <t>L’indicateur est en énergie finale et inclut les consommations pour la signalisation et l’éclairage du mobilier urbain (ex : abri-bus). La valeur limite est inspirée (valeur moyenne arrondie) de l’enquête ADEME-AITF-EDF-GDF « Energie et patrimoine communal 2012 », en énergie finale. La valeur cible correspond aux meilleures scores obtenues par des collectivités Cit’ergie. Pour les EPCI, l’indicateur n’est renseigné que si la compétence a été transférée totalement (pas uniquement sur les zones communautaires). 
Valeur limite : 90 kWh/hab (énergie finale, pour les villes moyennes)
Valeur cible : 60 kWh/hab</t>
  </si>
  <si>
    <t>Budget politique cyclable (euros)</t>
  </si>
  <si>
    <t>Budget projets de coopération (euros)</t>
  </si>
  <si>
    <t>61 b</t>
  </si>
  <si>
    <t xml:space="preserve">6.4.1 </t>
  </si>
  <si>
    <t>Part de menus végétariens dans la restauration collective publique (%)</t>
  </si>
  <si>
    <t>Recyclage des déchets du BTP : a minima ceux produits par les chantiers de la collectivité, mais dans l'idéal, ceux produits par toute la filière BTP locale.
L'objectif est de dépasser 70% de valorisation des déchets du BTP (objectif que l’Europe a fixé dans la directive-cadre déchets).</t>
  </si>
  <si>
    <t>L’indicateur mesure le nombre de menus végétariens (définition de la loi Egalim) par rapport au nombre de menus totaux servis. La valeur cible en restauration scolaire est de 20 à 25%, selon le nombre de services hebdomadaires (4 à 5 services).</t>
  </si>
  <si>
    <t>REFERENTIEL CIT'ERGIE - Janvier 2021</t>
  </si>
  <si>
    <t>La collectivité possède un Agenda 21 / Agenda 2030</t>
  </si>
  <si>
    <t>La collectivité est partie prenante dans le financement et la gouvernance d'un espace FAIRE</t>
  </si>
  <si>
    <t>Les déchets ménagers et assimilés comprennent les ordures ménagères résiduelles, les collectes sélectives et les déchets collectés en déchèteries (y compris déchets et gravats), soit la totalité des déchets des ménages et des non ménages pris en charge par le service public. Les déchets produits par les services municipaux (déchets de l’assainissement collectif, déchets de nettoyage des rues, de marché, …) ne relèvent pas de ce périmètre.  Le calcul ne considère que les services de collecte opérationnels, c'est-à-dire ceux qui ont fonctionné au moins une journée au cours de l'année de référence du calcul et les déchèteries opérationnelles, c'est-à-dire des déchèteries qui ont été ouvertes au moins une journée au cours de l'année de référence du calcul. 
La valeur limite est issue des chiffres-clés déchets de l’ADEME, édition 2020, basé sur l’enquête Collecte 2017 et la valeur cible sur les territoires pionniers en France.
Valeur limite : 580 kg/hab.an
Valeur cible : 480 kg/hab.an</t>
  </si>
  <si>
    <t>Composante de l'indicateur 6a. L'indicateur concerne uniquement les ordures ménagères résiduelles, c’est-à-dire les déchets collectés en mélange (poubelles ordinaires). La valeur limite est issue des chiffres-clés déchets de l’ADEME, édition 2020, basé sur l’enquête Collecte 2017 et la valeur cible sur les territoires pionniers en France.
Valeur limite : 254 kg/hab.an
Valeur cible : 114 kg/hab.an</t>
  </si>
  <si>
    <t>L'indicateur mesure le nombre annuel de logements rénovés via les dispositifs de subventionnement et d’accompagnement dont la collectivité est partenaire, ramené au nombre de logements du territoire (pour 100 logements). Pour rappel l’objectif national du plan de rénovation énergétique de l’habitat est de 500 000 logements rénovés par an, soit 1,4 logements rénovés pour 100 logements existants (36,1 millions de logements en 2020 selon l’INSEE).</t>
  </si>
  <si>
    <t>Surface de bâtiments publics ayant fait l'objet d'un diagnostic énergétique (%)</t>
  </si>
  <si>
    <r>
      <t xml:space="preserve">L'indicateur mesure la part de bâtiments publics (surface) ayant fait l'objet d'un diagnostic énergétique (à minima de type DPE, et de préférence un audit énergétique plus poussé). Le périmètre des bâtiments pris en compte est le plus large possible : celui dont elle est propriétaire ou celui dont elle est locataire ; les diagnostics pouvant être portés et financés par le propriétaire ou l'utilisateur. Si le suivi est effectué conjointement au niveau communal et intercommunal, l'indicateur peut-être décomposé en deux volets : part de bâtiments communaux ayant fait l'objet d'un diagnostic énergétique et part de bâtiments intercommunaux ayant fait l'objet d'un diagnostic énergétique.
</t>
    </r>
    <r>
      <rPr>
        <b/>
        <sz val="11"/>
        <rFont val="Calibri"/>
        <family val="2"/>
        <scheme val="minor"/>
      </rPr>
      <t>Nota : Remplissage automatique depuis l'onglet "données patrimoine".</t>
    </r>
  </si>
  <si>
    <t>L'indicateur mesure les dépenses d’énergie payées directement par la collectivité, c’est-à-dire celles payées par la collectivité aux fournisseurs et aux exploitants (uniquement le poste combustibles P1 dans ce dernier cas) pour le patrimoine bâti, l’éclairage public et les carburants des véhicules. Les trois postes de dépenses sont également suivis indépendamment. Rapportées au nombre d'habitants, pour les communes, les valeurs peuvent-être comparées avec des valeurs de références tirées de l'enquête ADEME, 2019 "Dépenses énergétiques des collectivités locales".</t>
  </si>
  <si>
    <r>
      <t xml:space="preserve">L'indicateur mesure la consommation énergétique totale (toute énergie, tout usage) du patrimoine bâti à la charge directe de la commune, en énergie finale. Les piscines et patinoires, si elles sont à la charge de la collectivité sont prises en compte, mais pas les services publics eau, assainissement, déchets, ni l'éclairage public.
</t>
    </r>
    <r>
      <rPr>
        <b/>
        <sz val="11"/>
        <rFont val="Calibri"/>
        <family val="2"/>
        <scheme val="minor"/>
      </rPr>
      <t>Nota : Remplissage automatique depuis l'onglet "données patrimoine".</t>
    </r>
  </si>
  <si>
    <t>L'indicateur mesure la consommation énergétique totale (toute énergie, tout usage) du patrimoine bâti à la charge directe de la commune, en énergie finale, rapportée par rapport à la surface. Les piscines et patinoires, si elles sont à la charge de la collectivité sont prises en compte, mais pas les services publics eau, assainissement, déchets, ni l'éclairage public.
Nota : Remplissage automatique depuis l'onglet "données patrimoine".</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</si>
  <si>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F et G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0%).</t>
  </si>
  <si>
    <t>En France métropolitaire, l'indicateur mesure la part (en surface -à défaut en nombre) de bâtiments, soumis ou non à l'obligation de réalisation du DPE,  dont la collectivité est propriétaire (ou mis à disposition avec transferts des droits patrimoniaux) compris dans les classes A et B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10%).</t>
  </si>
  <si>
    <t>L'installation de panneaux solaires photovoltaïques est possible dans toutes les collectivités. Un indicateur en puissance installée plutôt qu'en production permet de ne pas prendre en compte les différences d'ensoleillement des territoires. Les valeurs cibles sont établies à partir des données collectées dans le cadre des démarches Cit'ergie.
Les valeurs cibles sont les suivantes : 
- pour les collectivités &gt; 100 000 habitants : 40 Wc/hab (Métropole) / 60 Wc/hab (DOM-ROM)
- pour les collectivités &gt; 50 000 habitants : 90 Wc/hab (Métropole) - 120 Wc/hab (DOM-ROM)
- pour les collectivités &lt; 50 000 habitants : 45 Wc/hab (Métropole) - 180 Wc/hab (DOM-ROM)</t>
  </si>
  <si>
    <t>La part modale est une part modale en nombre de déplacements. 
Les valeurs limites et cibles (selon le nombre d'habitants, limite de 15-25%, cible de 25-35%) sont données à titre indicatif pour le conseiller, qui doit également juger de l'évolution de la part modale au fil du temps et des caractéristiques du territoire (ville centre dense favorisant la marche ou territoire étendu d'une agglomération...). A défaut de posséder les parts modales issues d'une enquête mobilité, les collectivités peuvent utiliser les données INSEE donnant les parts modales des déplacements domicile-travail pour la population active (tableau NAV2A ou NAV2B).</t>
  </si>
  <si>
    <t>En remplacement de l'indicateur sur les parts modales des transports en commun, la collectivité peut mesurer par un autre indicateur la progression d'un moyen de transport alternatif à la voiture individuelle, mieux adapté à sa situation (milieu rural notamment) : co-voiturage, transport à la demande... Il peut également s’agir de la part de déplacements intermodaux réalisés par les habitants du territoire, c’est-à-dire la part de déplacements mécanisés (tout mode hors marche) composés d'au moins deux trajets effectués à l’aide de plusieurs modes mécanisés. Pour obtenir la totalité des points, la valeur collectée doit témoigner d'une bonne performance de la collectivité par rapport à des valeurs de références nationales ou locales. A préciser en commentaires.
A titre indicatif,  [valeur limite ; valeur cible] pour la part de déplacements intermodaux: 
Pour les collectivités &gt; 800 000 hab: [4% ; 12%]
Pour les collectivités &gt; 300 000 hab :  [2% : 6%]
Pour les collectivités &gt; 50 000 hab : [0,5% ; 2%]
Pour les collectivités &lt;50 000 hab : [0,25% ; 1,2%]
(source : analyse de rapport d’études et de recherches sur l’intermodalité, CEREMA – IFSTTAR, 2015 et 2016, et tendances observées depuis 1985 dans le cadre des EMD)</t>
  </si>
  <si>
    <t>Part de la population active couverte par un PDME - Plans de mobilité employeur (%)</t>
  </si>
  <si>
    <t>L'indicateur comptabilise le nombre d'employés couverts par un PDME - Plan de mobilité employeur sur le territoire et le rapporte à la population active du territoire. Ce chiffre doit être en augmentation chaque année. Des valeurs indicatives limites et cibles sont données, basées sur des données ADEME (enquête nationale 2009 et Poitou-Charentes 2012) et les meilleurs scores des collectivités Cit'ergie.</t>
  </si>
  <si>
    <t>Il s'agit du nombre moyen de voyages en transport en commun effectué chaque année par un habitant.
Valeur limite : 32 (&lt;100 000 hab) et 64 (&gt;100 000 hab)
Valeur cible : 114 (&lt;100 000 hab) et 160 (&gt;100 000 hab)
Source de l'indicateur : CEREMA - Transports collectifs urbains de province, 2017</t>
  </si>
  <si>
    <t xml:space="preserve">Déclinaison par habitant.  Pour les collectivités compétentes en la matière, des valeurs de références ramenées au nombre d'habitants sont données à titre indicatif : valeur limite 5 euros/hab.an, valeur cible 30 euros/hab.an (source: ADEME - Impact économique et potentiel de développement des usages du vélo en France en 2020) </t>
  </si>
  <si>
    <t>L'indicateur mesure le pourcentage % de SAU impliquée dans une démarche de certification environnementale (par rapport à la SAU totale) : agriculture biologique (certifiée et en conversion) et haute valeur environnementale de niveau 3 (HVE). L'agriculture raisonnée (ou niveau 2 de certification environnementale selon les décrets et arrêtés du 20 et 21 juin 2011) n'est pas prise en compte. Pour la France métropole, la valeur limite est basée sur la valeur moyenne française des surfaces labellisées AB en 2016 (5,7% - Agence bio) et la valeur cible est basée sur l’objectif 2020 fixé dans la loi Grenelle I (20%).</t>
  </si>
  <si>
    <t>L’indicateur mesure la part des achats (en euros) labellisés « agriculture biologique » dans les achats totaux d’alimentation de la restauration collective publique (maîtrisée par la collectivité). Pour la France métropole, au moins 40% sont issus de l’agriculture biologique.</t>
  </si>
  <si>
    <t>6.2.3</t>
  </si>
  <si>
    <t>L'indicateur mesure la consommation énergétique totale (toute énergie, tout usage) du patrimoine bâti à la charge directe de la commune, en énergie finale, rapportée par habitant. Les consommations en kWh/hab sont en diminution (kWh/m² pour les EPCI).  
Nota : Remplissage automatique depuis l'onglet "données patrimoine".</t>
  </si>
  <si>
    <t>Part de la population active couverte par un PDME - Plan de mobilité employeur (%)</t>
  </si>
  <si>
    <t>114 (&lt;100 000 hab)
160 (&gt;100 000 hab)</t>
  </si>
  <si>
    <r>
      <t xml:space="preserve">1 </t>
    </r>
    <r>
      <rPr>
        <b/>
        <sz val="10"/>
        <rFont val="Verdana"/>
        <family val="2"/>
      </rPr>
      <t>À JOINDRE EN ANNEXE</t>
    </r>
    <r>
      <rPr>
        <sz val="10"/>
        <rFont val="Verdana"/>
        <family val="2"/>
      </rPr>
      <t xml:space="preserve"> : liste détaillée des bâtiments en propriété, DSP, en location etc. - même partielle (le cas échéant, l'indiquer) - en précisant leur surface/consommation/étiquette énergétique/si régulé ou non thermiquement. Lorsque ces informations sont inconnues, lister quand même les bâtiments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</si>
</sst>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164" formatCode="0%&quot; (DOM)&quot;"/>
    <numFmt numFmtId="165" formatCode="0%&quot; (communes)&quot;"/>
    <numFmt numFmtId="166" formatCode="0%&quot; (EPCI)&quot;"/>
    <numFmt numFmtId="167" formatCode="General\ &quot; (administration)&quot;"/>
    <numFmt numFmtId="168" formatCode="General\ &quot; (enseignement/crèche)&quot;"/>
    <numFmt numFmtId="169" formatCode="General\ &quot; (culture/sport)&quot;"/>
    <numFmt numFmtId="170" formatCode="0&quot; (&lt;50 000 hab)&quot;"/>
    <numFmt numFmtId="171" formatCode="0&quot; (&gt;50 000 hab)&quot;"/>
    <numFmt numFmtId="172" formatCode="0&quot; (&gt;100 000 hab)&quot;"/>
    <numFmt numFmtId="173" formatCode="0%&quot; (Métropole, potentiel fort)&quot;"/>
    <numFmt numFmtId="174" formatCode="0%&quot; (Métropole, potentiel courant)&quot;"/>
    <numFmt numFmtId="175" formatCode="0&quot; (boues activées)&quot;"/>
    <numFmt numFmtId="176" formatCode="0&quot; (SBR)&quot;"/>
    <numFmt numFmtId="177" formatCode="0&quot; (BRM)&quot;"/>
    <numFmt numFmtId="178" formatCode="General&quot; (&lt;3000hab)&quot;"/>
    <numFmt numFmtId="179" formatCode="General&quot; (&gt;3000hab)&quot;"/>
    <numFmt numFmtId="180" formatCode="&quot;environ&quot;\ 0%"/>
    <numFmt numFmtId="181" formatCode="0%&quot; (France métropole)&quot;"/>
    <numFmt numFmtId="182" formatCode="0%&quot; (sans SEM/regie)&quot;"/>
    <numFmt numFmtId="183" formatCode="0%&quot; (en présence de SEM/regie)&quot;"/>
    <numFmt numFmtId="184" formatCode="General&quot; (&gt;50000hab)&quot;"/>
  </numFmts>
  <fonts count="64" x14ac:knownFonts="1">
    <font>
      <sz val="11"/>
      <color theme="1"/>
      <name val="Calibri"/>
      <family val="2"/>
      <scheme val="minor"/>
    </font>
    <font>
      <b/>
      <sz val="11"/>
      <color theme="0"/>
      <name val="Calibri"/>
      <family val="2"/>
      <scheme val="minor"/>
    </font>
    <font>
      <b/>
      <u/>
      <sz val="11"/>
      <color theme="1"/>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i/>
      <sz val="11"/>
      <color theme="1"/>
      <name val="Calibri"/>
      <family val="2"/>
      <scheme val="minor"/>
    </font>
    <font>
      <sz val="11"/>
      <color rgb="FF00B050"/>
      <name val="Calibri"/>
      <family val="2"/>
      <scheme val="minor"/>
    </font>
    <font>
      <vertAlign val="subscript"/>
      <sz val="11"/>
      <color rgb="FF000000"/>
      <name val="Calibri"/>
      <family val="2"/>
      <scheme val="minor"/>
    </font>
    <font>
      <vertAlign val="superscript"/>
      <sz val="6.6"/>
      <name val="Calibri"/>
      <family val="2"/>
      <scheme val="minor"/>
    </font>
    <font>
      <b/>
      <sz val="11"/>
      <name val="Calibri"/>
      <family val="2"/>
      <scheme val="minor"/>
    </font>
    <font>
      <sz val="11"/>
      <name val="Calibri"/>
      <family val="2"/>
    </font>
    <font>
      <sz val="11"/>
      <color theme="1"/>
      <name val="Calibri"/>
      <family val="2"/>
      <scheme val="minor"/>
    </font>
    <font>
      <sz val="11"/>
      <color theme="0"/>
      <name val="Calibri"/>
      <family val="2"/>
      <scheme val="minor"/>
    </font>
    <font>
      <vertAlign val="superscript"/>
      <sz val="11"/>
      <color rgb="FF000000"/>
      <name val="Calibri"/>
      <family val="2"/>
      <scheme val="minor"/>
    </font>
    <font>
      <b/>
      <u/>
      <sz val="12"/>
      <color theme="1"/>
      <name val="Calibri"/>
      <family val="2"/>
      <scheme val="minor"/>
    </font>
    <font>
      <b/>
      <sz val="12"/>
      <color rgb="FFC00000"/>
      <name val="Calibri"/>
      <family val="2"/>
      <scheme val="minor"/>
    </font>
    <font>
      <sz val="12"/>
      <color rgb="FFC00000"/>
      <name val="Calibri"/>
      <family val="2"/>
      <scheme val="minor"/>
    </font>
    <font>
      <i/>
      <sz val="11"/>
      <color theme="0" tint="-0.499984740745262"/>
      <name val="Calibri"/>
      <family val="2"/>
      <scheme val="minor"/>
    </font>
    <font>
      <sz val="10"/>
      <name val="Verdana"/>
      <family val="2"/>
    </font>
    <font>
      <b/>
      <sz val="10"/>
      <name val="Verdana"/>
      <family val="2"/>
    </font>
    <font>
      <b/>
      <u/>
      <sz val="10"/>
      <name val="Verdana"/>
      <family val="2"/>
    </font>
    <font>
      <sz val="10"/>
      <color indexed="23"/>
      <name val="Verdana"/>
      <family val="2"/>
    </font>
    <font>
      <sz val="10"/>
      <color indexed="10"/>
      <name val="Verdana"/>
      <family val="2"/>
    </font>
    <font>
      <vertAlign val="superscript"/>
      <sz val="10"/>
      <name val="Verdana"/>
      <family val="2"/>
    </font>
    <font>
      <vertAlign val="subscript"/>
      <sz val="10"/>
      <name val="Verdana"/>
      <family val="2"/>
    </font>
    <font>
      <sz val="10"/>
      <name val="Arial"/>
      <family val="2"/>
    </font>
    <font>
      <b/>
      <sz val="10"/>
      <color indexed="9"/>
      <name val="Arial"/>
      <family val="2"/>
    </font>
    <font>
      <sz val="11"/>
      <color rgb="FF00B0F0"/>
      <name val="Calibri"/>
      <family val="2"/>
      <scheme val="minor"/>
    </font>
    <font>
      <sz val="10"/>
      <color rgb="FF00B0F0"/>
      <name val="Arial"/>
      <family val="2"/>
    </font>
    <font>
      <b/>
      <sz val="11"/>
      <color theme="1"/>
      <name val="Calibri"/>
      <family val="2"/>
      <scheme val="minor"/>
    </font>
    <font>
      <i/>
      <sz val="11"/>
      <color theme="1" tint="0.499984740745262"/>
      <name val="Calibri"/>
      <family val="2"/>
      <scheme val="minor"/>
    </font>
    <font>
      <i/>
      <sz val="9"/>
      <color theme="0" tint="-0.499984740745262"/>
      <name val="Calibri"/>
      <family val="2"/>
      <scheme val="minor"/>
    </font>
    <font>
      <i/>
      <sz val="10"/>
      <color theme="0" tint="-0.499984740745262"/>
      <name val="Arial"/>
      <family val="2"/>
    </font>
    <font>
      <i/>
      <sz val="10"/>
      <color theme="1" tint="0.499984740745262"/>
      <name val="Arial"/>
      <family val="2"/>
    </font>
    <font>
      <sz val="11"/>
      <color theme="0" tint="-0.499984740745262"/>
      <name val="Calibri"/>
      <family val="2"/>
      <scheme val="minor"/>
    </font>
    <font>
      <i/>
      <sz val="12"/>
      <name val="Calibri"/>
      <family val="2"/>
      <scheme val="minor"/>
    </font>
    <font>
      <b/>
      <sz val="11"/>
      <color rgb="FF000000"/>
      <name val="Calibri"/>
      <family val="2"/>
      <scheme val="minor"/>
    </font>
    <font>
      <b/>
      <vertAlign val="subscript"/>
      <sz val="11"/>
      <name val="Calibri"/>
      <family val="2"/>
      <scheme val="minor"/>
    </font>
    <font>
      <sz val="11"/>
      <color theme="1" tint="0.34998626667073579"/>
      <name val="Calibri"/>
      <family val="2"/>
      <scheme val="minor"/>
    </font>
    <font>
      <b/>
      <u/>
      <sz val="10"/>
      <name val="Arial"/>
      <family val="2"/>
    </font>
    <font>
      <i/>
      <sz val="10"/>
      <name val="Arial"/>
      <family val="2"/>
    </font>
    <font>
      <i/>
      <sz val="11"/>
      <color rgb="FF00B0F0"/>
      <name val="Calibri"/>
      <family val="2"/>
      <scheme val="minor"/>
    </font>
    <font>
      <i/>
      <sz val="10"/>
      <color theme="0"/>
      <name val="Calibri"/>
      <family val="2"/>
      <scheme val="minor"/>
    </font>
    <font>
      <u/>
      <sz val="11"/>
      <color theme="10"/>
      <name val="Calibri"/>
      <family val="2"/>
      <scheme val="minor"/>
    </font>
    <font>
      <i/>
      <sz val="11"/>
      <color theme="1" tint="0.34998626667073579"/>
      <name val="Calibri"/>
      <family val="2"/>
      <scheme val="minor"/>
    </font>
    <font>
      <i/>
      <sz val="10"/>
      <color theme="1"/>
      <name val="Calibri"/>
      <family val="2"/>
      <scheme val="minor"/>
    </font>
    <font>
      <i/>
      <sz val="9"/>
      <color rgb="FF00B0F0"/>
      <name val="Calibri"/>
      <family val="2"/>
      <scheme val="minor"/>
    </font>
    <font>
      <i/>
      <sz val="9"/>
      <name val="Calibri"/>
      <family val="2"/>
      <scheme val="minor"/>
    </font>
    <font>
      <sz val="10"/>
      <color rgb="FF00B0F0"/>
      <name val="Verdana"/>
      <family val="2"/>
    </font>
    <font>
      <b/>
      <sz val="10"/>
      <color rgb="FF00B0F0"/>
      <name val="Verdana"/>
      <family val="2"/>
    </font>
    <font>
      <sz val="10"/>
      <color theme="1" tint="0.499984740745262"/>
      <name val="Verdana"/>
      <family val="2"/>
    </font>
    <font>
      <sz val="11"/>
      <color theme="1" tint="0.499984740745262"/>
      <name val="Calibri"/>
      <family val="2"/>
      <scheme val="minor"/>
    </font>
    <font>
      <b/>
      <sz val="11"/>
      <color rgb="FF00B0F0"/>
      <name val="Calibri"/>
      <family val="2"/>
      <scheme val="minor"/>
    </font>
    <font>
      <u/>
      <sz val="11"/>
      <color theme="11"/>
      <name val="Calibri"/>
      <family val="2"/>
      <scheme val="minor"/>
    </font>
    <font>
      <b/>
      <sz val="10"/>
      <color theme="0"/>
      <name val="Verdana"/>
      <family val="2"/>
    </font>
    <font>
      <b/>
      <vertAlign val="superscript"/>
      <sz val="10"/>
      <name val="Verdana"/>
      <family val="2"/>
    </font>
    <font>
      <i/>
      <sz val="9"/>
      <name val="Verdana"/>
      <family val="2"/>
    </font>
    <font>
      <b/>
      <sz val="11"/>
      <color rgb="FFFF0000"/>
      <name val="Calibri"/>
      <family val="2"/>
      <scheme val="minor"/>
    </font>
    <font>
      <b/>
      <u/>
      <sz val="12"/>
      <color rgb="FFFF0000"/>
      <name val="Calibri"/>
      <scheme val="minor"/>
    </font>
    <font>
      <i/>
      <sz val="11"/>
      <color rgb="FF808080"/>
      <name val="Calibri"/>
      <family val="2"/>
      <scheme val="minor"/>
    </font>
    <font>
      <b/>
      <u/>
      <sz val="12"/>
      <name val="Calibri"/>
      <scheme val="minor"/>
    </font>
    <font>
      <i/>
      <sz val="10"/>
      <name val="Calibri"/>
      <scheme val="minor"/>
    </font>
    <font>
      <i/>
      <sz val="10"/>
      <name val="Verdana"/>
    </font>
  </fonts>
  <fills count="24">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26"/>
      </patternFill>
    </fill>
    <fill>
      <patternFill patternType="solid">
        <fgColor indexed="22"/>
        <bgColor indexed="44"/>
      </patternFill>
    </fill>
    <fill>
      <patternFill patternType="solid">
        <fgColor indexed="43"/>
        <bgColor indexed="26"/>
      </patternFill>
    </fill>
    <fill>
      <patternFill patternType="solid">
        <fgColor indexed="16"/>
        <bgColor indexed="37"/>
      </patternFill>
    </fill>
    <fill>
      <patternFill patternType="solid">
        <fgColor theme="5" tint="-0.249977111117893"/>
        <bgColor indexed="26"/>
      </patternFill>
    </fill>
    <fill>
      <patternFill patternType="solid">
        <fgColor theme="5" tint="-0.249977111117893"/>
        <bgColor indexed="37"/>
      </patternFill>
    </fill>
    <fill>
      <patternFill patternType="solid">
        <fgColor rgb="FFFFFF99"/>
        <bgColor indexed="26"/>
      </patternFill>
    </fill>
    <fill>
      <patternFill patternType="solid">
        <fgColor theme="5" tint="0.79998168889431442"/>
        <bgColor indexed="64"/>
      </patternFill>
    </fill>
    <fill>
      <patternFill patternType="solid">
        <fgColor theme="3" tint="0.59999389629810485"/>
        <bgColor indexed="64"/>
      </patternFill>
    </fill>
    <fill>
      <patternFill patternType="solid">
        <fgColor rgb="FFFFFFCC"/>
        <bgColor indexed="26"/>
      </patternFill>
    </fill>
    <fill>
      <patternFill patternType="solid">
        <fgColor theme="0" tint="-4.9989318521683403E-2"/>
        <bgColor indexed="64"/>
      </patternFill>
    </fill>
    <fill>
      <patternFill patternType="solid">
        <fgColor rgb="FF00B0F0"/>
        <bgColor indexed="37"/>
      </patternFill>
    </fill>
    <fill>
      <patternFill patternType="solid">
        <fgColor theme="0"/>
        <bgColor indexed="44"/>
      </patternFill>
    </fill>
    <fill>
      <patternFill patternType="solid">
        <fgColor rgb="FF00B0F0"/>
        <bgColor indexed="44"/>
      </patternFill>
    </fill>
    <fill>
      <patternFill patternType="solid">
        <fgColor theme="0" tint="-4.9989318521683403E-2"/>
        <bgColor indexed="26"/>
      </patternFill>
    </fill>
    <fill>
      <patternFill patternType="solid">
        <fgColor rgb="FFFFFF00"/>
        <bgColor indexed="64"/>
      </patternFill>
    </fill>
    <fill>
      <patternFill patternType="solid">
        <fgColor rgb="FFCCFFCC"/>
        <bgColor indexed="64"/>
      </patternFill>
    </fill>
  </fills>
  <borders count="1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medium">
        <color indexed="8"/>
      </right>
      <top style="thin">
        <color indexed="8"/>
      </top>
      <bottom/>
      <diagonal/>
    </border>
    <border>
      <left style="medium">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medium">
        <color indexed="8"/>
      </top>
      <bottom style="thin">
        <color indexed="8"/>
      </bottom>
      <diagonal/>
    </border>
    <border>
      <left style="thin">
        <color indexed="8"/>
      </left>
      <right style="medium">
        <color indexed="8"/>
      </right>
      <top/>
      <bottom/>
      <diagonal/>
    </border>
    <border>
      <left style="medium">
        <color indexed="8"/>
      </left>
      <right style="thin">
        <color indexed="8"/>
      </right>
      <top/>
      <bottom/>
      <diagonal/>
    </border>
    <border>
      <left style="thin">
        <color indexed="8"/>
      </left>
      <right style="medium">
        <color indexed="8"/>
      </right>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bottom style="thin">
        <color indexed="8"/>
      </bottom>
      <diagonal/>
    </border>
    <border>
      <left style="thin">
        <color indexed="8"/>
      </left>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22"/>
      </bottom>
      <diagonal/>
    </border>
    <border>
      <left style="thin">
        <color indexed="8"/>
      </left>
      <right style="medium">
        <color auto="1"/>
      </right>
      <top style="thin">
        <color indexed="22"/>
      </top>
      <bottom style="thin">
        <color indexed="22"/>
      </bottom>
      <diagonal/>
    </border>
    <border>
      <left style="thin">
        <color indexed="8"/>
      </left>
      <right style="medium">
        <color auto="1"/>
      </right>
      <top style="thin">
        <color indexed="22"/>
      </top>
      <bottom style="thin">
        <color indexed="8"/>
      </bottom>
      <diagonal/>
    </border>
    <border>
      <left style="medium">
        <color auto="1"/>
      </left>
      <right/>
      <top style="thin">
        <color indexed="8"/>
      </top>
      <bottom style="thin">
        <color indexed="8"/>
      </bottom>
      <diagonal/>
    </border>
    <border>
      <left style="medium">
        <color auto="1"/>
      </left>
      <right/>
      <top/>
      <bottom/>
      <diagonal/>
    </border>
    <border>
      <left/>
      <right style="medium">
        <color indexed="8"/>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style="thin">
        <color auto="1"/>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diagonal/>
    </border>
  </borders>
  <cellStyleXfs count="14">
    <xf numFmtId="0" fontId="0" fillId="0" borderId="0"/>
    <xf numFmtId="9" fontId="12" fillId="0" borderId="0" applyFont="0" applyFill="0" applyBorder="0" applyAlignment="0" applyProtection="0"/>
    <xf numFmtId="0" fontId="19" fillId="0" borderId="0"/>
    <xf numFmtId="0" fontId="4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cellStyleXfs>
  <cellXfs count="540">
    <xf numFmtId="0" fontId="0" fillId="0" borderId="0" xfId="0"/>
    <xf numFmtId="0" fontId="2" fillId="3" borderId="0" xfId="0" applyFont="1" applyFill="1"/>
    <xf numFmtId="0" fontId="1" fillId="2" borderId="1" xfId="0" applyFont="1" applyFill="1" applyBorder="1" applyAlignment="1">
      <alignment wrapText="1"/>
    </xf>
    <xf numFmtId="0" fontId="3" fillId="0" borderId="1" xfId="0" applyFont="1" applyBorder="1" applyAlignment="1">
      <alignment horizontal="left" vertical="center" wrapText="1"/>
    </xf>
    <xf numFmtId="0" fontId="0" fillId="3" borderId="0" xfId="0" applyFont="1" applyFill="1"/>
    <xf numFmtId="0" fontId="4" fillId="3" borderId="0" xfId="0" applyFont="1" applyFill="1"/>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3" borderId="1" xfId="0" applyFont="1" applyFill="1" applyBorder="1" applyAlignment="1">
      <alignment horizontal="left" wrapText="1"/>
    </xf>
    <xf numFmtId="0" fontId="5" fillId="0" borderId="1" xfId="0" applyFont="1" applyBorder="1" applyAlignment="1">
      <alignment horizontal="left" vertical="center" wrapText="1"/>
    </xf>
    <xf numFmtId="0" fontId="0" fillId="0" borderId="0" xfId="0" applyFont="1" applyFill="1"/>
    <xf numFmtId="0" fontId="7" fillId="3" borderId="0" xfId="0" applyFont="1" applyFill="1"/>
    <xf numFmtId="0" fontId="5"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justify" vertical="center"/>
    </xf>
    <xf numFmtId="0" fontId="3" fillId="0" borderId="3" xfId="0" applyFont="1" applyBorder="1" applyAlignment="1">
      <alignment horizontal="center" vertical="center" wrapText="1"/>
    </xf>
    <xf numFmtId="0" fontId="5" fillId="0" borderId="1" xfId="0" applyFont="1" applyBorder="1" applyAlignment="1">
      <alignment horizontal="left" wrapText="1"/>
    </xf>
    <xf numFmtId="0" fontId="11" fillId="0" borderId="1" xfId="0" applyFont="1" applyBorder="1" applyAlignment="1">
      <alignment horizontal="left" vertical="center" wrapText="1"/>
    </xf>
    <xf numFmtId="0" fontId="3" fillId="0"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5" fillId="0" borderId="10" xfId="0" applyFont="1" applyBorder="1" applyAlignment="1">
      <alignment horizontal="left" vertical="center" wrapText="1"/>
    </xf>
    <xf numFmtId="0" fontId="3" fillId="0" borderId="12" xfId="0" applyFont="1" applyFill="1" applyBorder="1" applyAlignment="1">
      <alignment horizontal="left" vertical="center" wrapText="1"/>
    </xf>
    <xf numFmtId="0" fontId="3" fillId="0" borderId="10" xfId="0" applyFont="1" applyBorder="1" applyAlignment="1">
      <alignment horizontal="justify" vertical="center" wrapText="1"/>
    </xf>
    <xf numFmtId="0" fontId="5" fillId="0" borderId="10" xfId="0" applyFont="1" applyBorder="1" applyAlignment="1">
      <alignment horizontal="justify" vertical="center" wrapText="1"/>
    </xf>
    <xf numFmtId="0" fontId="3" fillId="0" borderId="10" xfId="0" applyFont="1" applyBorder="1" applyAlignment="1">
      <alignment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9" xfId="0" applyFont="1" applyFill="1" applyBorder="1" applyAlignment="1">
      <alignment horizontal="center" vertical="center"/>
    </xf>
    <xf numFmtId="0" fontId="0" fillId="3" borderId="10" xfId="0" applyFont="1" applyFill="1" applyBorder="1" applyAlignment="1">
      <alignment horizontal="left" vertical="center" wrapText="1"/>
    </xf>
    <xf numFmtId="0" fontId="0" fillId="0" borderId="9"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0" xfId="0" applyFont="1" applyFill="1" applyBorder="1" applyAlignment="1">
      <alignment horizontal="left" vertical="center" wrapText="1"/>
    </xf>
    <xf numFmtId="0" fontId="5" fillId="0" borderId="9" xfId="0" applyFont="1" applyFill="1" applyBorder="1" applyAlignment="1">
      <alignment horizontal="center" vertical="center"/>
    </xf>
    <xf numFmtId="0" fontId="0" fillId="3" borderId="5" xfId="0" applyFont="1" applyFill="1" applyBorder="1" applyAlignment="1">
      <alignment horizontal="center" vertical="center" wrapText="1"/>
    </xf>
    <xf numFmtId="0" fontId="0" fillId="3" borderId="15" xfId="0" applyFont="1" applyFill="1" applyBorder="1" applyAlignment="1">
      <alignment horizontal="left" vertical="center" wrapText="1"/>
    </xf>
    <xf numFmtId="0" fontId="0" fillId="3" borderId="17" xfId="0" applyFont="1" applyFill="1" applyBorder="1" applyAlignment="1">
      <alignment horizontal="left" vertical="center" wrapText="1"/>
    </xf>
    <xf numFmtId="0" fontId="0" fillId="3" borderId="18" xfId="0" applyFont="1" applyFill="1" applyBorder="1" applyAlignment="1">
      <alignment horizontal="center" vertical="center"/>
    </xf>
    <xf numFmtId="0" fontId="0" fillId="3" borderId="20" xfId="0" applyFont="1" applyFill="1" applyBorder="1" applyAlignment="1">
      <alignment horizontal="left" vertical="center" wrapText="1"/>
    </xf>
    <xf numFmtId="0" fontId="0" fillId="3" borderId="0" xfId="0" applyFill="1"/>
    <xf numFmtId="0" fontId="0" fillId="0" borderId="1" xfId="0" applyFont="1" applyBorder="1" applyAlignment="1">
      <alignment horizontal="center" vertical="center" wrapText="1"/>
    </xf>
    <xf numFmtId="0" fontId="0" fillId="0" borderId="10" xfId="0" applyFont="1" applyBorder="1" applyAlignment="1">
      <alignment vertical="center" wrapText="1"/>
    </xf>
    <xf numFmtId="0" fontId="0" fillId="0" borderId="10" xfId="0" applyFont="1" applyBorder="1" applyAlignment="1">
      <alignment horizontal="justify" vertical="center" wrapText="1"/>
    </xf>
    <xf numFmtId="0" fontId="16" fillId="3" borderId="0" xfId="0" applyFont="1" applyFill="1"/>
    <xf numFmtId="0" fontId="6" fillId="3" borderId="0" xfId="0" applyFont="1" applyFill="1"/>
    <xf numFmtId="0" fontId="0" fillId="3" borderId="0" xfId="0" applyFill="1" applyBorder="1"/>
    <xf numFmtId="0" fontId="17" fillId="3" borderId="0" xfId="0" applyFont="1" applyFill="1"/>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0" fillId="0" borderId="0" xfId="0" applyFill="1"/>
    <xf numFmtId="0" fontId="19" fillId="7" borderId="0" xfId="2" applyFill="1" applyProtection="1"/>
    <xf numFmtId="0" fontId="19" fillId="7" borderId="0" xfId="2" applyFont="1" applyFill="1" applyAlignment="1" applyProtection="1">
      <alignment horizontal="center"/>
    </xf>
    <xf numFmtId="0" fontId="19" fillId="7" borderId="0" xfId="2" applyFont="1" applyFill="1" applyBorder="1" applyAlignment="1" applyProtection="1">
      <alignment horizontal="left" vertical="center"/>
    </xf>
    <xf numFmtId="0" fontId="20" fillId="7" borderId="0" xfId="2" applyFont="1" applyFill="1" applyProtection="1"/>
    <xf numFmtId="0" fontId="19" fillId="7" borderId="0" xfId="2" applyFont="1" applyFill="1" applyProtection="1"/>
    <xf numFmtId="9" fontId="22" fillId="8" borderId="27" xfId="2" applyNumberFormat="1" applyFont="1" applyFill="1" applyBorder="1" applyAlignment="1" applyProtection="1">
      <alignment horizontal="center"/>
    </xf>
    <xf numFmtId="9" fontId="19" fillId="8" borderId="27" xfId="2" applyNumberFormat="1" applyFill="1" applyBorder="1" applyAlignment="1" applyProtection="1">
      <alignment horizontal="center"/>
    </xf>
    <xf numFmtId="0" fontId="22" fillId="7" borderId="28" xfId="2" applyFont="1" applyFill="1" applyBorder="1" applyAlignment="1" applyProtection="1">
      <alignment horizontal="center" vertical="center"/>
    </xf>
    <xf numFmtId="0" fontId="19" fillId="7" borderId="29" xfId="2" applyFill="1" applyBorder="1" applyAlignment="1" applyProtection="1">
      <alignment horizontal="center"/>
    </xf>
    <xf numFmtId="0" fontId="19" fillId="7" borderId="30" xfId="2" applyFill="1" applyBorder="1" applyAlignment="1" applyProtection="1">
      <alignment horizontal="center" vertical="center"/>
    </xf>
    <xf numFmtId="0" fontId="22" fillId="7" borderId="30" xfId="2" applyFont="1" applyFill="1" applyBorder="1" applyAlignment="1" applyProtection="1">
      <alignment horizontal="center" vertical="center"/>
    </xf>
    <xf numFmtId="0" fontId="19" fillId="7" borderId="31" xfId="2" applyFill="1" applyBorder="1" applyProtection="1"/>
    <xf numFmtId="0" fontId="19" fillId="7" borderId="32" xfId="2" applyFill="1" applyBorder="1" applyProtection="1"/>
    <xf numFmtId="0" fontId="22" fillId="7" borderId="33" xfId="2" applyFont="1" applyFill="1" applyBorder="1" applyAlignment="1" applyProtection="1">
      <alignment horizontal="center" vertical="center"/>
    </xf>
    <xf numFmtId="0" fontId="19" fillId="7" borderId="29" xfId="2" applyFill="1" applyBorder="1" applyAlignment="1" applyProtection="1">
      <alignment horizontal="center" vertical="center"/>
    </xf>
    <xf numFmtId="0" fontId="19" fillId="7" borderId="34" xfId="2" applyFont="1" applyFill="1" applyBorder="1" applyAlignment="1" applyProtection="1">
      <alignment wrapText="1"/>
    </xf>
    <xf numFmtId="0" fontId="22" fillId="7" borderId="35" xfId="2" applyFont="1" applyFill="1" applyBorder="1" applyAlignment="1" applyProtection="1">
      <alignment horizontal="center" vertical="center"/>
    </xf>
    <xf numFmtId="0" fontId="19" fillId="7" borderId="36" xfId="2" applyFill="1" applyBorder="1" applyAlignment="1" applyProtection="1">
      <alignment horizontal="center" vertical="center"/>
    </xf>
    <xf numFmtId="0" fontId="22" fillId="9" borderId="37" xfId="2" applyFont="1" applyFill="1" applyBorder="1" applyAlignment="1" applyProtection="1">
      <alignment horizontal="center" vertical="center"/>
      <protection locked="0"/>
    </xf>
    <xf numFmtId="0" fontId="23" fillId="9" borderId="38" xfId="2" applyFont="1" applyFill="1" applyBorder="1" applyAlignment="1" applyProtection="1">
      <alignment horizontal="center" vertical="center"/>
      <protection locked="0"/>
    </xf>
    <xf numFmtId="0" fontId="22" fillId="9" borderId="38" xfId="2" applyFont="1" applyFill="1" applyBorder="1" applyAlignment="1" applyProtection="1">
      <alignment horizontal="center" vertical="center"/>
      <protection locked="0"/>
    </xf>
    <xf numFmtId="0" fontId="23" fillId="9" borderId="39" xfId="2" applyFont="1" applyFill="1" applyBorder="1" applyAlignment="1" applyProtection="1">
      <alignment horizontal="center" vertical="center"/>
      <protection locked="0"/>
    </xf>
    <xf numFmtId="0" fontId="19" fillId="7" borderId="40" xfId="2" applyFont="1" applyFill="1" applyBorder="1" applyAlignment="1" applyProtection="1">
      <alignment horizontal="center" vertical="center"/>
    </xf>
    <xf numFmtId="0" fontId="19" fillId="7" borderId="41" xfId="2" applyFont="1" applyFill="1" applyBorder="1" applyAlignment="1" applyProtection="1">
      <alignment horizontal="center" vertical="center"/>
    </xf>
    <xf numFmtId="0" fontId="22" fillId="9" borderId="42" xfId="2" applyFont="1" applyFill="1" applyBorder="1" applyAlignment="1" applyProtection="1">
      <alignment horizontal="center" vertical="center"/>
      <protection locked="0"/>
    </xf>
    <xf numFmtId="0" fontId="23" fillId="9" borderId="36" xfId="2" applyFont="1" applyFill="1" applyBorder="1" applyAlignment="1" applyProtection="1">
      <alignment horizontal="center" vertical="center"/>
      <protection locked="0"/>
    </xf>
    <xf numFmtId="0" fontId="19" fillId="8" borderId="43" xfId="2" applyFont="1" applyFill="1" applyBorder="1" applyAlignment="1" applyProtection="1">
      <alignment vertical="center" wrapText="1"/>
    </xf>
    <xf numFmtId="0" fontId="19" fillId="7" borderId="39" xfId="2" applyFill="1" applyBorder="1" applyAlignment="1" applyProtection="1">
      <alignment horizontal="center" vertical="center"/>
    </xf>
    <xf numFmtId="0" fontId="22" fillId="9" borderId="35" xfId="2" applyFont="1" applyFill="1" applyBorder="1" applyAlignment="1" applyProtection="1">
      <alignment horizontal="center" vertical="center"/>
      <protection locked="0"/>
    </xf>
    <xf numFmtId="0" fontId="23" fillId="9" borderId="44" xfId="2" applyFont="1" applyFill="1" applyBorder="1" applyAlignment="1" applyProtection="1">
      <alignment horizontal="center" vertical="center"/>
      <protection locked="0"/>
    </xf>
    <xf numFmtId="0" fontId="22" fillId="9" borderId="44" xfId="2" applyFont="1" applyFill="1" applyBorder="1" applyAlignment="1" applyProtection="1">
      <alignment horizontal="center" vertical="center"/>
      <protection locked="0"/>
    </xf>
    <xf numFmtId="0" fontId="19" fillId="7" borderId="45" xfId="2" applyFont="1" applyFill="1" applyBorder="1" applyAlignment="1" applyProtection="1">
      <alignment horizontal="center" vertical="center"/>
    </xf>
    <xf numFmtId="0" fontId="19" fillId="7" borderId="46" xfId="2" applyFont="1" applyFill="1" applyBorder="1" applyAlignment="1" applyProtection="1">
      <alignment horizontal="center" vertical="center"/>
    </xf>
    <xf numFmtId="0" fontId="22" fillId="9" borderId="47" xfId="2" applyFont="1" applyFill="1" applyBorder="1" applyAlignment="1" applyProtection="1">
      <alignment horizontal="center" vertical="center"/>
      <protection locked="0"/>
    </xf>
    <xf numFmtId="0" fontId="19" fillId="8" borderId="48" xfId="2" applyFont="1" applyFill="1" applyBorder="1" applyAlignment="1" applyProtection="1">
      <alignment vertical="center" wrapText="1"/>
    </xf>
    <xf numFmtId="0" fontId="19" fillId="8" borderId="49" xfId="2" applyFont="1" applyFill="1" applyBorder="1" applyAlignment="1" applyProtection="1">
      <alignment vertical="center" wrapText="1"/>
    </xf>
    <xf numFmtId="0" fontId="22" fillId="8" borderId="50" xfId="2" applyFont="1" applyFill="1" applyBorder="1" applyAlignment="1" applyProtection="1">
      <alignment horizontal="center" vertical="center" wrapText="1"/>
    </xf>
    <xf numFmtId="0" fontId="19" fillId="8" borderId="51" xfId="2" applyFont="1" applyFill="1" applyBorder="1" applyAlignment="1" applyProtection="1">
      <alignment horizontal="center" vertical="center" wrapText="1"/>
    </xf>
    <xf numFmtId="0" fontId="22" fillId="8" borderId="52" xfId="2" applyFont="1" applyFill="1" applyBorder="1" applyAlignment="1" applyProtection="1">
      <alignment horizontal="center" vertical="center" wrapText="1"/>
    </xf>
    <xf numFmtId="0" fontId="19" fillId="8" borderId="53" xfId="2" applyFont="1" applyFill="1" applyBorder="1" applyAlignment="1" applyProtection="1">
      <alignment horizontal="center" vertical="center" wrapText="1"/>
    </xf>
    <xf numFmtId="0" fontId="22" fillId="8" borderId="53" xfId="2" applyFont="1" applyFill="1" applyBorder="1" applyAlignment="1" applyProtection="1">
      <alignment horizontal="center" vertical="center" wrapText="1"/>
    </xf>
    <xf numFmtId="0" fontId="19" fillId="8" borderId="54" xfId="2" applyFont="1" applyFill="1" applyBorder="1" applyAlignment="1" applyProtection="1">
      <alignment horizontal="center" vertical="center" wrapText="1"/>
    </xf>
    <xf numFmtId="0" fontId="21" fillId="7" borderId="0" xfId="2" applyFont="1" applyFill="1" applyProtection="1"/>
    <xf numFmtId="0" fontId="19" fillId="10" borderId="0" xfId="2" applyFill="1" applyProtection="1"/>
    <xf numFmtId="0" fontId="20" fillId="7" borderId="0" xfId="2" quotePrefix="1" applyFont="1" applyFill="1" applyProtection="1"/>
    <xf numFmtId="0" fontId="19" fillId="7" borderId="0" xfId="2" applyFont="1" applyFill="1" applyAlignment="1" applyProtection="1">
      <alignment wrapText="1"/>
    </xf>
    <xf numFmtId="0" fontId="19" fillId="7" borderId="0" xfId="2" quotePrefix="1" applyFont="1" applyFill="1" applyProtection="1"/>
    <xf numFmtId="0" fontId="19" fillId="11" borderId="0" xfId="2" applyFill="1" applyProtection="1"/>
    <xf numFmtId="0" fontId="19" fillId="12" borderId="0" xfId="2" applyFill="1" applyProtection="1"/>
    <xf numFmtId="0" fontId="19" fillId="3" borderId="0" xfId="2" applyFill="1" applyProtection="1"/>
    <xf numFmtId="0" fontId="26" fillId="3" borderId="0" xfId="2" applyFont="1" applyFill="1" applyProtection="1"/>
    <xf numFmtId="0" fontId="27" fillId="12" borderId="0" xfId="2" applyFont="1" applyFill="1" applyProtection="1"/>
    <xf numFmtId="0" fontId="1" fillId="2" borderId="59" xfId="0" applyFont="1" applyFill="1" applyBorder="1" applyAlignment="1">
      <alignment horizontal="center" vertical="center" wrapText="1"/>
    </xf>
    <xf numFmtId="0" fontId="3" fillId="0" borderId="60" xfId="0" applyFont="1" applyBorder="1" applyAlignment="1">
      <alignment horizontal="left" vertical="center" wrapText="1"/>
    </xf>
    <xf numFmtId="0" fontId="3" fillId="3" borderId="60" xfId="0" applyFont="1" applyFill="1" applyBorder="1" applyAlignment="1">
      <alignment horizontal="left" vertical="center" wrapText="1"/>
    </xf>
    <xf numFmtId="0" fontId="0" fillId="3" borderId="60" xfId="0" applyFont="1" applyFill="1" applyBorder="1" applyAlignment="1">
      <alignment horizontal="left" vertical="center" wrapText="1"/>
    </xf>
    <xf numFmtId="0" fontId="5" fillId="3" borderId="60" xfId="0" applyFont="1" applyFill="1" applyBorder="1" applyAlignment="1">
      <alignment horizontal="left" vertical="center" wrapText="1"/>
    </xf>
    <xf numFmtId="0" fontId="0" fillId="3" borderId="63" xfId="0" applyFont="1" applyFill="1" applyBorder="1" applyAlignment="1">
      <alignment horizontal="left" vertical="center" wrapText="1"/>
    </xf>
    <xf numFmtId="0" fontId="3" fillId="0" borderId="10" xfId="0" applyFont="1" applyBorder="1" applyAlignment="1">
      <alignment horizontal="center" vertical="center" wrapText="1"/>
    </xf>
    <xf numFmtId="0" fontId="3" fillId="3" borderId="10"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0" fillId="3" borderId="10" xfId="0" applyFill="1" applyBorder="1" applyAlignment="1">
      <alignment horizontal="center" vertical="center"/>
    </xf>
    <xf numFmtId="9" fontId="28" fillId="3" borderId="9" xfId="0" applyNumberFormat="1" applyFont="1" applyFill="1" applyBorder="1" applyAlignment="1">
      <alignment horizontal="center" vertical="center"/>
    </xf>
    <xf numFmtId="9" fontId="28" fillId="3" borderId="10" xfId="0" applyNumberFormat="1" applyFont="1" applyFill="1" applyBorder="1" applyAlignment="1">
      <alignment horizontal="center" vertical="center"/>
    </xf>
    <xf numFmtId="9" fontId="5" fillId="3" borderId="9" xfId="0" applyNumberFormat="1" applyFont="1" applyFill="1" applyBorder="1" applyAlignment="1">
      <alignment horizontal="center" vertical="center"/>
    </xf>
    <xf numFmtId="165" fontId="5" fillId="3" borderId="10" xfId="0" applyNumberFormat="1" applyFont="1" applyFill="1" applyBorder="1" applyAlignment="1">
      <alignment horizontal="center" vertical="center"/>
    </xf>
    <xf numFmtId="166" fontId="5" fillId="3" borderId="10" xfId="0" applyNumberFormat="1" applyFont="1" applyFill="1" applyBorder="1" applyAlignment="1">
      <alignment horizontal="center" vertical="center"/>
    </xf>
    <xf numFmtId="164" fontId="28" fillId="3" borderId="10" xfId="0" applyNumberFormat="1" applyFont="1" applyFill="1" applyBorder="1" applyAlignment="1">
      <alignment horizontal="center" vertical="center"/>
    </xf>
    <xf numFmtId="0" fontId="26" fillId="7" borderId="9" xfId="0" applyFont="1" applyFill="1" applyBorder="1" applyAlignment="1" applyProtection="1">
      <alignment horizontal="center" vertical="center"/>
    </xf>
    <xf numFmtId="0" fontId="26" fillId="7" borderId="10" xfId="0" applyFont="1" applyFill="1" applyBorder="1" applyAlignment="1" applyProtection="1">
      <alignment horizontal="center" vertical="center" wrapText="1"/>
    </xf>
    <xf numFmtId="168" fontId="26" fillId="7" borderId="9" xfId="0" applyNumberFormat="1" applyFont="1" applyFill="1" applyBorder="1" applyAlignment="1" applyProtection="1">
      <alignment horizontal="center" vertical="center"/>
    </xf>
    <xf numFmtId="167" fontId="26" fillId="7" borderId="9" xfId="0" applyNumberFormat="1" applyFont="1" applyFill="1" applyBorder="1" applyAlignment="1" applyProtection="1">
      <alignment horizontal="center" vertical="center"/>
    </xf>
    <xf numFmtId="169" fontId="26" fillId="7" borderId="9" xfId="0" applyNumberFormat="1" applyFont="1" applyFill="1" applyBorder="1" applyAlignment="1" applyProtection="1">
      <alignment horizontal="center" vertical="center"/>
    </xf>
    <xf numFmtId="170" fontId="29" fillId="7" borderId="71" xfId="0" applyNumberFormat="1" applyFont="1" applyFill="1" applyBorder="1" applyAlignment="1" applyProtection="1">
      <alignment horizontal="center" vertical="center" wrapText="1"/>
    </xf>
    <xf numFmtId="171" fontId="29" fillId="7" borderId="72" xfId="0" applyNumberFormat="1" applyFont="1" applyFill="1" applyBorder="1" applyAlignment="1" applyProtection="1">
      <alignment horizontal="center" vertical="center" wrapText="1"/>
    </xf>
    <xf numFmtId="172" fontId="29" fillId="7" borderId="73" xfId="0" applyNumberFormat="1" applyFont="1" applyFill="1" applyBorder="1" applyAlignment="1" applyProtection="1">
      <alignment horizontal="center" vertical="center" wrapText="1"/>
    </xf>
    <xf numFmtId="175" fontId="5" fillId="3" borderId="9" xfId="1" applyNumberFormat="1" applyFont="1" applyFill="1" applyBorder="1" applyAlignment="1">
      <alignment horizontal="center" vertical="center"/>
    </xf>
    <xf numFmtId="1" fontId="5" fillId="3" borderId="10" xfId="1" applyNumberFormat="1" applyFont="1" applyFill="1" applyBorder="1" applyAlignment="1">
      <alignment horizontal="center" vertical="center"/>
    </xf>
    <xf numFmtId="176" fontId="5" fillId="3" borderId="9" xfId="1" applyNumberFormat="1" applyFont="1" applyFill="1" applyBorder="1" applyAlignment="1">
      <alignment horizontal="center" vertical="center"/>
    </xf>
    <xf numFmtId="177" fontId="5" fillId="3" borderId="9" xfId="1" applyNumberFormat="1" applyFont="1" applyFill="1" applyBorder="1" applyAlignment="1">
      <alignment horizontal="center" vertical="center"/>
    </xf>
    <xf numFmtId="0" fontId="18" fillId="3" borderId="9" xfId="0" applyFont="1" applyFill="1" applyBorder="1" applyAlignment="1">
      <alignment horizontal="center" vertical="center" wrapText="1"/>
    </xf>
    <xf numFmtId="0" fontId="18" fillId="3" borderId="10" xfId="0" applyFont="1" applyFill="1" applyBorder="1" applyAlignment="1">
      <alignment horizontal="center" vertical="center"/>
    </xf>
    <xf numFmtId="9" fontId="33" fillId="7" borderId="74" xfId="0" applyNumberFormat="1" applyFont="1" applyFill="1" applyBorder="1" applyAlignment="1" applyProtection="1">
      <alignment horizontal="center" vertical="center"/>
    </xf>
    <xf numFmtId="9" fontId="33" fillId="7" borderId="10" xfId="0" applyNumberFormat="1" applyFont="1" applyFill="1" applyBorder="1" applyAlignment="1" applyProtection="1">
      <alignment horizontal="center" vertical="center"/>
    </xf>
    <xf numFmtId="9" fontId="33" fillId="7" borderId="10" xfId="0" applyNumberFormat="1" applyFont="1" applyFill="1" applyBorder="1" applyAlignment="1" applyProtection="1">
      <alignment horizontal="center" vertical="center" wrapText="1"/>
    </xf>
    <xf numFmtId="9" fontId="33" fillId="7" borderId="74" xfId="0" applyNumberFormat="1" applyFont="1" applyFill="1" applyBorder="1" applyAlignment="1" applyProtection="1">
      <alignment horizontal="center" vertical="center" wrapText="1"/>
    </xf>
    <xf numFmtId="0" fontId="18" fillId="3" borderId="23" xfId="0" applyFont="1" applyFill="1" applyBorder="1" applyAlignment="1">
      <alignment horizontal="center" vertical="center" wrapText="1"/>
    </xf>
    <xf numFmtId="0" fontId="18" fillId="3" borderId="12" xfId="0" applyFont="1" applyFill="1" applyBorder="1" applyAlignment="1">
      <alignment horizontal="center" vertical="center" wrapText="1"/>
    </xf>
    <xf numFmtId="9" fontId="34" fillId="7" borderId="9" xfId="0" applyNumberFormat="1" applyFont="1" applyFill="1" applyBorder="1" applyAlignment="1" applyProtection="1">
      <alignment horizontal="center" vertical="center" wrapText="1"/>
    </xf>
    <xf numFmtId="9" fontId="34" fillId="7" borderId="10" xfId="0" applyNumberFormat="1" applyFont="1" applyFill="1" applyBorder="1" applyAlignment="1" applyProtection="1">
      <alignment horizontal="center" vertical="center" wrapText="1"/>
    </xf>
    <xf numFmtId="0" fontId="18" fillId="3" borderId="10" xfId="0" applyFont="1" applyFill="1" applyBorder="1" applyAlignment="1">
      <alignment horizontal="center" vertical="center" wrapText="1"/>
    </xf>
    <xf numFmtId="0" fontId="18" fillId="3" borderId="9" xfId="0" applyFont="1" applyFill="1" applyBorder="1" applyAlignment="1">
      <alignment horizontal="center" vertical="center"/>
    </xf>
    <xf numFmtId="10" fontId="18" fillId="3" borderId="11" xfId="0" applyNumberFormat="1" applyFont="1" applyFill="1" applyBorder="1" applyAlignment="1">
      <alignment horizontal="center" vertical="center"/>
    </xf>
    <xf numFmtId="10" fontId="18" fillId="3" borderId="12" xfId="0" applyNumberFormat="1" applyFont="1" applyFill="1" applyBorder="1" applyAlignment="1">
      <alignment horizontal="center" vertical="center"/>
    </xf>
    <xf numFmtId="178" fontId="5" fillId="3" borderId="9" xfId="0" applyNumberFormat="1" applyFont="1" applyFill="1" applyBorder="1" applyAlignment="1">
      <alignment horizontal="center" vertical="center"/>
    </xf>
    <xf numFmtId="10" fontId="18" fillId="3" borderId="10" xfId="0" applyNumberFormat="1" applyFont="1" applyFill="1" applyBorder="1" applyAlignment="1">
      <alignment horizontal="center" vertical="center"/>
    </xf>
    <xf numFmtId="179" fontId="5" fillId="3" borderId="9" xfId="0" applyNumberFormat="1" applyFont="1" applyFill="1" applyBorder="1" applyAlignment="1">
      <alignment horizontal="center" vertical="center"/>
    </xf>
    <xf numFmtId="9" fontId="26" fillId="7" borderId="9" xfId="0" applyNumberFormat="1" applyFont="1" applyFill="1" applyBorder="1" applyAlignment="1" applyProtection="1">
      <alignment horizontal="center" vertical="center" wrapText="1"/>
    </xf>
    <xf numFmtId="9" fontId="18" fillId="3" borderId="9" xfId="0" applyNumberFormat="1" applyFont="1" applyFill="1" applyBorder="1" applyAlignment="1">
      <alignment horizontal="center" vertical="center"/>
    </xf>
    <xf numFmtId="9" fontId="18" fillId="3" borderId="10" xfId="0" applyNumberFormat="1" applyFont="1" applyFill="1" applyBorder="1" applyAlignment="1">
      <alignment horizontal="center" vertical="center"/>
    </xf>
    <xf numFmtId="0" fontId="0" fillId="3" borderId="18" xfId="0" applyFill="1" applyBorder="1" applyAlignment="1">
      <alignment horizontal="center" vertical="center"/>
    </xf>
    <xf numFmtId="0" fontId="0" fillId="3" borderId="20" xfId="0" applyFill="1" applyBorder="1" applyAlignment="1">
      <alignment horizontal="center" vertical="center"/>
    </xf>
    <xf numFmtId="164" fontId="28" fillId="3" borderId="9" xfId="0" applyNumberFormat="1" applyFont="1" applyFill="1" applyBorder="1" applyAlignment="1">
      <alignment horizontal="center" vertical="center"/>
    </xf>
    <xf numFmtId="9" fontId="26" fillId="0" borderId="10" xfId="0" applyNumberFormat="1" applyFont="1" applyFill="1" applyBorder="1" applyAlignment="1" applyProtection="1">
      <alignment horizontal="center" vertical="center"/>
    </xf>
    <xf numFmtId="9" fontId="26" fillId="7" borderId="9" xfId="0" applyNumberFormat="1" applyFont="1" applyFill="1" applyBorder="1" applyAlignment="1" applyProtection="1">
      <alignment horizontal="center" vertical="center"/>
    </xf>
    <xf numFmtId="9" fontId="18" fillId="3" borderId="11" xfId="0" applyNumberFormat="1" applyFont="1" applyFill="1" applyBorder="1" applyAlignment="1">
      <alignment horizontal="center" vertical="center"/>
    </xf>
    <xf numFmtId="0" fontId="35" fillId="3" borderId="9" xfId="0" applyFont="1" applyFill="1" applyBorder="1" applyAlignment="1">
      <alignment horizontal="center" vertical="center"/>
    </xf>
    <xf numFmtId="180" fontId="0" fillId="3" borderId="9" xfId="0" applyNumberFormat="1" applyFill="1" applyBorder="1" applyAlignment="1">
      <alignment horizontal="center" vertical="center"/>
    </xf>
    <xf numFmtId="180" fontId="0" fillId="3" borderId="18" xfId="0" applyNumberFormat="1" applyFill="1" applyBorder="1" applyAlignment="1">
      <alignment horizontal="center" vertical="center"/>
    </xf>
    <xf numFmtId="9" fontId="18" fillId="3" borderId="10" xfId="0" applyNumberFormat="1" applyFont="1" applyFill="1" applyBorder="1" applyAlignment="1">
      <alignment horizontal="center" vertical="center" wrapText="1"/>
    </xf>
    <xf numFmtId="181" fontId="0" fillId="3" borderId="9" xfId="0" applyNumberFormat="1" applyFill="1" applyBorder="1" applyAlignment="1">
      <alignment horizontal="center" vertical="center"/>
    </xf>
    <xf numFmtId="9" fontId="10" fillId="5" borderId="65" xfId="1" applyFont="1" applyFill="1" applyBorder="1" applyAlignment="1">
      <alignment horizontal="center" vertical="center" wrapText="1"/>
    </xf>
    <xf numFmtId="9" fontId="30" fillId="5" borderId="65" xfId="1" applyFont="1" applyFill="1" applyBorder="1" applyAlignment="1">
      <alignment horizontal="center" vertical="center"/>
    </xf>
    <xf numFmtId="0" fontId="30" fillId="5" borderId="69" xfId="0" applyFont="1" applyFill="1" applyBorder="1" applyAlignment="1">
      <alignment horizontal="center" vertical="center"/>
    </xf>
    <xf numFmtId="0" fontId="31" fillId="3" borderId="0" xfId="0" applyFont="1" applyFill="1"/>
    <xf numFmtId="0" fontId="0" fillId="3" borderId="1" xfId="0" applyFont="1" applyFill="1" applyBorder="1" applyAlignment="1">
      <alignment horizontal="center" wrapText="1"/>
    </xf>
    <xf numFmtId="0" fontId="5" fillId="3" borderId="1" xfId="0" applyFont="1" applyFill="1" applyBorder="1" applyAlignment="1">
      <alignment horizontal="center" wrapText="1"/>
    </xf>
    <xf numFmtId="0" fontId="5" fillId="4" borderId="1" xfId="0" applyFont="1" applyFill="1" applyBorder="1" applyAlignment="1">
      <alignment horizontal="center" vertical="center" wrapText="1"/>
    </xf>
    <xf numFmtId="0" fontId="39" fillId="0" borderId="9" xfId="0" applyFont="1" applyFill="1" applyBorder="1" applyAlignment="1">
      <alignment horizontal="center" vertical="center"/>
    </xf>
    <xf numFmtId="0" fontId="39" fillId="0" borderId="1" xfId="0" applyFont="1" applyFill="1" applyBorder="1" applyAlignment="1">
      <alignment horizontal="center" vertical="center" wrapText="1"/>
    </xf>
    <xf numFmtId="0" fontId="39" fillId="0" borderId="10" xfId="0" applyFont="1" applyFill="1" applyBorder="1" applyAlignment="1">
      <alignment horizontal="left" vertical="center" wrapText="1"/>
    </xf>
    <xf numFmtId="0" fontId="10" fillId="14" borderId="1" xfId="0" applyFont="1" applyFill="1" applyBorder="1" applyAlignment="1">
      <alignment horizontal="center" vertical="center" wrapText="1"/>
    </xf>
    <xf numFmtId="0" fontId="10" fillId="14" borderId="10" xfId="0" applyFont="1" applyFill="1" applyBorder="1" applyAlignment="1">
      <alignment horizontal="left" vertical="center" wrapText="1"/>
    </xf>
    <xf numFmtId="0" fontId="37" fillId="14" borderId="10" xfId="0" applyFont="1" applyFill="1" applyBorder="1" applyAlignment="1">
      <alignment horizontal="left" vertical="center" wrapText="1"/>
    </xf>
    <xf numFmtId="0" fontId="10" fillId="14" borderId="9" xfId="0" applyFont="1" applyFill="1" applyBorder="1" applyAlignment="1">
      <alignment horizontal="center" vertical="center"/>
    </xf>
    <xf numFmtId="0" fontId="39" fillId="0" borderId="0" xfId="0" applyFont="1" applyFill="1"/>
    <xf numFmtId="0" fontId="39" fillId="0" borderId="12" xfId="0" applyFont="1" applyFill="1" applyBorder="1" applyAlignment="1">
      <alignment horizontal="left" vertical="center" wrapText="1"/>
    </xf>
    <xf numFmtId="0" fontId="39" fillId="0" borderId="10" xfId="0" applyFont="1" applyFill="1" applyBorder="1" applyAlignment="1">
      <alignment horizontal="left" vertical="center"/>
    </xf>
    <xf numFmtId="0" fontId="10" fillId="15" borderId="9" xfId="0" applyFont="1" applyFill="1" applyBorder="1" applyAlignment="1">
      <alignment horizontal="center" vertical="center"/>
    </xf>
    <xf numFmtId="0" fontId="39" fillId="15" borderId="9" xfId="0" applyFont="1" applyFill="1" applyBorder="1" applyAlignment="1">
      <alignment horizontal="center" vertical="center"/>
    </xf>
    <xf numFmtId="0" fontId="0" fillId="15" borderId="9" xfId="0" applyFont="1" applyFill="1" applyBorder="1" applyAlignment="1">
      <alignment horizontal="center" vertical="center"/>
    </xf>
    <xf numFmtId="0" fontId="39" fillId="0" borderId="9" xfId="0" applyFont="1" applyFill="1" applyBorder="1" applyAlignment="1">
      <alignment horizontal="center" vertical="center" wrapText="1"/>
    </xf>
    <xf numFmtId="0" fontId="39" fillId="0" borderId="10" xfId="0" applyFont="1" applyFill="1" applyBorder="1" applyAlignment="1">
      <alignment horizontal="center" vertical="center" wrapText="1"/>
    </xf>
    <xf numFmtId="0" fontId="37" fillId="14" borderId="10"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7" fillId="14" borderId="9" xfId="0" applyFont="1" applyFill="1" applyBorder="1" applyAlignment="1">
      <alignment horizontal="center" vertical="center" wrapText="1"/>
    </xf>
    <xf numFmtId="0" fontId="40" fillId="7" borderId="0" xfId="0" applyFont="1" applyFill="1" applyProtection="1"/>
    <xf numFmtId="0" fontId="26" fillId="7" borderId="0" xfId="0" applyFont="1" applyFill="1" applyProtection="1"/>
    <xf numFmtId="0" fontId="26" fillId="7" borderId="44" xfId="0" applyFont="1" applyFill="1" applyBorder="1" applyProtection="1"/>
    <xf numFmtId="0" fontId="26" fillId="9" borderId="44" xfId="0" applyFont="1" applyFill="1" applyBorder="1" applyAlignment="1" applyProtection="1">
      <alignment horizontal="center" wrapText="1"/>
      <protection locked="0"/>
    </xf>
    <xf numFmtId="0" fontId="0" fillId="9" borderId="44" xfId="0" applyFill="1" applyBorder="1" applyAlignment="1" applyProtection="1">
      <alignment horizontal="center" wrapText="1"/>
      <protection locked="0"/>
    </xf>
    <xf numFmtId="0" fontId="5" fillId="3" borderId="1" xfId="0" applyFont="1" applyFill="1" applyBorder="1" applyAlignment="1">
      <alignment horizontal="justify" vertical="center"/>
    </xf>
    <xf numFmtId="0" fontId="5" fillId="3" borderId="1" xfId="0" applyFont="1" applyFill="1" applyBorder="1"/>
    <xf numFmtId="0" fontId="5" fillId="3" borderId="1" xfId="0" applyFont="1" applyFill="1" applyBorder="1" applyAlignment="1">
      <alignment horizontal="left" vertical="center" wrapText="1"/>
    </xf>
    <xf numFmtId="0" fontId="5" fillId="3" borderId="0" xfId="0" applyFont="1" applyFill="1"/>
    <xf numFmtId="0" fontId="5" fillId="3" borderId="1" xfId="0" applyFont="1" applyFill="1" applyBorder="1" applyAlignment="1">
      <alignment vertical="center" wrapText="1"/>
    </xf>
    <xf numFmtId="0" fontId="41" fillId="3" borderId="0" xfId="0" applyFont="1" applyFill="1" applyAlignment="1">
      <alignment horizontal="left"/>
    </xf>
    <xf numFmtId="0" fontId="26" fillId="16" borderId="44" xfId="0" applyFont="1" applyFill="1" applyBorder="1" applyProtection="1"/>
    <xf numFmtId="0" fontId="0" fillId="16" borderId="44" xfId="0" applyFill="1" applyBorder="1" applyAlignment="1" applyProtection="1">
      <alignment wrapText="1"/>
    </xf>
    <xf numFmtId="0" fontId="0" fillId="16" borderId="44" xfId="0" applyFill="1" applyBorder="1" applyProtection="1"/>
    <xf numFmtId="0" fontId="1" fillId="2" borderId="2" xfId="0" applyFont="1" applyFill="1" applyBorder="1" applyAlignment="1">
      <alignment horizontal="center"/>
    </xf>
    <xf numFmtId="0" fontId="30" fillId="3" borderId="0" xfId="0" applyFont="1" applyFill="1"/>
    <xf numFmtId="0" fontId="42" fillId="3" borderId="0" xfId="0" applyFont="1" applyFill="1" applyAlignment="1">
      <alignment horizontal="left"/>
    </xf>
    <xf numFmtId="9" fontId="30" fillId="5" borderId="68" xfId="1" applyFont="1" applyFill="1" applyBorder="1" applyAlignment="1">
      <alignment horizontal="center" vertical="center"/>
    </xf>
    <xf numFmtId="9" fontId="35" fillId="3" borderId="10"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wrapText="1"/>
    </xf>
    <xf numFmtId="0" fontId="39" fillId="3" borderId="9" xfId="0" applyFont="1" applyFill="1" applyBorder="1" applyAlignment="1">
      <alignment horizontal="center" vertical="center"/>
    </xf>
    <xf numFmtId="0" fontId="39" fillId="3"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0" borderId="10" xfId="0" applyFont="1" applyBorder="1" applyAlignment="1">
      <alignment horizontal="left" vertical="center" wrapText="1"/>
    </xf>
    <xf numFmtId="0" fontId="0" fillId="3" borderId="1" xfId="0" applyFont="1" applyFill="1" applyBorder="1" applyAlignment="1">
      <alignment horizontal="center"/>
    </xf>
    <xf numFmtId="0" fontId="0" fillId="3" borderId="0" xfId="0" applyFont="1" applyFill="1" applyAlignment="1">
      <alignment horizontal="center"/>
    </xf>
    <xf numFmtId="9" fontId="5" fillId="0" borderId="10" xfId="1" applyFont="1" applyFill="1" applyBorder="1" applyAlignment="1">
      <alignment horizontal="center" vertical="center" wrapText="1"/>
    </xf>
    <xf numFmtId="0" fontId="1" fillId="2" borderId="64" xfId="0" applyFont="1" applyFill="1" applyBorder="1" applyAlignment="1">
      <alignment horizontal="center" vertical="center" wrapText="1"/>
    </xf>
    <xf numFmtId="9" fontId="28" fillId="0" borderId="10" xfId="1" applyFont="1" applyFill="1" applyBorder="1" applyAlignment="1">
      <alignment horizontal="center" vertical="center"/>
    </xf>
    <xf numFmtId="9" fontId="29" fillId="0" borderId="10" xfId="0" applyNumberFormat="1" applyFont="1" applyFill="1" applyBorder="1" applyAlignment="1" applyProtection="1">
      <alignment horizontal="center" vertical="center"/>
    </xf>
    <xf numFmtId="0" fontId="10" fillId="5" borderId="1" xfId="0" applyFont="1" applyFill="1" applyBorder="1" applyAlignment="1">
      <alignment horizontal="center"/>
    </xf>
    <xf numFmtId="0" fontId="31" fillId="0" borderId="10" xfId="0" applyFont="1" applyFill="1" applyBorder="1" applyAlignment="1">
      <alignment horizontal="center" vertical="center" wrapText="1"/>
    </xf>
    <xf numFmtId="9" fontId="12" fillId="0" borderId="10" xfId="1" applyFont="1" applyFill="1" applyBorder="1" applyAlignment="1">
      <alignment horizontal="center" vertical="center"/>
    </xf>
    <xf numFmtId="0" fontId="31" fillId="0" borderId="12" xfId="0" applyFont="1" applyFill="1" applyBorder="1" applyAlignment="1">
      <alignment horizontal="center" vertical="center" wrapText="1"/>
    </xf>
    <xf numFmtId="9" fontId="12" fillId="0" borderId="20" xfId="1" applyFont="1" applyFill="1" applyBorder="1" applyAlignment="1">
      <alignment horizontal="center" vertical="center"/>
    </xf>
    <xf numFmtId="0" fontId="3" fillId="0" borderId="12" xfId="0" applyFont="1" applyBorder="1" applyAlignment="1">
      <alignment horizontal="left" vertical="center" wrapText="1"/>
    </xf>
    <xf numFmtId="0" fontId="39" fillId="0" borderId="2" xfId="0" applyFont="1" applyFill="1" applyBorder="1" applyAlignment="1">
      <alignment horizontal="center" vertical="center" wrapText="1"/>
    </xf>
    <xf numFmtId="0" fontId="0" fillId="3" borderId="11" xfId="0" applyFont="1" applyFill="1" applyBorder="1" applyAlignment="1">
      <alignment horizontal="center" vertical="center"/>
    </xf>
    <xf numFmtId="0" fontId="0" fillId="3" borderId="16" xfId="0" applyFont="1" applyFill="1" applyBorder="1" applyAlignment="1">
      <alignment horizontal="center" vertical="center"/>
    </xf>
    <xf numFmtId="0" fontId="3" fillId="3" borderId="61" xfId="0" applyFont="1" applyFill="1" applyBorder="1" applyAlignment="1">
      <alignment horizontal="left" vertical="center" wrapText="1"/>
    </xf>
    <xf numFmtId="0" fontId="3" fillId="3" borderId="1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4" xfId="0" applyFont="1" applyFill="1" applyBorder="1" applyAlignment="1">
      <alignment horizontal="center" vertical="center"/>
    </xf>
    <xf numFmtId="9" fontId="30" fillId="5" borderId="65" xfId="0" applyNumberFormat="1" applyFont="1" applyFill="1" applyBorder="1" applyAlignment="1">
      <alignment horizontal="center" vertical="center"/>
    </xf>
    <xf numFmtId="0" fontId="30" fillId="5" borderId="65" xfId="0" applyFont="1" applyFill="1" applyBorder="1" applyAlignment="1">
      <alignment horizontal="center" vertical="center"/>
    </xf>
    <xf numFmtId="9" fontId="0" fillId="3" borderId="9" xfId="0" applyNumberFormat="1" applyFill="1" applyBorder="1" applyAlignment="1">
      <alignment horizontal="center" vertical="center"/>
    </xf>
    <xf numFmtId="9" fontId="0" fillId="3" borderId="10" xfId="0" applyNumberFormat="1" applyFill="1" applyBorder="1" applyAlignment="1">
      <alignment horizontal="center" vertical="center"/>
    </xf>
    <xf numFmtId="9" fontId="30" fillId="5" borderId="66" xfId="1" applyFont="1" applyFill="1" applyBorder="1" applyAlignment="1">
      <alignment horizontal="center" vertical="center"/>
    </xf>
    <xf numFmtId="0" fontId="0" fillId="3"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11" xfId="0" applyFont="1" applyFill="1" applyBorder="1" applyAlignment="1">
      <alignment horizontal="center" vertical="center" wrapText="1"/>
    </xf>
    <xf numFmtId="0" fontId="39" fillId="0" borderId="12" xfId="0" applyFont="1" applyFill="1" applyBorder="1" applyAlignment="1">
      <alignment horizontal="center" vertical="center" wrapText="1"/>
    </xf>
    <xf numFmtId="0" fontId="39" fillId="0" borderId="10"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30" fillId="14" borderId="9" xfId="0" applyFont="1" applyFill="1" applyBorder="1" applyAlignment="1">
      <alignment horizontal="center" vertical="center"/>
    </xf>
    <xf numFmtId="0" fontId="30" fillId="14" borderId="1" xfId="0" applyFont="1" applyFill="1" applyBorder="1" applyAlignment="1">
      <alignment horizontal="center" vertical="center" wrapText="1"/>
    </xf>
    <xf numFmtId="0" fontId="37" fillId="14" borderId="1" xfId="0" applyFont="1" applyFill="1" applyBorder="1" applyAlignment="1">
      <alignment horizontal="center" vertical="center" wrapText="1"/>
    </xf>
    <xf numFmtId="0" fontId="44" fillId="0" borderId="0" xfId="3"/>
    <xf numFmtId="0" fontId="10" fillId="6" borderId="64" xfId="0" applyFont="1" applyFill="1" applyBorder="1" applyAlignment="1" applyProtection="1">
      <alignment horizontal="center" vertical="center" wrapText="1"/>
      <protection locked="0"/>
    </xf>
    <xf numFmtId="0" fontId="10" fillId="6" borderId="21" xfId="0" applyFont="1" applyFill="1" applyBorder="1" applyAlignment="1" applyProtection="1">
      <alignment horizontal="center" vertical="center" wrapText="1"/>
      <protection locked="0"/>
    </xf>
    <xf numFmtId="0" fontId="37" fillId="14" borderId="65" xfId="0" applyFont="1" applyFill="1" applyBorder="1" applyAlignment="1" applyProtection="1">
      <alignment horizontal="center" vertical="center" wrapText="1"/>
      <protection locked="0"/>
    </xf>
    <xf numFmtId="0" fontId="5" fillId="14" borderId="22" xfId="0" applyFont="1" applyFill="1" applyBorder="1" applyAlignment="1" applyProtection="1">
      <alignment vertical="center" wrapText="1"/>
      <protection locked="0"/>
    </xf>
    <xf numFmtId="0" fontId="39" fillId="0" borderId="65" xfId="0" applyFont="1" applyFill="1" applyBorder="1" applyAlignment="1" applyProtection="1">
      <alignment horizontal="center" vertical="center" wrapText="1"/>
      <protection locked="0"/>
    </xf>
    <xf numFmtId="0" fontId="39" fillId="0" borderId="22" xfId="0" applyFont="1" applyFill="1" applyBorder="1" applyAlignment="1" applyProtection="1">
      <alignment vertical="center" wrapText="1"/>
      <protection locked="0"/>
    </xf>
    <xf numFmtId="0" fontId="10" fillId="14" borderId="22" xfId="0" applyFont="1" applyFill="1" applyBorder="1" applyAlignment="1" applyProtection="1">
      <alignment vertical="center" wrapText="1"/>
      <protection locked="0"/>
    </xf>
    <xf numFmtId="10" fontId="39" fillId="0" borderId="65" xfId="0" applyNumberFormat="1" applyFont="1" applyFill="1" applyBorder="1" applyAlignment="1" applyProtection="1">
      <alignment horizontal="center" vertical="center" wrapText="1"/>
      <protection locked="0"/>
    </xf>
    <xf numFmtId="0" fontId="3" fillId="0" borderId="65" xfId="0" applyFont="1" applyBorder="1" applyAlignment="1" applyProtection="1">
      <alignment horizontal="center" vertical="center" wrapText="1"/>
      <protection locked="0"/>
    </xf>
    <xf numFmtId="0" fontId="5" fillId="0" borderId="22" xfId="0" applyFont="1" applyFill="1" applyBorder="1" applyAlignment="1" applyProtection="1">
      <alignment vertical="center" wrapText="1"/>
      <protection locked="0"/>
    </xf>
    <xf numFmtId="0" fontId="3" fillId="0" borderId="65" xfId="0" applyFont="1" applyFill="1" applyBorder="1" applyAlignment="1" applyProtection="1">
      <alignment horizontal="center" vertical="center" wrapText="1"/>
      <protection locked="0"/>
    </xf>
    <xf numFmtId="0" fontId="0" fillId="0" borderId="65" xfId="0" applyFont="1" applyFill="1" applyBorder="1" applyAlignment="1" applyProtection="1">
      <alignment horizontal="center" vertical="center" wrapText="1"/>
      <protection locked="0"/>
    </xf>
    <xf numFmtId="0" fontId="5" fillId="0" borderId="65" xfId="0" applyFont="1" applyFill="1" applyBorder="1" applyAlignment="1" applyProtection="1">
      <alignment horizontal="center" vertical="center" wrapText="1"/>
      <protection locked="0"/>
    </xf>
    <xf numFmtId="9" fontId="3" fillId="0" borderId="65" xfId="0" applyNumberFormat="1" applyFont="1" applyBorder="1" applyAlignment="1" applyProtection="1">
      <alignment horizontal="center" vertical="center" wrapText="1"/>
      <protection locked="0"/>
    </xf>
    <xf numFmtId="0" fontId="3" fillId="3" borderId="65" xfId="0" applyFont="1" applyFill="1" applyBorder="1" applyAlignment="1" applyProtection="1">
      <alignment horizontal="center" vertical="center" wrapText="1"/>
      <protection locked="0"/>
    </xf>
    <xf numFmtId="0" fontId="5" fillId="0" borderId="65" xfId="0" applyFont="1" applyBorder="1" applyAlignment="1" applyProtection="1">
      <alignment horizontal="center" vertical="center" wrapText="1"/>
      <protection locked="0"/>
    </xf>
    <xf numFmtId="0" fontId="5" fillId="0" borderId="23" xfId="0" applyFont="1" applyFill="1" applyBorder="1" applyAlignment="1" applyProtection="1">
      <alignment vertical="center" wrapText="1"/>
      <protection locked="0"/>
    </xf>
    <xf numFmtId="0" fontId="3" fillId="0" borderId="66" xfId="0" applyFont="1" applyFill="1" applyBorder="1" applyAlignment="1" applyProtection="1">
      <alignment horizontal="center" vertical="center" wrapText="1"/>
      <protection locked="0"/>
    </xf>
    <xf numFmtId="0" fontId="39" fillId="0" borderId="23" xfId="0" applyFont="1" applyFill="1" applyBorder="1" applyAlignment="1" applyProtection="1">
      <alignment vertical="center" wrapText="1"/>
      <protection locked="0"/>
    </xf>
    <xf numFmtId="0" fontId="3" fillId="0" borderId="66" xfId="0" applyFont="1" applyBorder="1" applyAlignment="1" applyProtection="1">
      <alignment horizontal="center" vertical="center" wrapText="1"/>
      <protection locked="0"/>
    </xf>
    <xf numFmtId="0" fontId="5" fillId="0" borderId="75" xfId="0" applyFont="1" applyFill="1" applyBorder="1" applyAlignment="1" applyProtection="1">
      <alignment vertical="center" wrapText="1"/>
      <protection locked="0"/>
    </xf>
    <xf numFmtId="0" fontId="5" fillId="0" borderId="24" xfId="0" applyFont="1" applyFill="1" applyBorder="1" applyAlignment="1" applyProtection="1">
      <alignment vertical="center" wrapText="1"/>
      <protection locked="0"/>
    </xf>
    <xf numFmtId="0" fontId="3" fillId="0" borderId="69" xfId="0" applyFont="1" applyBorder="1" applyAlignment="1" applyProtection="1">
      <alignment horizontal="center" vertical="center" wrapText="1"/>
      <protection locked="0"/>
    </xf>
    <xf numFmtId="0" fontId="5" fillId="0" borderId="25" xfId="0" applyFont="1" applyFill="1" applyBorder="1" applyAlignment="1" applyProtection="1">
      <alignment vertical="center" wrapText="1"/>
      <protection locked="0"/>
    </xf>
    <xf numFmtId="0" fontId="45" fillId="0" borderId="0" xfId="0" applyFont="1" applyFill="1"/>
    <xf numFmtId="0" fontId="30" fillId="14" borderId="1" xfId="0" applyFont="1" applyFill="1" applyBorder="1" applyAlignment="1">
      <alignment horizontal="center"/>
    </xf>
    <xf numFmtId="0" fontId="0" fillId="15" borderId="1" xfId="0" applyFont="1" applyFill="1" applyBorder="1" applyAlignment="1">
      <alignment horizontal="center"/>
    </xf>
    <xf numFmtId="0" fontId="39" fillId="0" borderId="1" xfId="0" applyFont="1" applyFill="1" applyBorder="1" applyAlignment="1">
      <alignment horizontal="center"/>
    </xf>
    <xf numFmtId="9" fontId="0" fillId="3" borderId="9" xfId="0" applyNumberFormat="1" applyFill="1" applyBorder="1" applyAlignment="1">
      <alignment horizontal="center" vertical="center"/>
    </xf>
    <xf numFmtId="182" fontId="5" fillId="3" borderId="9" xfId="0" applyNumberFormat="1" applyFont="1" applyFill="1" applyBorder="1" applyAlignment="1">
      <alignment horizontal="center" vertical="center"/>
    </xf>
    <xf numFmtId="182" fontId="28" fillId="3" borderId="9" xfId="0" applyNumberFormat="1" applyFont="1" applyFill="1" applyBorder="1" applyAlignment="1">
      <alignment horizontal="center" vertical="center"/>
    </xf>
    <xf numFmtId="183" fontId="48" fillId="3" borderId="9" xfId="0" applyNumberFormat="1" applyFont="1" applyFill="1" applyBorder="1" applyAlignment="1">
      <alignment horizontal="center" vertical="center"/>
    </xf>
    <xf numFmtId="183" fontId="47" fillId="3" borderId="9" xfId="0" applyNumberFormat="1" applyFont="1" applyFill="1" applyBorder="1" applyAlignment="1">
      <alignment horizontal="center" vertical="center"/>
    </xf>
    <xf numFmtId="184" fontId="5" fillId="3" borderId="9" xfId="0" applyNumberFormat="1" applyFont="1" applyFill="1" applyBorder="1" applyAlignment="1">
      <alignment horizontal="center" vertical="center"/>
    </xf>
    <xf numFmtId="0" fontId="49" fillId="7" borderId="0" xfId="2" applyFont="1" applyFill="1" applyProtection="1"/>
    <xf numFmtId="0" fontId="28" fillId="3" borderId="9"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10" xfId="0" applyFont="1" applyBorder="1" applyAlignment="1">
      <alignment horizontal="left" vertical="center" wrapText="1"/>
    </xf>
    <xf numFmtId="9" fontId="28" fillId="0" borderId="65" xfId="0" applyNumberFormat="1" applyFont="1" applyBorder="1" applyAlignment="1" applyProtection="1">
      <alignment horizontal="center" vertical="center" wrapText="1"/>
      <protection locked="0"/>
    </xf>
    <xf numFmtId="0" fontId="0" fillId="7" borderId="0" xfId="0" applyFill="1" applyProtection="1"/>
    <xf numFmtId="0" fontId="20" fillId="7" borderId="0" xfId="0" applyFont="1" applyFill="1" applyProtection="1"/>
    <xf numFmtId="0" fontId="0" fillId="18" borderId="0" xfId="0" applyFill="1" applyProtection="1"/>
    <xf numFmtId="0" fontId="27" fillId="18" borderId="0" xfId="0" applyFont="1" applyFill="1" applyProtection="1"/>
    <xf numFmtId="0" fontId="28" fillId="0" borderId="1" xfId="0" applyFont="1" applyFill="1" applyBorder="1" applyAlignment="1">
      <alignment horizontal="center"/>
    </xf>
    <xf numFmtId="0" fontId="42" fillId="3" borderId="0" xfId="0" applyFont="1" applyFill="1"/>
    <xf numFmtId="0" fontId="28" fillId="7" borderId="0" xfId="0" applyFont="1" applyFill="1" applyProtection="1"/>
    <xf numFmtId="0" fontId="50" fillId="7" borderId="0" xfId="0" applyFont="1" applyFill="1" applyProtection="1"/>
    <xf numFmtId="0" fontId="0" fillId="8" borderId="80" xfId="0" applyFont="1" applyFill="1" applyBorder="1" applyAlignment="1" applyProtection="1">
      <alignment vertical="center" wrapText="1"/>
    </xf>
    <xf numFmtId="0" fontId="19" fillId="8" borderId="83" xfId="0" applyFont="1" applyFill="1" applyBorder="1" applyAlignment="1" applyProtection="1">
      <alignment horizontal="center" vertical="center" wrapText="1"/>
    </xf>
    <xf numFmtId="0" fontId="22" fillId="8" borderId="84" xfId="0" applyFont="1" applyFill="1" applyBorder="1" applyAlignment="1" applyProtection="1">
      <alignment horizontal="center" vertical="center" wrapText="1"/>
    </xf>
    <xf numFmtId="0" fontId="51" fillId="8" borderId="84" xfId="0" applyFont="1" applyFill="1" applyBorder="1" applyAlignment="1" applyProtection="1">
      <alignment horizontal="center" vertical="center" wrapText="1"/>
    </xf>
    <xf numFmtId="0" fontId="19" fillId="19" borderId="81" xfId="0" applyFont="1" applyFill="1" applyBorder="1" applyAlignment="1" applyProtection="1">
      <alignment horizontal="center" vertical="center" wrapText="1"/>
    </xf>
    <xf numFmtId="9" fontId="0" fillId="7" borderId="6" xfId="1" applyFont="1" applyFill="1" applyBorder="1" applyAlignment="1" applyProtection="1">
      <alignment horizontal="center"/>
    </xf>
    <xf numFmtId="9" fontId="52" fillId="7" borderId="8" xfId="1" applyFont="1" applyFill="1" applyBorder="1" applyAlignment="1" applyProtection="1">
      <alignment horizontal="center"/>
    </xf>
    <xf numFmtId="9" fontId="0" fillId="7" borderId="18" xfId="1" applyFont="1" applyFill="1" applyBorder="1" applyAlignment="1" applyProtection="1">
      <alignment horizontal="center"/>
    </xf>
    <xf numFmtId="9" fontId="52" fillId="7" borderId="20" xfId="1" applyFont="1" applyFill="1" applyBorder="1" applyAlignment="1" applyProtection="1">
      <alignment horizontal="center"/>
    </xf>
    <xf numFmtId="0" fontId="0" fillId="7" borderId="6" xfId="0" applyFill="1" applyBorder="1" applyAlignment="1" applyProtection="1">
      <alignment horizontal="center"/>
    </xf>
    <xf numFmtId="0" fontId="0" fillId="7" borderId="18" xfId="0" applyFill="1" applyBorder="1" applyAlignment="1" applyProtection="1">
      <alignment horizontal="center"/>
    </xf>
    <xf numFmtId="0" fontId="0" fillId="7" borderId="0" xfId="0" applyFill="1" applyAlignment="1" applyProtection="1">
      <alignment horizontal="center"/>
    </xf>
    <xf numFmtId="0" fontId="28" fillId="3" borderId="60" xfId="0" applyFont="1" applyFill="1" applyBorder="1" applyAlignment="1">
      <alignment horizontal="left" vertical="center" wrapText="1"/>
    </xf>
    <xf numFmtId="9" fontId="53" fillId="5" borderId="65" xfId="0" applyNumberFormat="1" applyFont="1" applyFill="1" applyBorder="1" applyAlignment="1">
      <alignment horizontal="center" vertical="center"/>
    </xf>
    <xf numFmtId="0" fontId="28" fillId="3" borderId="61" xfId="0" applyFont="1" applyFill="1" applyBorder="1" applyAlignment="1">
      <alignment horizontal="left" vertical="center" wrapText="1"/>
    </xf>
    <xf numFmtId="0" fontId="52" fillId="7" borderId="8" xfId="0" applyFont="1" applyFill="1" applyBorder="1" applyAlignment="1" applyProtection="1">
      <alignment horizontal="center"/>
    </xf>
    <xf numFmtId="0" fontId="52" fillId="7" borderId="20" xfId="0" applyFont="1" applyFill="1" applyBorder="1" applyAlignment="1" applyProtection="1">
      <alignment horizontal="center"/>
    </xf>
    <xf numFmtId="0" fontId="51" fillId="19" borderId="82" xfId="0" applyFont="1" applyFill="1" applyBorder="1" applyAlignment="1" applyProtection="1">
      <alignment horizontal="center" vertical="center" wrapText="1"/>
    </xf>
    <xf numFmtId="0" fontId="13" fillId="20" borderId="21" xfId="0" applyFont="1" applyFill="1" applyBorder="1" applyAlignment="1" applyProtection="1">
      <alignment vertical="center" wrapText="1"/>
    </xf>
    <xf numFmtId="0" fontId="13" fillId="20" borderId="25" xfId="0" applyFont="1" applyFill="1" applyBorder="1" applyAlignment="1" applyProtection="1">
      <alignment vertical="center" wrapText="1"/>
    </xf>
    <xf numFmtId="0" fontId="28" fillId="7" borderId="0" xfId="0" applyFont="1" applyFill="1" applyBorder="1" applyAlignment="1" applyProtection="1">
      <alignment horizontal="left" vertical="center"/>
    </xf>
    <xf numFmtId="9" fontId="0" fillId="3" borderId="9" xfId="0" applyNumberFormat="1" applyFill="1" applyBorder="1" applyAlignment="1">
      <alignment horizontal="center" vertical="center"/>
    </xf>
    <xf numFmtId="9" fontId="0" fillId="3" borderId="10" xfId="0" applyNumberFormat="1" applyFill="1" applyBorder="1" applyAlignment="1">
      <alignment horizontal="center" vertical="center"/>
    </xf>
    <xf numFmtId="9" fontId="3" fillId="0" borderId="65" xfId="1" applyFont="1" applyBorder="1" applyAlignment="1" applyProtection="1">
      <alignment horizontal="center" vertical="center" wrapText="1"/>
      <protection locked="0"/>
    </xf>
    <xf numFmtId="9" fontId="39" fillId="0" borderId="65" xfId="0" applyNumberFormat="1" applyFont="1" applyFill="1" applyBorder="1" applyAlignment="1" applyProtection="1">
      <alignment horizontal="center" vertical="center" wrapText="1"/>
      <protection locked="0"/>
    </xf>
    <xf numFmtId="9" fontId="0" fillId="3" borderId="9" xfId="0" applyNumberFormat="1" applyFill="1" applyBorder="1" applyAlignment="1">
      <alignment horizontal="center" vertical="center"/>
    </xf>
    <xf numFmtId="0" fontId="19" fillId="13" borderId="93" xfId="2" applyFont="1" applyFill="1" applyBorder="1" applyProtection="1">
      <protection locked="0"/>
    </xf>
    <xf numFmtId="0" fontId="19" fillId="13" borderId="85" xfId="2" applyFont="1" applyFill="1" applyBorder="1" applyProtection="1">
      <protection locked="0"/>
    </xf>
    <xf numFmtId="0" fontId="19" fillId="13" borderId="94" xfId="2" applyFont="1" applyFill="1" applyBorder="1" applyProtection="1">
      <protection locked="0"/>
    </xf>
    <xf numFmtId="0" fontId="19" fillId="13" borderId="95" xfId="2" applyFont="1" applyFill="1" applyBorder="1" applyProtection="1">
      <protection locked="0"/>
    </xf>
    <xf numFmtId="0" fontId="19" fillId="13" borderId="96" xfId="2" applyFont="1" applyFill="1" applyBorder="1" applyProtection="1">
      <protection locked="0"/>
    </xf>
    <xf numFmtId="0" fontId="19" fillId="13" borderId="97" xfId="2" applyFont="1" applyFill="1" applyBorder="1" applyProtection="1">
      <protection locked="0"/>
    </xf>
    <xf numFmtId="0" fontId="24" fillId="7" borderId="0" xfId="2" applyFont="1" applyFill="1" applyProtection="1"/>
    <xf numFmtId="0" fontId="19" fillId="7" borderId="93" xfId="2" applyFill="1" applyBorder="1" applyAlignment="1" applyProtection="1">
      <alignment horizontal="center" vertical="center"/>
    </xf>
    <xf numFmtId="0" fontId="19" fillId="7" borderId="94" xfId="2" applyFill="1" applyBorder="1" applyAlignment="1" applyProtection="1">
      <alignment horizontal="center" vertical="center" wrapText="1"/>
    </xf>
    <xf numFmtId="0" fontId="19" fillId="13" borderId="104" xfId="2" applyFont="1" applyFill="1" applyBorder="1" applyProtection="1">
      <protection locked="0"/>
    </xf>
    <xf numFmtId="0" fontId="19" fillId="13" borderId="86" xfId="2" applyFont="1" applyFill="1" applyBorder="1" applyProtection="1">
      <protection locked="0"/>
    </xf>
    <xf numFmtId="0" fontId="19" fillId="13" borderId="105" xfId="2" applyFont="1" applyFill="1" applyBorder="1" applyProtection="1">
      <protection locked="0"/>
    </xf>
    <xf numFmtId="0" fontId="19" fillId="13" borderId="87" xfId="2" applyFont="1" applyFill="1" applyBorder="1" applyProtection="1">
      <protection locked="0"/>
    </xf>
    <xf numFmtId="0" fontId="19" fillId="13" borderId="106" xfId="2" applyFont="1" applyFill="1" applyBorder="1" applyProtection="1">
      <protection locked="0"/>
    </xf>
    <xf numFmtId="0" fontId="19" fillId="13" borderId="107" xfId="2" applyFont="1" applyFill="1" applyBorder="1" applyProtection="1">
      <protection locked="0"/>
    </xf>
    <xf numFmtId="0" fontId="19" fillId="7" borderId="87" xfId="2" applyFill="1" applyBorder="1" applyAlignment="1" applyProtection="1">
      <alignment horizontal="center" vertical="center" wrapText="1"/>
    </xf>
    <xf numFmtId="9" fontId="19" fillId="21" borderId="93" xfId="1" applyFont="1" applyFill="1" applyBorder="1" applyProtection="1"/>
    <xf numFmtId="9" fontId="19" fillId="21" borderId="85" xfId="1" applyFont="1" applyFill="1" applyBorder="1" applyProtection="1"/>
    <xf numFmtId="9" fontId="19" fillId="21" borderId="94" xfId="1" applyFont="1" applyFill="1" applyBorder="1" applyProtection="1"/>
    <xf numFmtId="9" fontId="19" fillId="21" borderId="95" xfId="1" applyFont="1" applyFill="1" applyBorder="1" applyProtection="1"/>
    <xf numFmtId="9" fontId="19" fillId="21" borderId="96" xfId="1" applyFont="1" applyFill="1" applyBorder="1" applyProtection="1"/>
    <xf numFmtId="9" fontId="19" fillId="21" borderId="97" xfId="1" applyFont="1" applyFill="1" applyBorder="1" applyProtection="1"/>
    <xf numFmtId="0" fontId="0" fillId="3" borderId="0" xfId="0" applyFill="1" applyAlignment="1"/>
    <xf numFmtId="0" fontId="39" fillId="0" borderId="99" xfId="0" applyFont="1" applyFill="1" applyBorder="1" applyAlignment="1" applyProtection="1">
      <alignment horizontal="center" vertical="center" wrapText="1"/>
      <protection locked="0"/>
    </xf>
    <xf numFmtId="0" fontId="5" fillId="0" borderId="115" xfId="0" applyFont="1" applyFill="1" applyBorder="1" applyAlignment="1" applyProtection="1">
      <alignment vertical="center" wrapText="1"/>
      <protection locked="0"/>
    </xf>
    <xf numFmtId="0" fontId="0" fillId="3" borderId="93" xfId="0" applyFont="1" applyFill="1" applyBorder="1" applyAlignment="1">
      <alignment horizontal="center" vertical="center" wrapText="1"/>
    </xf>
    <xf numFmtId="0" fontId="0" fillId="3" borderId="94" xfId="0" applyFont="1" applyFill="1" applyBorder="1" applyAlignment="1">
      <alignment horizontal="center" vertical="center" wrapText="1"/>
    </xf>
    <xf numFmtId="0" fontId="0" fillId="0" borderId="10" xfId="0" applyFont="1" applyBorder="1" applyAlignment="1">
      <alignment horizontal="left" vertical="center" wrapText="1"/>
    </xf>
    <xf numFmtId="0" fontId="15" fillId="23" borderId="0" xfId="0" applyFont="1" applyFill="1"/>
    <xf numFmtId="0" fontId="20" fillId="7" borderId="98" xfId="2" applyFont="1" applyFill="1" applyBorder="1" applyProtection="1"/>
    <xf numFmtId="0" fontId="6" fillId="0" borderId="0" xfId="0" applyFont="1" applyFill="1" applyAlignment="1">
      <alignment horizontal="center"/>
    </xf>
    <xf numFmtId="0" fontId="19" fillId="7" borderId="0" xfId="2" applyFill="1" applyAlignment="1" applyProtection="1">
      <alignment vertical="center"/>
    </xf>
    <xf numFmtId="9" fontId="20" fillId="21" borderId="85" xfId="1" applyFont="1" applyFill="1" applyBorder="1" applyProtection="1"/>
    <xf numFmtId="0" fontId="20" fillId="7" borderId="85" xfId="2" applyFont="1" applyFill="1" applyBorder="1" applyAlignment="1" applyProtection="1">
      <alignment horizontal="center" vertical="center"/>
    </xf>
    <xf numFmtId="0" fontId="19" fillId="7" borderId="99" xfId="2" applyFont="1" applyFill="1" applyBorder="1" applyProtection="1"/>
    <xf numFmtId="0" fontId="19" fillId="7" borderId="103" xfId="2" applyFont="1" applyFill="1" applyBorder="1" applyProtection="1"/>
    <xf numFmtId="0" fontId="19" fillId="7" borderId="100" xfId="2" applyFont="1" applyFill="1" applyBorder="1" applyAlignment="1" applyProtection="1">
      <alignment vertical="center"/>
    </xf>
    <xf numFmtId="0" fontId="20" fillId="7" borderId="87" xfId="2" applyFont="1" applyFill="1" applyBorder="1" applyAlignment="1" applyProtection="1">
      <alignment horizontal="center" vertical="center" wrapText="1"/>
    </xf>
    <xf numFmtId="0" fontId="19" fillId="7" borderId="85" xfId="2" applyFont="1" applyFill="1" applyBorder="1" applyAlignment="1" applyProtection="1">
      <alignment horizontal="center" vertical="center"/>
    </xf>
    <xf numFmtId="0" fontId="0" fillId="23" borderId="0" xfId="0" applyFont="1" applyFill="1"/>
    <xf numFmtId="0" fontId="5" fillId="22" borderId="1" xfId="0" applyFont="1" applyFill="1" applyBorder="1" applyAlignment="1">
      <alignment horizontal="left" wrapText="1"/>
    </xf>
    <xf numFmtId="0" fontId="19" fillId="0" borderId="0" xfId="2" applyFill="1" applyAlignment="1" applyProtection="1">
      <alignment vertical="center"/>
    </xf>
    <xf numFmtId="0" fontId="3" fillId="0" borderId="93" xfId="0" applyFont="1" applyBorder="1" applyAlignment="1">
      <alignment horizontal="center" vertical="center" wrapText="1"/>
    </xf>
    <xf numFmtId="0" fontId="3" fillId="0" borderId="94" xfId="0" applyFont="1" applyBorder="1" applyAlignment="1">
      <alignment horizontal="center" vertical="center" wrapText="1"/>
    </xf>
    <xf numFmtId="0" fontId="5" fillId="0" borderId="1" xfId="0" applyFont="1" applyFill="1" applyBorder="1" applyAlignment="1">
      <alignment horizontal="left" vertical="center" wrapText="1"/>
    </xf>
    <xf numFmtId="0" fontId="5" fillId="0" borderId="0" xfId="0" applyFont="1" applyFill="1"/>
    <xf numFmtId="0" fontId="61" fillId="3" borderId="0" xfId="0" applyFont="1" applyFill="1"/>
    <xf numFmtId="0" fontId="58" fillId="0" borderId="0" xfId="0" applyFont="1" applyFill="1" applyAlignment="1">
      <alignment vertical="center"/>
    </xf>
    <xf numFmtId="0" fontId="61" fillId="0" borderId="0" xfId="0" applyFont="1" applyFill="1"/>
    <xf numFmtId="0" fontId="5" fillId="0" borderId="1" xfId="0" applyFont="1" applyFill="1" applyBorder="1"/>
    <xf numFmtId="0" fontId="5" fillId="0" borderId="93" xfId="0" applyFont="1" applyFill="1" applyBorder="1" applyAlignment="1">
      <alignment horizontal="center" vertical="center"/>
    </xf>
    <xf numFmtId="0" fontId="5" fillId="0" borderId="85" xfId="0" applyFont="1" applyFill="1" applyBorder="1" applyAlignment="1">
      <alignment horizontal="center" vertical="center" wrapText="1"/>
    </xf>
    <xf numFmtId="0" fontId="5" fillId="0" borderId="94" xfId="0" applyFont="1" applyFill="1" applyBorder="1" applyAlignment="1">
      <alignment horizontal="left" vertical="center" wrapText="1"/>
    </xf>
    <xf numFmtId="9" fontId="5" fillId="0" borderId="65" xfId="1" applyFont="1" applyFill="1" applyBorder="1" applyAlignment="1" applyProtection="1">
      <alignment horizontal="center" vertical="center" wrapText="1"/>
      <protection locked="0"/>
    </xf>
    <xf numFmtId="0" fontId="39" fillId="14" borderId="22" xfId="0" applyFont="1" applyFill="1" applyBorder="1" applyAlignment="1" applyProtection="1">
      <alignment vertical="center" wrapText="1"/>
      <protection locked="0"/>
    </xf>
    <xf numFmtId="0" fontId="39" fillId="14" borderId="9" xfId="0" applyFont="1" applyFill="1" applyBorder="1" applyAlignment="1">
      <alignment horizontal="center" vertical="center" wrapText="1"/>
    </xf>
    <xf numFmtId="0" fontId="39" fillId="14" borderId="10" xfId="0" applyFont="1" applyFill="1" applyBorder="1" applyAlignment="1">
      <alignment horizontal="center" vertical="center" wrapText="1"/>
    </xf>
    <xf numFmtId="0" fontId="10" fillId="14" borderId="65" xfId="0" applyFont="1" applyFill="1" applyBorder="1" applyAlignment="1" applyProtection="1">
      <alignment horizontal="center" vertical="center" wrapText="1"/>
      <protection locked="0"/>
    </xf>
    <xf numFmtId="0" fontId="3" fillId="0" borderId="103" xfId="0" applyFont="1" applyFill="1" applyBorder="1" applyAlignment="1" applyProtection="1">
      <alignment horizontal="center" vertical="center" wrapText="1"/>
      <protection locked="0"/>
    </xf>
    <xf numFmtId="0" fontId="5" fillId="0" borderId="19" xfId="0" applyFont="1" applyFill="1" applyBorder="1" applyAlignment="1">
      <alignment horizontal="center" vertical="center" wrapText="1"/>
    </xf>
    <xf numFmtId="0" fontId="0" fillId="0" borderId="9" xfId="0" applyFill="1" applyBorder="1" applyAlignment="1">
      <alignment horizontal="center" vertical="center"/>
    </xf>
    <xf numFmtId="0" fontId="0" fillId="0" borderId="10" xfId="0" applyFill="1" applyBorder="1" applyAlignment="1">
      <alignment horizontal="center" vertical="center"/>
    </xf>
    <xf numFmtId="9" fontId="0" fillId="0" borderId="9" xfId="0" applyNumberFormat="1" applyFill="1" applyBorder="1" applyAlignment="1">
      <alignment horizontal="center" vertical="center"/>
    </xf>
    <xf numFmtId="9" fontId="0" fillId="0" borderId="10" xfId="0" applyNumberFormat="1" applyFill="1" applyBorder="1" applyAlignment="1">
      <alignment horizontal="center" vertical="center"/>
    </xf>
    <xf numFmtId="0" fontId="60" fillId="0" borderId="94" xfId="0" applyFont="1" applyFill="1" applyBorder="1" applyAlignment="1">
      <alignment horizontal="center" vertical="center"/>
    </xf>
    <xf numFmtId="9" fontId="28" fillId="0" borderId="9" xfId="0" applyNumberFormat="1" applyFont="1" applyFill="1" applyBorder="1" applyAlignment="1">
      <alignment horizontal="center" vertical="center"/>
    </xf>
    <xf numFmtId="9" fontId="28" fillId="0" borderId="10" xfId="0" applyNumberFormat="1" applyFont="1" applyFill="1" applyBorder="1" applyAlignment="1">
      <alignment horizontal="center" vertical="center"/>
    </xf>
    <xf numFmtId="164" fontId="28" fillId="0" borderId="10" xfId="0" applyNumberFormat="1" applyFont="1" applyFill="1" applyBorder="1" applyAlignment="1">
      <alignment horizontal="center" vertical="center"/>
    </xf>
    <xf numFmtId="9" fontId="5" fillId="0" borderId="9" xfId="0" applyNumberFormat="1" applyFont="1" applyFill="1" applyBorder="1" applyAlignment="1">
      <alignment horizontal="center" vertical="center"/>
    </xf>
    <xf numFmtId="174" fontId="5" fillId="0" borderId="10" xfId="0" applyNumberFormat="1" applyFont="1" applyFill="1" applyBorder="1" applyAlignment="1">
      <alignment horizontal="center" vertical="center"/>
    </xf>
    <xf numFmtId="173" fontId="5" fillId="0" borderId="10" xfId="0" applyNumberFormat="1" applyFont="1" applyFill="1" applyBorder="1" applyAlignment="1">
      <alignment horizontal="center" vertical="center"/>
    </xf>
    <xf numFmtId="170" fontId="26" fillId="0" borderId="71" xfId="0" applyNumberFormat="1" applyFont="1" applyFill="1" applyBorder="1" applyAlignment="1" applyProtection="1">
      <alignment horizontal="center" vertical="center" wrapText="1"/>
    </xf>
    <xf numFmtId="171" fontId="26" fillId="0" borderId="72" xfId="0" applyNumberFormat="1" applyFont="1" applyFill="1" applyBorder="1" applyAlignment="1" applyProtection="1">
      <alignment horizontal="center" vertical="center" wrapText="1"/>
    </xf>
    <xf numFmtId="172" fontId="26" fillId="0" borderId="73" xfId="0" applyNumberFormat="1" applyFont="1" applyFill="1" applyBorder="1" applyAlignment="1" applyProtection="1">
      <alignment horizontal="center" vertical="center" wrapText="1"/>
    </xf>
    <xf numFmtId="0" fontId="31" fillId="0" borderId="10" xfId="0" applyFont="1" applyFill="1" applyBorder="1" applyAlignment="1">
      <alignment horizontal="center" vertical="center"/>
    </xf>
    <xf numFmtId="181" fontId="5" fillId="0" borderId="9" xfId="0" applyNumberFormat="1" applyFont="1" applyFill="1" applyBorder="1" applyAlignment="1">
      <alignment horizontal="center" vertical="center"/>
    </xf>
    <xf numFmtId="9" fontId="5" fillId="0" borderId="10" xfId="0" applyNumberFormat="1" applyFont="1" applyFill="1" applyBorder="1" applyAlignment="1">
      <alignment horizontal="center" vertical="center"/>
    </xf>
    <xf numFmtId="0" fontId="19" fillId="0" borderId="0" xfId="2" applyFill="1" applyProtection="1"/>
    <xf numFmtId="0" fontId="63" fillId="0" borderId="0" xfId="2" applyFont="1" applyFill="1" applyProtection="1"/>
    <xf numFmtId="0" fontId="20" fillId="0" borderId="0" xfId="2" applyFont="1" applyFill="1" applyAlignment="1" applyProtection="1"/>
    <xf numFmtId="0" fontId="36" fillId="3" borderId="0" xfId="0" applyFont="1" applyFill="1" applyAlignment="1">
      <alignment horizontal="left" wrapText="1"/>
    </xf>
    <xf numFmtId="0" fontId="46" fillId="17" borderId="0" xfId="0" applyFont="1" applyFill="1" applyAlignment="1">
      <alignment horizontal="center"/>
    </xf>
    <xf numFmtId="0" fontId="62" fillId="0" borderId="0" xfId="0" applyFont="1" applyFill="1" applyAlignment="1">
      <alignment horizontal="center"/>
    </xf>
    <xf numFmtId="0" fontId="3" fillId="0" borderId="12" xfId="0" applyFont="1" applyBorder="1" applyAlignment="1">
      <alignment horizontal="left" vertical="center" wrapText="1"/>
    </xf>
    <xf numFmtId="0" fontId="3" fillId="0" borderId="15" xfId="0" applyFont="1" applyBorder="1" applyAlignment="1">
      <alignment horizontal="left" vertical="center" wrapText="1"/>
    </xf>
    <xf numFmtId="0" fontId="3" fillId="0" borderId="17" xfId="0" applyFont="1" applyBorder="1" applyAlignment="1">
      <alignment horizontal="left" vertical="center" wrapText="1"/>
    </xf>
    <xf numFmtId="0" fontId="0" fillId="3" borderId="11" xfId="0" applyFont="1" applyFill="1" applyBorder="1" applyAlignment="1">
      <alignment horizontal="center" vertical="center"/>
    </xf>
    <xf numFmtId="0" fontId="0" fillId="3" borderId="16" xfId="0" applyFont="1" applyFill="1" applyBorder="1" applyAlignment="1">
      <alignment horizontal="center" vertical="center"/>
    </xf>
    <xf numFmtId="0" fontId="3" fillId="3" borderId="6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2" xfId="0" applyFont="1" applyFill="1" applyBorder="1" applyAlignment="1">
      <alignment horizontal="left" vertical="center" wrapText="1"/>
    </xf>
    <xf numFmtId="0" fontId="3" fillId="3" borderId="12"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4" xfId="0" applyFont="1" applyFill="1" applyBorder="1" applyAlignment="1">
      <alignment horizontal="center" vertical="center"/>
    </xf>
    <xf numFmtId="0" fontId="3" fillId="3" borderId="6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62" xfId="0" applyFont="1" applyFill="1" applyBorder="1" applyAlignment="1">
      <alignment horizontal="center" vertical="center" wrapText="1"/>
    </xf>
    <xf numFmtId="9" fontId="30" fillId="5" borderId="66" xfId="0" applyNumberFormat="1" applyFont="1" applyFill="1" applyBorder="1" applyAlignment="1">
      <alignment horizontal="center" vertical="center"/>
    </xf>
    <xf numFmtId="9" fontId="30" fillId="5" borderId="67" xfId="0" applyNumberFormat="1" applyFont="1" applyFill="1" applyBorder="1" applyAlignment="1">
      <alignment horizontal="center" vertical="center"/>
    </xf>
    <xf numFmtId="9" fontId="30" fillId="5" borderId="65" xfId="0" applyNumberFormat="1" applyFont="1" applyFill="1" applyBorder="1" applyAlignment="1">
      <alignment horizontal="center" vertical="center"/>
    </xf>
    <xf numFmtId="0" fontId="30" fillId="5" borderId="65" xfId="0" applyFont="1" applyFill="1" applyBorder="1" applyAlignment="1">
      <alignment horizontal="center" vertical="center"/>
    </xf>
    <xf numFmtId="1" fontId="26" fillId="0" borderId="70" xfId="0" applyNumberFormat="1" applyFont="1" applyFill="1" applyBorder="1" applyAlignment="1" applyProtection="1">
      <alignment horizontal="center" vertical="center" wrapText="1"/>
    </xf>
    <xf numFmtId="1" fontId="29" fillId="7" borderId="70" xfId="0" applyNumberFormat="1" applyFont="1" applyFill="1" applyBorder="1" applyAlignment="1" applyProtection="1">
      <alignment horizontal="center" vertical="center" wrapText="1"/>
    </xf>
    <xf numFmtId="9" fontId="0" fillId="3" borderId="11" xfId="0" applyNumberFormat="1" applyFill="1" applyBorder="1" applyAlignment="1">
      <alignment horizontal="center" vertical="center"/>
    </xf>
    <xf numFmtId="0" fontId="0" fillId="3" borderId="14" xfId="0" applyFill="1" applyBorder="1" applyAlignment="1">
      <alignment horizontal="center" vertical="center"/>
    </xf>
    <xf numFmtId="0" fontId="0" fillId="3" borderId="16" xfId="0" applyFill="1" applyBorder="1" applyAlignment="1">
      <alignment horizontal="center" vertical="center"/>
    </xf>
    <xf numFmtId="164" fontId="28" fillId="3" borderId="11" xfId="0" applyNumberFormat="1" applyFont="1" applyFill="1" applyBorder="1" applyAlignment="1">
      <alignment horizontal="center" vertical="center"/>
    </xf>
    <xf numFmtId="164" fontId="28" fillId="3" borderId="14" xfId="0" applyNumberFormat="1" applyFont="1" applyFill="1" applyBorder="1" applyAlignment="1">
      <alignment horizontal="center" vertical="center"/>
    </xf>
    <xf numFmtId="164" fontId="28" fillId="3" borderId="16" xfId="0" applyNumberFormat="1" applyFont="1" applyFill="1" applyBorder="1" applyAlignment="1">
      <alignment horizontal="center" vertical="center"/>
    </xf>
    <xf numFmtId="9" fontId="10" fillId="5" borderId="66" xfId="1" applyFont="1" applyFill="1" applyBorder="1" applyAlignment="1">
      <alignment horizontal="center" vertical="center"/>
    </xf>
    <xf numFmtId="9" fontId="10" fillId="5" borderId="68" xfId="1" applyFont="1" applyFill="1" applyBorder="1" applyAlignment="1">
      <alignment horizontal="center" vertical="center"/>
    </xf>
    <xf numFmtId="9" fontId="10" fillId="5" borderId="67" xfId="1" applyFont="1" applyFill="1" applyBorder="1" applyAlignment="1">
      <alignment horizontal="center" vertical="center"/>
    </xf>
    <xf numFmtId="0" fontId="30" fillId="5" borderId="66" xfId="0" applyFont="1" applyFill="1" applyBorder="1" applyAlignment="1">
      <alignment horizontal="center" vertical="center"/>
    </xf>
    <xf numFmtId="0" fontId="30" fillId="5" borderId="68" xfId="0" applyFont="1" applyFill="1" applyBorder="1" applyAlignment="1">
      <alignment horizontal="center" vertical="center"/>
    </xf>
    <xf numFmtId="0" fontId="30" fillId="5" borderId="67" xfId="0" applyFont="1" applyFill="1" applyBorder="1" applyAlignment="1">
      <alignment horizontal="center" vertical="center"/>
    </xf>
    <xf numFmtId="9" fontId="10" fillId="5" borderId="65" xfId="0" applyNumberFormat="1" applyFont="1" applyFill="1" applyBorder="1" applyAlignment="1">
      <alignment horizontal="center" vertical="center"/>
    </xf>
    <xf numFmtId="0" fontId="10" fillId="5" borderId="65" xfId="0" applyFont="1" applyFill="1" applyBorder="1" applyAlignment="1">
      <alignment horizontal="center" vertical="center"/>
    </xf>
    <xf numFmtId="0" fontId="5" fillId="3" borderId="61" xfId="0" applyFont="1" applyFill="1" applyBorder="1" applyAlignment="1">
      <alignment horizontal="left" vertical="center" wrapText="1"/>
    </xf>
    <xf numFmtId="0" fontId="5" fillId="3" borderId="6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3" fillId="0" borderId="103" xfId="0" applyFont="1" applyBorder="1" applyAlignment="1">
      <alignment horizontal="left" vertical="center" wrapText="1"/>
    </xf>
    <xf numFmtId="0" fontId="3" fillId="0" borderId="68" xfId="0" applyFont="1" applyBorder="1" applyAlignment="1">
      <alignment horizontal="left" vertical="center" wrapText="1"/>
    </xf>
    <xf numFmtId="0" fontId="3" fillId="0" borderId="67" xfId="0" applyFont="1" applyBorder="1" applyAlignment="1">
      <alignment horizontal="left" vertical="center" wrapText="1"/>
    </xf>
    <xf numFmtId="0" fontId="3" fillId="3" borderId="105" xfId="0" applyFont="1" applyFill="1" applyBorder="1" applyAlignment="1">
      <alignment horizontal="center" vertical="center" wrapText="1"/>
    </xf>
    <xf numFmtId="0" fontId="0" fillId="3" borderId="86" xfId="0" applyFont="1" applyFill="1" applyBorder="1" applyAlignment="1">
      <alignment horizontal="center" vertical="center" wrapText="1"/>
    </xf>
    <xf numFmtId="0" fontId="10" fillId="5" borderId="66" xfId="1" applyNumberFormat="1" applyFont="1" applyFill="1" applyBorder="1" applyAlignment="1">
      <alignment horizontal="center" vertical="center"/>
    </xf>
    <xf numFmtId="0" fontId="10" fillId="5" borderId="68" xfId="1" applyNumberFormat="1" applyFont="1" applyFill="1" applyBorder="1" applyAlignment="1">
      <alignment horizontal="center" vertical="center"/>
    </xf>
    <xf numFmtId="0" fontId="10" fillId="5" borderId="67" xfId="1" applyNumberFormat="1" applyFont="1" applyFill="1" applyBorder="1" applyAlignment="1">
      <alignment horizontal="center" vertical="center"/>
    </xf>
    <xf numFmtId="9" fontId="30" fillId="5" borderId="66" xfId="1" applyFont="1" applyFill="1" applyBorder="1" applyAlignment="1">
      <alignment horizontal="center" vertical="center"/>
    </xf>
    <xf numFmtId="9" fontId="30" fillId="5" borderId="67" xfId="1" applyFont="1" applyFill="1" applyBorder="1" applyAlignment="1">
      <alignment horizontal="center" vertical="center"/>
    </xf>
    <xf numFmtId="0" fontId="0" fillId="3" borderId="61"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62" xfId="0" applyFont="1" applyFill="1" applyBorder="1" applyAlignment="1">
      <alignment horizontal="left" vertical="center" wrapText="1"/>
    </xf>
    <xf numFmtId="0" fontId="19" fillId="13" borderId="87" xfId="2" applyFill="1" applyBorder="1" applyAlignment="1" applyProtection="1">
      <alignment horizontal="center"/>
      <protection locked="0"/>
    </xf>
    <xf numFmtId="0" fontId="19" fillId="13" borderId="89" xfId="2" applyFill="1" applyBorder="1" applyAlignment="1" applyProtection="1">
      <alignment horizontal="center"/>
      <protection locked="0"/>
    </xf>
    <xf numFmtId="0" fontId="19" fillId="13" borderId="88" xfId="2" applyFill="1" applyBorder="1" applyAlignment="1" applyProtection="1">
      <alignment horizontal="center"/>
      <protection locked="0"/>
    </xf>
    <xf numFmtId="0" fontId="20" fillId="7" borderId="90" xfId="2" applyFont="1" applyFill="1" applyBorder="1" applyAlignment="1" applyProtection="1">
      <alignment horizontal="center"/>
    </xf>
    <xf numFmtId="0" fontId="20" fillId="7" borderId="91" xfId="2" applyFont="1" applyFill="1" applyBorder="1" applyAlignment="1" applyProtection="1">
      <alignment horizontal="center"/>
    </xf>
    <xf numFmtId="0" fontId="19" fillId="13" borderId="108" xfId="2" applyFont="1" applyFill="1" applyBorder="1" applyAlignment="1" applyProtection="1">
      <alignment horizontal="left" vertical="top"/>
      <protection locked="0"/>
    </xf>
    <xf numFmtId="0" fontId="19" fillId="13" borderId="109" xfId="2" applyFont="1" applyFill="1" applyBorder="1" applyAlignment="1" applyProtection="1">
      <alignment horizontal="left" vertical="top"/>
      <protection locked="0"/>
    </xf>
    <xf numFmtId="0" fontId="19" fillId="13" borderId="110" xfId="2" applyFont="1" applyFill="1" applyBorder="1" applyAlignment="1" applyProtection="1">
      <alignment horizontal="left" vertical="top"/>
      <protection locked="0"/>
    </xf>
    <xf numFmtId="0" fontId="19" fillId="13" borderId="75" xfId="2" applyFont="1" applyFill="1" applyBorder="1" applyAlignment="1" applyProtection="1">
      <alignment horizontal="left" vertical="top"/>
      <protection locked="0"/>
    </xf>
    <xf numFmtId="0" fontId="19" fillId="13" borderId="0" xfId="2" applyFont="1" applyFill="1" applyBorder="1" applyAlignment="1" applyProtection="1">
      <alignment horizontal="left" vertical="top"/>
      <protection locked="0"/>
    </xf>
    <xf numFmtId="0" fontId="19" fillId="13" borderId="111" xfId="2" applyFont="1" applyFill="1" applyBorder="1" applyAlignment="1" applyProtection="1">
      <alignment horizontal="left" vertical="top"/>
      <protection locked="0"/>
    </xf>
    <xf numFmtId="0" fontId="19" fillId="13" borderId="112" xfId="2" applyFont="1" applyFill="1" applyBorder="1" applyAlignment="1" applyProtection="1">
      <alignment horizontal="left" vertical="top"/>
      <protection locked="0"/>
    </xf>
    <xf numFmtId="0" fontId="19" fillId="13" borderId="113" xfId="2" applyFont="1" applyFill="1" applyBorder="1" applyAlignment="1" applyProtection="1">
      <alignment horizontal="left" vertical="top"/>
      <protection locked="0"/>
    </xf>
    <xf numFmtId="0" fontId="19" fillId="13" borderId="114" xfId="2" applyFont="1" applyFill="1" applyBorder="1" applyAlignment="1" applyProtection="1">
      <alignment horizontal="left" vertical="top"/>
      <protection locked="0"/>
    </xf>
    <xf numFmtId="0" fontId="57" fillId="7" borderId="115" xfId="2" applyFont="1" applyFill="1" applyBorder="1" applyAlignment="1" applyProtection="1">
      <alignment horizontal="center" vertical="center" wrapText="1"/>
    </xf>
    <xf numFmtId="0" fontId="57" fillId="7" borderId="89" xfId="2" applyFont="1" applyFill="1" applyBorder="1" applyAlignment="1" applyProtection="1">
      <alignment horizontal="center" vertical="center" wrapText="1"/>
    </xf>
    <xf numFmtId="0" fontId="57" fillId="7" borderId="116" xfId="2" applyFont="1" applyFill="1" applyBorder="1" applyAlignment="1" applyProtection="1">
      <alignment horizontal="center" vertical="center" wrapText="1"/>
    </xf>
    <xf numFmtId="0" fontId="20" fillId="7" borderId="92" xfId="2" applyFont="1" applyFill="1" applyBorder="1" applyAlignment="1" applyProtection="1">
      <alignment horizontal="center"/>
    </xf>
    <xf numFmtId="0" fontId="24" fillId="0" borderId="117" xfId="2" applyFont="1" applyFill="1" applyBorder="1" applyAlignment="1" applyProtection="1">
      <alignment horizontal="left" vertical="center" wrapText="1"/>
    </xf>
    <xf numFmtId="0" fontId="55" fillId="11" borderId="101" xfId="2" applyFont="1" applyFill="1" applyBorder="1" applyAlignment="1" applyProtection="1">
      <alignment horizontal="center" vertical="center"/>
    </xf>
    <xf numFmtId="0" fontId="55" fillId="11" borderId="102" xfId="2" applyFont="1" applyFill="1" applyBorder="1" applyAlignment="1" applyProtection="1">
      <alignment horizontal="center" vertical="center"/>
    </xf>
    <xf numFmtId="0" fontId="27" fillId="10" borderId="26" xfId="2" applyFont="1" applyFill="1" applyBorder="1" applyAlignment="1" applyProtection="1">
      <alignment horizontal="center"/>
    </xf>
    <xf numFmtId="0" fontId="19" fillId="8" borderId="57" xfId="2" applyFont="1" applyFill="1" applyBorder="1" applyAlignment="1" applyProtection="1">
      <alignment horizontal="center" vertical="center" wrapText="1"/>
    </xf>
    <xf numFmtId="0" fontId="19" fillId="8" borderId="56" xfId="2" applyFont="1" applyFill="1" applyBorder="1" applyAlignment="1" applyProtection="1">
      <alignment horizontal="center" vertical="center" wrapText="1"/>
    </xf>
    <xf numFmtId="0" fontId="19" fillId="8" borderId="55" xfId="2" applyFont="1" applyFill="1" applyBorder="1" applyAlignment="1" applyProtection="1">
      <alignment horizontal="center" vertical="center" wrapText="1"/>
    </xf>
    <xf numFmtId="0" fontId="19" fillId="8" borderId="58" xfId="2" applyFont="1" applyFill="1" applyBorder="1" applyAlignment="1" applyProtection="1">
      <alignment horizontal="center" vertical="center" wrapText="1"/>
    </xf>
    <xf numFmtId="0" fontId="20" fillId="7" borderId="0" xfId="2" applyFont="1" applyFill="1" applyBorder="1" applyAlignment="1" applyProtection="1">
      <alignment wrapText="1"/>
    </xf>
    <xf numFmtId="0" fontId="19" fillId="7" borderId="0" xfId="2" applyFont="1" applyFill="1" applyAlignment="1" applyProtection="1">
      <alignment horizontal="left" wrapText="1"/>
    </xf>
    <xf numFmtId="0" fontId="50" fillId="7" borderId="0" xfId="0" applyFont="1" applyFill="1" applyBorder="1" applyAlignment="1" applyProtection="1">
      <alignment wrapText="1"/>
    </xf>
    <xf numFmtId="0" fontId="27" fillId="10" borderId="34" xfId="2" applyFont="1" applyFill="1" applyBorder="1" applyAlignment="1" applyProtection="1">
      <alignment horizontal="center"/>
    </xf>
    <xf numFmtId="0" fontId="27" fillId="10" borderId="33" xfId="2" applyFont="1" applyFill="1" applyBorder="1" applyAlignment="1" applyProtection="1">
      <alignment horizontal="center"/>
    </xf>
    <xf numFmtId="0" fontId="27" fillId="10" borderId="27" xfId="2" applyFont="1" applyFill="1" applyBorder="1" applyAlignment="1" applyProtection="1">
      <alignment horizontal="center"/>
    </xf>
    <xf numFmtId="0" fontId="19" fillId="8" borderId="49" xfId="2" applyFont="1" applyFill="1" applyBorder="1" applyAlignment="1" applyProtection="1">
      <alignment horizontal="center" vertical="center" wrapText="1"/>
    </xf>
    <xf numFmtId="0" fontId="19" fillId="8" borderId="76" xfId="2" applyFont="1" applyFill="1" applyBorder="1" applyAlignment="1" applyProtection="1">
      <alignment horizontal="center" vertical="center" wrapText="1"/>
    </xf>
    <xf numFmtId="0" fontId="19" fillId="7" borderId="0" xfId="2" applyFont="1" applyFill="1" applyBorder="1" applyAlignment="1" applyProtection="1">
      <alignment horizontal="left" vertical="top" wrapText="1"/>
    </xf>
    <xf numFmtId="0" fontId="19" fillId="8" borderId="79" xfId="2" applyFont="1" applyFill="1" applyBorder="1" applyAlignment="1" applyProtection="1">
      <alignment horizontal="center" vertical="center" wrapText="1"/>
    </xf>
    <xf numFmtId="0" fontId="19" fillId="8" borderId="54" xfId="2" applyFont="1" applyFill="1" applyBorder="1" applyAlignment="1" applyProtection="1">
      <alignment horizontal="center" vertical="center" wrapText="1"/>
    </xf>
    <xf numFmtId="0" fontId="19" fillId="8" borderId="78" xfId="2" applyFont="1" applyFill="1" applyBorder="1" applyAlignment="1" applyProtection="1">
      <alignment horizontal="center" vertical="center" wrapText="1"/>
    </xf>
    <xf numFmtId="0" fontId="19" fillId="8" borderId="52" xfId="2" applyFont="1" applyFill="1" applyBorder="1" applyAlignment="1" applyProtection="1">
      <alignment horizontal="center" vertical="center" wrapText="1"/>
    </xf>
    <xf numFmtId="0" fontId="19" fillId="8" borderId="77" xfId="2" applyFont="1" applyFill="1" applyBorder="1" applyAlignment="1" applyProtection="1">
      <alignment horizontal="center" vertical="center" wrapText="1"/>
    </xf>
    <xf numFmtId="0" fontId="6" fillId="3" borderId="0" xfId="0" applyFont="1" applyFill="1" applyAlignment="1">
      <alignment horizontal="left" wrapText="1"/>
    </xf>
    <xf numFmtId="0" fontId="0" fillId="22" borderId="9" xfId="0" applyFont="1" applyFill="1" applyBorder="1" applyAlignment="1">
      <alignment horizontal="center" vertical="center"/>
    </xf>
    <xf numFmtId="0" fontId="0" fillId="22" borderId="1" xfId="0" applyFont="1" applyFill="1" applyBorder="1" applyAlignment="1">
      <alignment horizontal="center" vertical="center" wrapText="1"/>
    </xf>
    <xf numFmtId="0" fontId="39" fillId="22" borderId="9" xfId="0" applyFont="1" applyFill="1" applyBorder="1" applyAlignment="1">
      <alignment horizontal="center" vertical="center"/>
    </xf>
    <xf numFmtId="0" fontId="39" fillId="22" borderId="1" xfId="0" applyFont="1" applyFill="1" applyBorder="1" applyAlignment="1">
      <alignment horizontal="center" vertical="center" wrapText="1"/>
    </xf>
    <xf numFmtId="0" fontId="39" fillId="22" borderId="11" xfId="0" applyFont="1" applyFill="1" applyBorder="1" applyAlignment="1">
      <alignment horizontal="center" vertical="center"/>
    </xf>
    <xf numFmtId="0" fontId="39" fillId="22" borderId="2" xfId="0" applyFont="1" applyFill="1" applyBorder="1" applyAlignment="1">
      <alignment horizontal="center" vertical="center" wrapText="1"/>
    </xf>
    <xf numFmtId="0" fontId="39" fillId="22" borderId="16" xfId="0" applyFont="1" applyFill="1" applyBorder="1" applyAlignment="1">
      <alignment horizontal="center" vertical="center"/>
    </xf>
    <xf numFmtId="0" fontId="39" fillId="22" borderId="4" xfId="0" applyFont="1" applyFill="1" applyBorder="1" applyAlignment="1">
      <alignment horizontal="center" vertical="center" wrapText="1"/>
    </xf>
  </cellXfs>
  <cellStyles count="14">
    <cellStyle name="Lien hypertexte" xfId="3"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Normal" xfId="0" builtinId="0"/>
    <cellStyle name="Normal 2" xfId="2"/>
    <cellStyle name="Pourcentage" xfId="1" builtinId="5"/>
  </cellStyles>
  <dxfs count="0"/>
  <tableStyles count="0" defaultTableStyle="TableStyleMedium2" defaultPivotStyle="PivotStyleLight16"/>
  <colors>
    <mruColors>
      <color rgb="FFFF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hyperlink" Target="#'Indicateurs Cit''ergie'!A1"/></Relationships>
</file>

<file path=xl/drawings/_rels/drawing2.xml.rels><?xml version="1.0" encoding="UTF-8" standalone="yes"?>
<Relationships xmlns="http://schemas.openxmlformats.org/package/2006/relationships"><Relationship Id="rId3" Type="http://schemas.openxmlformats.org/officeDocument/2006/relationships/hyperlink" Target="#Annexe!A1"/><Relationship Id="rId4" Type="http://schemas.openxmlformats.org/officeDocument/2006/relationships/hyperlink" Target="#'Donn&#233;es patrimoine'!A1"/><Relationship Id="rId1" Type="http://schemas.openxmlformats.org/officeDocument/2006/relationships/image" Target="../media/image2.jpeg"/><Relationship Id="rId2" Type="http://schemas.openxmlformats.org/officeDocument/2006/relationships/hyperlink" Target="#'Aide aux calculs'!A1"/></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hyperlink" Target="#'Indicateurs Cit''ergie'!A1"/></Relationships>
</file>

<file path=xl/drawings/_rels/drawing4.xml.rels><?xml version="1.0" encoding="UTF-8" standalone="yes"?>
<Relationships xmlns="http://schemas.openxmlformats.org/package/2006/relationships"><Relationship Id="rId1" Type="http://schemas.openxmlformats.org/officeDocument/2006/relationships/hyperlink" Target="#'Indicateurs Cit''ergie'!A1"/><Relationship Id="rId2"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 Id="rId2" Type="http://schemas.openxmlformats.org/officeDocument/2006/relationships/hyperlink" Target="#'Indicateurs Cit''ergie'!A1"/></Relationships>
</file>

<file path=xl/drawings/drawing1.xml><?xml version="1.0" encoding="utf-8"?>
<xdr:wsDr xmlns:xdr="http://schemas.openxmlformats.org/drawingml/2006/spreadsheetDrawing" xmlns:a="http://schemas.openxmlformats.org/drawingml/2006/main">
  <xdr:twoCellAnchor editAs="oneCell">
    <xdr:from>
      <xdr:col>0</xdr:col>
      <xdr:colOff>5527349</xdr:colOff>
      <xdr:row>0</xdr:row>
      <xdr:rowOff>66675</xdr:rowOff>
    </xdr:from>
    <xdr:to>
      <xdr:col>1</xdr:col>
      <xdr:colOff>1005841</xdr:colOff>
      <xdr:row>2</xdr:row>
      <xdr:rowOff>132080</xdr:rowOff>
    </xdr:to>
    <xdr:pic>
      <xdr:nvPicPr>
        <xdr:cNvPr id="2" name="Imag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7349" y="66675"/>
          <a:ext cx="1777692" cy="451485"/>
        </a:xfrm>
        <a:prstGeom prst="rect">
          <a:avLst/>
        </a:prstGeom>
      </xdr:spPr>
    </xdr:pic>
    <xdr:clientData/>
  </xdr:twoCellAnchor>
  <xdr:twoCellAnchor>
    <xdr:from>
      <xdr:col>0</xdr:col>
      <xdr:colOff>3305175</xdr:colOff>
      <xdr:row>0</xdr:row>
      <xdr:rowOff>114300</xdr:rowOff>
    </xdr:from>
    <xdr:to>
      <xdr:col>0</xdr:col>
      <xdr:colOff>5029189</xdr:colOff>
      <xdr:row>2</xdr:row>
      <xdr:rowOff>83344</xdr:rowOff>
    </xdr:to>
    <xdr:sp macro="" textlink="">
      <xdr:nvSpPr>
        <xdr:cNvPr id="3" name="Plaque 2">
          <a:hlinkClick xmlns:r="http://schemas.openxmlformats.org/officeDocument/2006/relationships" r:id="rId2"/>
          <a:extLst>
            <a:ext uri="{FF2B5EF4-FFF2-40B4-BE49-F238E27FC236}">
              <a16:creationId xmlns="" xmlns:a16="http://schemas.microsoft.com/office/drawing/2014/main" id="{00000000-0008-0000-0000-000003000000}"/>
            </a:ext>
          </a:extLst>
        </xdr:cNvPr>
        <xdr:cNvSpPr/>
      </xdr:nvSpPr>
      <xdr:spPr>
        <a:xfrm>
          <a:off x="3305175" y="114300"/>
          <a:ext cx="172401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SAISIR INDICATEURS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4635500</xdr:colOff>
      <xdr:row>0</xdr:row>
      <xdr:rowOff>0</xdr:rowOff>
    </xdr:from>
    <xdr:to>
      <xdr:col>3</xdr:col>
      <xdr:colOff>6499244</xdr:colOff>
      <xdr:row>3</xdr:row>
      <xdr:rowOff>12096</xdr:rowOff>
    </xdr:to>
    <xdr:pic>
      <xdr:nvPicPr>
        <xdr:cNvPr id="2" name="Imag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9800" y="0"/>
          <a:ext cx="1867554" cy="600741"/>
        </a:xfrm>
        <a:prstGeom prst="rect">
          <a:avLst/>
        </a:prstGeom>
      </xdr:spPr>
    </xdr:pic>
    <xdr:clientData/>
  </xdr:twoCellAnchor>
  <xdr:twoCellAnchor>
    <xdr:from>
      <xdr:col>5</xdr:col>
      <xdr:colOff>785296</xdr:colOff>
      <xdr:row>3</xdr:row>
      <xdr:rowOff>68527</xdr:rowOff>
    </xdr:from>
    <xdr:to>
      <xdr:col>6</xdr:col>
      <xdr:colOff>705910</xdr:colOff>
      <xdr:row>5</xdr:row>
      <xdr:rowOff>56621</xdr:rowOff>
    </xdr:to>
    <xdr:sp macro="" textlink="">
      <xdr:nvSpPr>
        <xdr:cNvPr id="4" name="Plaque 3">
          <a:hlinkClick xmlns:r="http://schemas.openxmlformats.org/officeDocument/2006/relationships" r:id="rId2"/>
          <a:extLst>
            <a:ext uri="{FF2B5EF4-FFF2-40B4-BE49-F238E27FC236}">
              <a16:creationId xmlns="" xmlns:a16="http://schemas.microsoft.com/office/drawing/2014/main" id="{00000000-0008-0000-0100-000004000000}"/>
            </a:ext>
          </a:extLst>
        </xdr:cNvPr>
        <xdr:cNvSpPr/>
      </xdr:nvSpPr>
      <xdr:spPr>
        <a:xfrm>
          <a:off x="12548671" y="659077"/>
          <a:ext cx="193991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fr-FR" sz="1000" b="1">
              <a:solidFill>
                <a:sysClr val="windowText" lastClr="000000"/>
              </a:solidFill>
            </a:rPr>
            <a:t>AIDE AU CALCUL DE POINTS</a:t>
          </a:r>
        </a:p>
      </xdr:txBody>
    </xdr:sp>
    <xdr:clientData/>
  </xdr:twoCellAnchor>
  <xdr:twoCellAnchor>
    <xdr:from>
      <xdr:col>5</xdr:col>
      <xdr:colOff>776564</xdr:colOff>
      <xdr:row>6</xdr:row>
      <xdr:rowOff>23811</xdr:rowOff>
    </xdr:from>
    <xdr:to>
      <xdr:col>6</xdr:col>
      <xdr:colOff>687917</xdr:colOff>
      <xdr:row>9</xdr:row>
      <xdr:rowOff>11905</xdr:rowOff>
    </xdr:to>
    <xdr:sp macro="" textlink="">
      <xdr:nvSpPr>
        <xdr:cNvPr id="6" name="Plaque 5">
          <a:hlinkClick xmlns:r="http://schemas.openxmlformats.org/officeDocument/2006/relationships" r:id="rId3"/>
          <a:extLst>
            <a:ext uri="{FF2B5EF4-FFF2-40B4-BE49-F238E27FC236}">
              <a16:creationId xmlns="" xmlns:a16="http://schemas.microsoft.com/office/drawing/2014/main" id="{00000000-0008-0000-0100-000006000000}"/>
            </a:ext>
          </a:extLst>
        </xdr:cNvPr>
        <xdr:cNvSpPr/>
      </xdr:nvSpPr>
      <xdr:spPr>
        <a:xfrm>
          <a:off x="12539939" y="1185861"/>
          <a:ext cx="1930653"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000" b="1">
              <a:solidFill>
                <a:sysClr val="windowText" lastClr="000000"/>
              </a:solidFill>
            </a:rPr>
            <a:t>AUTRES INDICATEURS</a:t>
          </a:r>
        </a:p>
      </xdr:txBody>
    </xdr:sp>
    <xdr:clientData/>
  </xdr:twoCellAnchor>
  <xdr:twoCellAnchor>
    <xdr:from>
      <xdr:col>5</xdr:col>
      <xdr:colOff>786077</xdr:colOff>
      <xdr:row>0</xdr:row>
      <xdr:rowOff>156898</xdr:rowOff>
    </xdr:from>
    <xdr:to>
      <xdr:col>6</xdr:col>
      <xdr:colOff>665693</xdr:colOff>
      <xdr:row>2</xdr:row>
      <xdr:rowOff>122502</xdr:rowOff>
    </xdr:to>
    <xdr:sp macro="" textlink="">
      <xdr:nvSpPr>
        <xdr:cNvPr id="7" name="Plaque 6">
          <a:hlinkClick xmlns:r="http://schemas.openxmlformats.org/officeDocument/2006/relationships" r:id="rId4"/>
          <a:extLst>
            <a:ext uri="{FF2B5EF4-FFF2-40B4-BE49-F238E27FC236}">
              <a16:creationId xmlns="" xmlns:a16="http://schemas.microsoft.com/office/drawing/2014/main" id="{00000000-0008-0000-0100-000007000000}"/>
            </a:ext>
          </a:extLst>
        </xdr:cNvPr>
        <xdr:cNvSpPr/>
      </xdr:nvSpPr>
      <xdr:spPr>
        <a:xfrm>
          <a:off x="12549452" y="156898"/>
          <a:ext cx="1898916" cy="36565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fr-FR" sz="1000" b="1" baseline="0">
              <a:solidFill>
                <a:sysClr val="windowText" lastClr="000000"/>
              </a:solidFill>
            </a:rPr>
            <a:t>SAISIE DONNEES PATRIMOINE</a:t>
          </a:r>
          <a:endParaRPr lang="fr-FR" sz="10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1038225</xdr:colOff>
      <xdr:row>0</xdr:row>
      <xdr:rowOff>66675</xdr:rowOff>
    </xdr:from>
    <xdr:to>
      <xdr:col>9</xdr:col>
      <xdr:colOff>9525</xdr:colOff>
      <xdr:row>2</xdr:row>
      <xdr:rowOff>169066</xdr:rowOff>
    </xdr:to>
    <xdr:pic>
      <xdr:nvPicPr>
        <xdr:cNvPr id="2" name="Imag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58275" y="66675"/>
          <a:ext cx="1562100" cy="502441"/>
        </a:xfrm>
        <a:prstGeom prst="rect">
          <a:avLst/>
        </a:prstGeom>
      </xdr:spPr>
    </xdr:pic>
    <xdr:clientData/>
  </xdr:twoCellAnchor>
  <xdr:twoCellAnchor>
    <xdr:from>
      <xdr:col>6</xdr:col>
      <xdr:colOff>1352550</xdr:colOff>
      <xdr:row>0</xdr:row>
      <xdr:rowOff>133350</xdr:rowOff>
    </xdr:from>
    <xdr:to>
      <xdr:col>7</xdr:col>
      <xdr:colOff>752464</xdr:colOff>
      <xdr:row>2</xdr:row>
      <xdr:rowOff>102394</xdr:rowOff>
    </xdr:to>
    <xdr:sp macro="" textlink="">
      <xdr:nvSpPr>
        <xdr:cNvPr id="3" name="Plaque 2">
          <a:hlinkClick xmlns:r="http://schemas.openxmlformats.org/officeDocument/2006/relationships" r:id="rId2"/>
          <a:extLst>
            <a:ext uri="{FF2B5EF4-FFF2-40B4-BE49-F238E27FC236}">
              <a16:creationId xmlns="" xmlns:a16="http://schemas.microsoft.com/office/drawing/2014/main" id="{00000000-0008-0000-0200-000003000000}"/>
            </a:ext>
          </a:extLst>
        </xdr:cNvPr>
        <xdr:cNvSpPr/>
      </xdr:nvSpPr>
      <xdr:spPr>
        <a:xfrm>
          <a:off x="7143750" y="133350"/>
          <a:ext cx="162876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0</xdr:row>
      <xdr:rowOff>76200</xdr:rowOff>
    </xdr:from>
    <xdr:to>
      <xdr:col>6</xdr:col>
      <xdr:colOff>676264</xdr:colOff>
      <xdr:row>2</xdr:row>
      <xdr:rowOff>45244</xdr:rowOff>
    </xdr:to>
    <xdr:sp macro="" textlink="">
      <xdr:nvSpPr>
        <xdr:cNvPr id="2" name="Plaque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6276975" y="76200"/>
          <a:ext cx="1581139"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twoCellAnchor editAs="oneCell">
    <xdr:from>
      <xdr:col>7</xdr:col>
      <xdr:colOff>247649</xdr:colOff>
      <xdr:row>0</xdr:row>
      <xdr:rowOff>29581</xdr:rowOff>
    </xdr:from>
    <xdr:to>
      <xdr:col>9</xdr:col>
      <xdr:colOff>184803</xdr:colOff>
      <xdr:row>2</xdr:row>
      <xdr:rowOff>83712</xdr:rowOff>
    </xdr:to>
    <xdr:pic>
      <xdr:nvPicPr>
        <xdr:cNvPr id="3" name="Imag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77224" y="29581"/>
          <a:ext cx="1400829" cy="4541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4124324</xdr:colOff>
      <xdr:row>0</xdr:row>
      <xdr:rowOff>0</xdr:rowOff>
    </xdr:from>
    <xdr:to>
      <xdr:col>2</xdr:col>
      <xdr:colOff>25145</xdr:colOff>
      <xdr:row>2</xdr:row>
      <xdr:rowOff>95160</xdr:rowOff>
    </xdr:to>
    <xdr:pic>
      <xdr:nvPicPr>
        <xdr:cNvPr id="2" name="Imag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49" y="0"/>
          <a:ext cx="1539621" cy="495210"/>
        </a:xfrm>
        <a:prstGeom prst="rect">
          <a:avLst/>
        </a:prstGeom>
      </xdr:spPr>
    </xdr:pic>
    <xdr:clientData/>
  </xdr:twoCellAnchor>
  <xdr:twoCellAnchor>
    <xdr:from>
      <xdr:col>1</xdr:col>
      <xdr:colOff>2543174</xdr:colOff>
      <xdr:row>0</xdr:row>
      <xdr:rowOff>76200</xdr:rowOff>
    </xdr:from>
    <xdr:to>
      <xdr:col>1</xdr:col>
      <xdr:colOff>4124313</xdr:colOff>
      <xdr:row>2</xdr:row>
      <xdr:rowOff>45244</xdr:rowOff>
    </xdr:to>
    <xdr:sp macro="" textlink="">
      <xdr:nvSpPr>
        <xdr:cNvPr id="3" name="Plaque 2">
          <a:hlinkClick xmlns:r="http://schemas.openxmlformats.org/officeDocument/2006/relationships" r:id="rId2"/>
          <a:extLst>
            <a:ext uri="{FF2B5EF4-FFF2-40B4-BE49-F238E27FC236}">
              <a16:creationId xmlns="" xmlns:a16="http://schemas.microsoft.com/office/drawing/2014/main" id="{00000000-0008-0000-0400-000003000000}"/>
            </a:ext>
          </a:extLst>
        </xdr:cNvPr>
        <xdr:cNvSpPr/>
      </xdr:nvSpPr>
      <xdr:spPr>
        <a:xfrm>
          <a:off x="3276599" y="76200"/>
          <a:ext cx="1581139"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dimension ref="A1:E38"/>
  <sheetViews>
    <sheetView zoomScale="125" zoomScaleNormal="125" zoomScalePageLayoutView="125" workbookViewId="0">
      <selection activeCell="A16" sqref="A16"/>
    </sheetView>
  </sheetViews>
  <sheetFormatPr baseColWidth="10" defaultColWidth="10.6640625" defaultRowHeight="14" x14ac:dyDescent="0"/>
  <cols>
    <col min="1" max="1" width="82.6640625" style="47" customWidth="1"/>
    <col min="2" max="2" width="22.1640625" style="47" customWidth="1"/>
    <col min="3" max="3" width="0" style="47" hidden="1" customWidth="1"/>
    <col min="4" max="16384" width="10.6640625" style="47"/>
  </cols>
  <sheetData>
    <row r="1" spans="1:5" ht="15">
      <c r="A1" s="401" t="s">
        <v>741</v>
      </c>
    </row>
    <row r="2" spans="1:5" ht="15">
      <c r="A2" s="54" t="s">
        <v>625</v>
      </c>
    </row>
    <row r="3" spans="1:5" ht="15">
      <c r="A3" s="54"/>
    </row>
    <row r="4" spans="1:5">
      <c r="A4" s="200" t="s">
        <v>620</v>
      </c>
      <c r="B4" s="201"/>
      <c r="C4" s="201"/>
    </row>
    <row r="5" spans="1:5">
      <c r="A5" s="202" t="s">
        <v>621</v>
      </c>
      <c r="B5" s="211"/>
      <c r="C5" s="203"/>
    </row>
    <row r="6" spans="1:5">
      <c r="A6" s="202" t="s">
        <v>622</v>
      </c>
      <c r="B6" s="212"/>
      <c r="C6" s="204"/>
      <c r="E6" s="278"/>
    </row>
    <row r="7" spans="1:5">
      <c r="A7" s="202" t="s">
        <v>627</v>
      </c>
      <c r="B7" s="213"/>
      <c r="C7" s="204"/>
    </row>
    <row r="8" spans="1:5">
      <c r="A8" s="210" t="s">
        <v>624</v>
      </c>
    </row>
    <row r="9" spans="1:5">
      <c r="A9" s="210"/>
    </row>
    <row r="10" spans="1:5" ht="36.75" customHeight="1">
      <c r="A10" s="433" t="s">
        <v>626</v>
      </c>
      <c r="B10" s="433"/>
      <c r="C10" s="433"/>
    </row>
    <row r="12" spans="1:5">
      <c r="B12" s="214" t="s">
        <v>239</v>
      </c>
    </row>
    <row r="13" spans="1:5">
      <c r="A13" s="205" t="s">
        <v>609</v>
      </c>
      <c r="B13" s="22"/>
      <c r="C13" s="55" t="s">
        <v>0</v>
      </c>
    </row>
    <row r="14" spans="1:5">
      <c r="A14" s="205" t="s">
        <v>240</v>
      </c>
      <c r="B14" s="22"/>
      <c r="C14" s="56" t="s">
        <v>0</v>
      </c>
    </row>
    <row r="15" spans="1:5">
      <c r="A15" s="402" t="s">
        <v>742</v>
      </c>
      <c r="B15" s="22"/>
      <c r="C15" s="56"/>
    </row>
    <row r="16" spans="1:5">
      <c r="A16" s="207" t="s">
        <v>597</v>
      </c>
      <c r="B16" s="22"/>
      <c r="C16" s="56"/>
    </row>
    <row r="17" spans="1:3">
      <c r="A17" s="208" t="s">
        <v>608</v>
      </c>
      <c r="B17" s="22"/>
      <c r="C17" s="56"/>
    </row>
    <row r="18" spans="1:3">
      <c r="A18" s="206" t="s">
        <v>605</v>
      </c>
      <c r="B18" s="22"/>
      <c r="C18" s="56"/>
    </row>
    <row r="19" spans="1:3">
      <c r="A19" s="207" t="s">
        <v>604</v>
      </c>
      <c r="B19" s="22"/>
      <c r="C19" s="56" t="s">
        <v>81</v>
      </c>
    </row>
    <row r="20" spans="1:3">
      <c r="A20" s="207" t="s">
        <v>602</v>
      </c>
      <c r="B20" s="22"/>
      <c r="C20" s="56" t="s">
        <v>81</v>
      </c>
    </row>
    <row r="21" spans="1:3">
      <c r="A21" s="207" t="s">
        <v>603</v>
      </c>
      <c r="B21" s="22"/>
      <c r="C21" s="56" t="s">
        <v>81</v>
      </c>
    </row>
    <row r="22" spans="1:3">
      <c r="A22" s="207" t="s">
        <v>244</v>
      </c>
      <c r="B22" s="22"/>
      <c r="C22" s="56" t="s">
        <v>191</v>
      </c>
    </row>
    <row r="23" spans="1:3">
      <c r="A23" s="397" t="s">
        <v>743</v>
      </c>
      <c r="B23" s="22"/>
      <c r="C23" s="56" t="s">
        <v>58</v>
      </c>
    </row>
    <row r="24" spans="1:3">
      <c r="A24" s="206" t="s">
        <v>599</v>
      </c>
      <c r="B24" s="22"/>
      <c r="C24" s="56"/>
    </row>
    <row r="25" spans="1:3">
      <c r="A25" s="206" t="s">
        <v>600</v>
      </c>
      <c r="B25" s="22"/>
      <c r="C25" s="56"/>
    </row>
    <row r="26" spans="1:3">
      <c r="A26" s="207" t="s">
        <v>601</v>
      </c>
      <c r="B26" s="22"/>
      <c r="C26" s="56" t="s">
        <v>58</v>
      </c>
    </row>
    <row r="27" spans="1:3">
      <c r="A27" s="207" t="s">
        <v>606</v>
      </c>
      <c r="B27" s="22"/>
      <c r="C27" s="56" t="s">
        <v>58</v>
      </c>
    </row>
    <row r="28" spans="1:3">
      <c r="A28" s="207" t="s">
        <v>607</v>
      </c>
      <c r="B28" s="22"/>
      <c r="C28" s="56" t="s">
        <v>50</v>
      </c>
    </row>
    <row r="29" spans="1:3">
      <c r="A29" s="207" t="s">
        <v>241</v>
      </c>
      <c r="B29" s="22"/>
      <c r="C29" s="56" t="s">
        <v>50</v>
      </c>
    </row>
    <row r="30" spans="1:3">
      <c r="A30" s="207" t="s">
        <v>242</v>
      </c>
      <c r="B30" s="22"/>
      <c r="C30" s="56" t="s">
        <v>64</v>
      </c>
    </row>
    <row r="31" spans="1:3">
      <c r="A31" s="207" t="s">
        <v>243</v>
      </c>
      <c r="B31" s="22"/>
      <c r="C31" s="56" t="s">
        <v>64</v>
      </c>
    </row>
    <row r="32" spans="1:3">
      <c r="A32" s="209" t="s">
        <v>598</v>
      </c>
      <c r="B32" s="22"/>
      <c r="C32" s="56" t="s">
        <v>88</v>
      </c>
    </row>
    <row r="33" spans="1:3">
      <c r="A33" s="209" t="s">
        <v>623</v>
      </c>
      <c r="B33" s="22"/>
      <c r="C33" s="56"/>
    </row>
    <row r="34" spans="1:3">
      <c r="A34" s="209" t="s">
        <v>180</v>
      </c>
      <c r="B34" s="22"/>
      <c r="C34" s="56" t="s">
        <v>183</v>
      </c>
    </row>
    <row r="35" spans="1:3">
      <c r="A35" s="53"/>
      <c r="B35" s="53"/>
      <c r="C35" s="53"/>
    </row>
    <row r="36" spans="1:3">
      <c r="A36" s="434" t="s">
        <v>662</v>
      </c>
      <c r="B36" s="434"/>
    </row>
    <row r="37" spans="1:3">
      <c r="A37" s="434" t="s">
        <v>661</v>
      </c>
      <c r="B37" s="434"/>
    </row>
    <row r="38" spans="1:3">
      <c r="A38" s="435" t="s">
        <v>718</v>
      </c>
      <c r="B38" s="435"/>
    </row>
  </sheetData>
  <mergeCells count="4">
    <mergeCell ref="A10:C10"/>
    <mergeCell ref="A36:B36"/>
    <mergeCell ref="A37:B37"/>
    <mergeCell ref="A38:B38"/>
  </mergeCells>
  <dataValidations count="1">
    <dataValidation type="list" allowBlank="1" showInputMessage="1" showErrorMessage="1" sqref="B13:B34">
      <formula1>"oui,non"</formula1>
    </dataValidation>
  </dataValidations>
  <pageMargins left="0.70866141732283472" right="0.70866141732283472" top="0.74803149606299213" bottom="0.74803149606299213" header="0.31496062992125984" footer="0.31496062992125984"/>
  <pageSetup paperSize="9" orientation="portrait" horizontalDpi="300" verticalDpi="300"/>
  <headerFooter>
    <oddHeader>&amp;LIndicateurs Cit'ergie - 2018</oddHeader>
    <oddFooter>&amp;LRéalisé pour l'ADEME par le Bureau d'Appui Cit'ergie (AERE)</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outlinePr summaryBelow="0" summaryRight="0"/>
  </sheetPr>
  <dimension ref="A1:I135"/>
  <sheetViews>
    <sheetView tabSelected="1" topLeftCell="A103" workbookViewId="0">
      <selection activeCell="A106" sqref="A106:C115"/>
    </sheetView>
  </sheetViews>
  <sheetFormatPr baseColWidth="10" defaultColWidth="10.6640625" defaultRowHeight="14" outlineLevelRow="1" x14ac:dyDescent="0"/>
  <cols>
    <col min="1" max="1" width="7" style="4" customWidth="1"/>
    <col min="2" max="2" width="10.1640625" style="4" customWidth="1"/>
    <col min="3" max="3" width="60.1640625" style="4" customWidth="1"/>
    <col min="4" max="4" width="97.6640625" style="4" customWidth="1"/>
    <col min="5" max="5" width="20.5" style="226" customWidth="1"/>
    <col min="6" max="6" width="30.33203125" style="4" customWidth="1"/>
    <col min="7" max="7" width="23.5" style="4" customWidth="1"/>
    <col min="8" max="8" width="7.6640625" style="4" customWidth="1"/>
    <col min="9" max="9" width="9" style="4" customWidth="1"/>
    <col min="10" max="10" width="19.5" style="4" customWidth="1"/>
    <col min="11" max="16384" width="10.6640625" style="4"/>
  </cols>
  <sheetData>
    <row r="1" spans="1:9" ht="15">
      <c r="A1" s="399" t="s">
        <v>741</v>
      </c>
      <c r="C1" s="398"/>
    </row>
    <row r="2" spans="1:9" ht="15">
      <c r="A2" s="54" t="s">
        <v>617</v>
      </c>
    </row>
    <row r="4" spans="1:9">
      <c r="A4" s="52" t="s">
        <v>618</v>
      </c>
    </row>
    <row r="5" spans="1:9">
      <c r="A5" s="304" t="s">
        <v>653</v>
      </c>
      <c r="B5" s="52" t="s">
        <v>611</v>
      </c>
    </row>
    <row r="6" spans="1:9">
      <c r="A6" s="305"/>
      <c r="B6" s="52" t="s">
        <v>652</v>
      </c>
    </row>
    <row r="7" spans="1:9">
      <c r="A7" s="306" t="s">
        <v>654</v>
      </c>
      <c r="B7" s="303" t="s">
        <v>660</v>
      </c>
    </row>
    <row r="8" spans="1:9">
      <c r="A8" s="225" t="s">
        <v>646</v>
      </c>
      <c r="B8" s="52" t="s">
        <v>655</v>
      </c>
    </row>
    <row r="9" spans="1:9">
      <c r="A9" s="323" t="s">
        <v>682</v>
      </c>
      <c r="B9" s="324" t="s">
        <v>683</v>
      </c>
    </row>
    <row r="10" spans="1:9" ht="27" customHeight="1" thickBot="1">
      <c r="A10" s="400"/>
      <c r="B10" s="12"/>
      <c r="C10" s="12"/>
    </row>
    <row r="11" spans="1:9" ht="27.75" customHeight="1">
      <c r="A11" s="32" t="s">
        <v>506</v>
      </c>
      <c r="B11" s="33" t="s">
        <v>522</v>
      </c>
      <c r="C11" s="33" t="s">
        <v>1</v>
      </c>
      <c r="D11" s="34" t="s">
        <v>2</v>
      </c>
      <c r="E11" s="279" t="s">
        <v>591</v>
      </c>
      <c r="F11" s="280" t="s">
        <v>615</v>
      </c>
      <c r="G11" s="280" t="s">
        <v>635</v>
      </c>
      <c r="H11" s="32" t="s">
        <v>613</v>
      </c>
      <c r="I11" s="34" t="s">
        <v>616</v>
      </c>
    </row>
    <row r="12" spans="1:9" ht="98">
      <c r="A12" s="190" t="s">
        <v>523</v>
      </c>
      <c r="B12" s="183" t="s">
        <v>0</v>
      </c>
      <c r="C12" s="183" t="s">
        <v>612</v>
      </c>
      <c r="D12" s="184" t="s">
        <v>719</v>
      </c>
      <c r="E12" s="281" t="s">
        <v>646</v>
      </c>
      <c r="F12" s="282"/>
      <c r="G12" s="282"/>
      <c r="H12" s="199" t="s">
        <v>351</v>
      </c>
      <c r="I12" s="195" t="s">
        <v>351</v>
      </c>
    </row>
    <row r="13" spans="1:9" ht="56" outlineLevel="1">
      <c r="A13" s="180" t="s">
        <v>524</v>
      </c>
      <c r="B13" s="181" t="s">
        <v>0</v>
      </c>
      <c r="C13" s="181" t="s">
        <v>219</v>
      </c>
      <c r="D13" s="182" t="s">
        <v>401</v>
      </c>
      <c r="E13" s="283" t="e">
        <f>E12/Accueil!B6</f>
        <v>#VALUE!</v>
      </c>
      <c r="F13" s="284"/>
      <c r="G13" s="284"/>
      <c r="H13" s="193"/>
      <c r="I13" s="194"/>
    </row>
    <row r="14" spans="1:9" outlineLevel="1">
      <c r="A14" s="191" t="s">
        <v>525</v>
      </c>
      <c r="B14" s="181" t="s">
        <v>667</v>
      </c>
      <c r="C14" s="181" t="s">
        <v>216</v>
      </c>
      <c r="D14" s="182" t="s">
        <v>359</v>
      </c>
      <c r="E14" s="283" t="s">
        <v>646</v>
      </c>
      <c r="F14" s="284"/>
      <c r="G14" s="284"/>
      <c r="H14" s="193" t="s">
        <v>351</v>
      </c>
      <c r="I14" s="194"/>
    </row>
    <row r="15" spans="1:9" ht="42.75" customHeight="1" outlineLevel="1">
      <c r="A15" s="191" t="s">
        <v>526</v>
      </c>
      <c r="B15" s="181" t="s">
        <v>56</v>
      </c>
      <c r="C15" s="181" t="s">
        <v>217</v>
      </c>
      <c r="D15" s="182" t="s">
        <v>359</v>
      </c>
      <c r="E15" s="283" t="s">
        <v>646</v>
      </c>
      <c r="F15" s="284"/>
      <c r="G15" s="284"/>
      <c r="H15" s="193" t="s">
        <v>351</v>
      </c>
      <c r="I15" s="194"/>
    </row>
    <row r="16" spans="1:9" outlineLevel="1">
      <c r="A16" s="191" t="s">
        <v>527</v>
      </c>
      <c r="B16" s="181" t="s">
        <v>106</v>
      </c>
      <c r="C16" s="181" t="s">
        <v>218</v>
      </c>
      <c r="D16" s="182" t="s">
        <v>359</v>
      </c>
      <c r="E16" s="283" t="s">
        <v>646</v>
      </c>
      <c r="F16" s="284"/>
      <c r="G16" s="284"/>
      <c r="H16" s="193" t="s">
        <v>351</v>
      </c>
      <c r="I16" s="194"/>
    </row>
    <row r="17" spans="1:9" outlineLevel="1">
      <c r="A17" s="191" t="s">
        <v>528</v>
      </c>
      <c r="B17" s="181" t="s">
        <v>106</v>
      </c>
      <c r="C17" s="181" t="s">
        <v>220</v>
      </c>
      <c r="D17" s="182" t="s">
        <v>359</v>
      </c>
      <c r="E17" s="283" t="s">
        <v>646</v>
      </c>
      <c r="F17" s="284"/>
      <c r="G17" s="284"/>
      <c r="H17" s="193" t="s">
        <v>351</v>
      </c>
      <c r="I17" s="194"/>
    </row>
    <row r="18" spans="1:9" outlineLevel="1">
      <c r="A18" s="191" t="s">
        <v>529</v>
      </c>
      <c r="B18" s="181" t="s">
        <v>165</v>
      </c>
      <c r="C18" s="181" t="s">
        <v>221</v>
      </c>
      <c r="D18" s="182" t="s">
        <v>359</v>
      </c>
      <c r="E18" s="283" t="s">
        <v>646</v>
      </c>
      <c r="F18" s="284"/>
      <c r="G18" s="284"/>
      <c r="H18" s="193" t="s">
        <v>351</v>
      </c>
      <c r="I18" s="194"/>
    </row>
    <row r="19" spans="1:9" outlineLevel="1">
      <c r="A19" s="191" t="s">
        <v>530</v>
      </c>
      <c r="B19" s="181" t="s">
        <v>191</v>
      </c>
      <c r="C19" s="181" t="s">
        <v>222</v>
      </c>
      <c r="D19" s="182" t="s">
        <v>359</v>
      </c>
      <c r="E19" s="283" t="s">
        <v>646</v>
      </c>
      <c r="F19" s="284"/>
      <c r="G19" s="284"/>
      <c r="H19" s="193" t="s">
        <v>351</v>
      </c>
      <c r="I19" s="194"/>
    </row>
    <row r="20" spans="1:9" outlineLevel="1">
      <c r="A20" s="191" t="s">
        <v>531</v>
      </c>
      <c r="B20" s="181" t="s">
        <v>56</v>
      </c>
      <c r="C20" s="181" t="s">
        <v>223</v>
      </c>
      <c r="D20" s="182" t="s">
        <v>359</v>
      </c>
      <c r="E20" s="283" t="s">
        <v>646</v>
      </c>
      <c r="F20" s="284"/>
      <c r="G20" s="284"/>
      <c r="H20" s="193" t="s">
        <v>351</v>
      </c>
      <c r="I20" s="194"/>
    </row>
    <row r="21" spans="1:9" ht="28">
      <c r="A21" s="190" t="s">
        <v>532</v>
      </c>
      <c r="B21" s="183" t="s">
        <v>0</v>
      </c>
      <c r="C21" s="183" t="s">
        <v>227</v>
      </c>
      <c r="D21" s="184" t="s">
        <v>224</v>
      </c>
      <c r="E21" s="281" t="s">
        <v>646</v>
      </c>
      <c r="F21" s="285"/>
      <c r="G21" s="285"/>
      <c r="H21" s="199" t="s">
        <v>351</v>
      </c>
      <c r="I21" s="195" t="s">
        <v>351</v>
      </c>
    </row>
    <row r="22" spans="1:9" ht="28" outlineLevel="1">
      <c r="A22" s="180" t="s">
        <v>533</v>
      </c>
      <c r="B22" s="181" t="s">
        <v>0</v>
      </c>
      <c r="C22" s="181" t="s">
        <v>226</v>
      </c>
      <c r="D22" s="182" t="s">
        <v>225</v>
      </c>
      <c r="E22" s="283" t="e">
        <f>E21*1000/Accueil!B6</f>
        <v>#VALUE!</v>
      </c>
      <c r="F22" s="284"/>
      <c r="G22" s="284"/>
      <c r="H22" s="193"/>
      <c r="I22" s="194"/>
    </row>
    <row r="23" spans="1:9" ht="28" outlineLevel="1">
      <c r="A23" s="180" t="s">
        <v>534</v>
      </c>
      <c r="B23" s="181" t="s">
        <v>93</v>
      </c>
      <c r="C23" s="181" t="s">
        <v>236</v>
      </c>
      <c r="D23" s="182" t="s">
        <v>360</v>
      </c>
      <c r="E23" s="283" t="s">
        <v>646</v>
      </c>
      <c r="F23" s="284"/>
      <c r="G23" s="284"/>
      <c r="H23" s="193"/>
      <c r="I23" s="194"/>
    </row>
    <row r="24" spans="1:9" outlineLevel="1">
      <c r="A24" s="180" t="s">
        <v>535</v>
      </c>
      <c r="B24" s="181" t="s">
        <v>97</v>
      </c>
      <c r="C24" s="181" t="s">
        <v>656</v>
      </c>
      <c r="D24" s="182" t="s">
        <v>360</v>
      </c>
      <c r="E24" s="283" t="s">
        <v>646</v>
      </c>
      <c r="F24" s="284"/>
      <c r="G24" s="284"/>
      <c r="H24" s="193"/>
      <c r="I24" s="194"/>
    </row>
    <row r="25" spans="1:9" outlineLevel="1">
      <c r="A25" s="191" t="s">
        <v>536</v>
      </c>
      <c r="B25" s="181" t="s">
        <v>667</v>
      </c>
      <c r="C25" s="181" t="s">
        <v>628</v>
      </c>
      <c r="D25" s="182" t="s">
        <v>362</v>
      </c>
      <c r="E25" s="283" t="s">
        <v>646</v>
      </c>
      <c r="F25" s="284"/>
      <c r="G25" s="284"/>
      <c r="H25" s="193" t="s">
        <v>351</v>
      </c>
      <c r="I25" s="194"/>
    </row>
    <row r="26" spans="1:9" outlineLevel="1">
      <c r="A26" s="191" t="s">
        <v>537</v>
      </c>
      <c r="B26" s="181" t="s">
        <v>56</v>
      </c>
      <c r="C26" s="181" t="s">
        <v>629</v>
      </c>
      <c r="D26" s="182" t="s">
        <v>362</v>
      </c>
      <c r="E26" s="283" t="s">
        <v>646</v>
      </c>
      <c r="F26" s="284"/>
      <c r="G26" s="284"/>
      <c r="H26" s="193" t="s">
        <v>351</v>
      </c>
      <c r="I26" s="194"/>
    </row>
    <row r="27" spans="1:9" outlineLevel="1">
      <c r="A27" s="191" t="s">
        <v>538</v>
      </c>
      <c r="B27" s="181" t="s">
        <v>106</v>
      </c>
      <c r="C27" s="181" t="s">
        <v>630</v>
      </c>
      <c r="D27" s="182" t="s">
        <v>362</v>
      </c>
      <c r="E27" s="283" t="s">
        <v>646</v>
      </c>
      <c r="F27" s="284"/>
      <c r="G27" s="284"/>
      <c r="H27" s="193" t="s">
        <v>351</v>
      </c>
      <c r="I27" s="194"/>
    </row>
    <row r="28" spans="1:9" outlineLevel="1">
      <c r="A28" s="191" t="s">
        <v>539</v>
      </c>
      <c r="B28" s="181" t="s">
        <v>106</v>
      </c>
      <c r="C28" s="181" t="s">
        <v>235</v>
      </c>
      <c r="D28" s="182" t="s">
        <v>362</v>
      </c>
      <c r="E28" s="283" t="s">
        <v>646</v>
      </c>
      <c r="F28" s="284"/>
      <c r="G28" s="284"/>
      <c r="H28" s="193" t="s">
        <v>351</v>
      </c>
      <c r="I28" s="194"/>
    </row>
    <row r="29" spans="1:9" outlineLevel="1">
      <c r="A29" s="191" t="s">
        <v>540</v>
      </c>
      <c r="B29" s="181" t="s">
        <v>165</v>
      </c>
      <c r="C29" s="181" t="s">
        <v>631</v>
      </c>
      <c r="D29" s="182" t="s">
        <v>362</v>
      </c>
      <c r="E29" s="283" t="s">
        <v>646</v>
      </c>
      <c r="F29" s="284"/>
      <c r="G29" s="284"/>
      <c r="H29" s="193" t="s">
        <v>351</v>
      </c>
      <c r="I29" s="194"/>
    </row>
    <row r="30" spans="1:9" outlineLevel="1">
      <c r="A30" s="191" t="s">
        <v>541</v>
      </c>
      <c r="B30" s="181" t="s">
        <v>191</v>
      </c>
      <c r="C30" s="181" t="s">
        <v>632</v>
      </c>
      <c r="D30" s="182" t="s">
        <v>362</v>
      </c>
      <c r="E30" s="283" t="s">
        <v>646</v>
      </c>
      <c r="F30" s="284"/>
      <c r="G30" s="284"/>
      <c r="H30" s="193" t="s">
        <v>351</v>
      </c>
      <c r="I30" s="194"/>
    </row>
    <row r="31" spans="1:9" outlineLevel="1">
      <c r="A31" s="191" t="s">
        <v>542</v>
      </c>
      <c r="B31" s="181" t="s">
        <v>56</v>
      </c>
      <c r="C31" s="181" t="s">
        <v>633</v>
      </c>
      <c r="D31" s="182" t="s">
        <v>362</v>
      </c>
      <c r="E31" s="283" t="s">
        <v>646</v>
      </c>
      <c r="F31" s="284"/>
      <c r="G31" s="284"/>
      <c r="H31" s="193" t="s">
        <v>351</v>
      </c>
      <c r="I31" s="194"/>
    </row>
    <row r="32" spans="1:9" ht="105" customHeight="1">
      <c r="A32" s="190" t="s">
        <v>543</v>
      </c>
      <c r="B32" s="183" t="s">
        <v>0</v>
      </c>
      <c r="C32" s="183" t="s">
        <v>229</v>
      </c>
      <c r="D32" s="184" t="s">
        <v>636</v>
      </c>
      <c r="E32" s="281" t="s">
        <v>646</v>
      </c>
      <c r="F32" s="285"/>
      <c r="G32" s="285"/>
      <c r="H32" s="199" t="s">
        <v>351</v>
      </c>
      <c r="I32" s="195" t="s">
        <v>351</v>
      </c>
    </row>
    <row r="33" spans="1:9" ht="42.75" customHeight="1" outlineLevel="1">
      <c r="A33" s="180" t="s">
        <v>544</v>
      </c>
      <c r="B33" s="181" t="s">
        <v>0</v>
      </c>
      <c r="C33" s="181" t="s">
        <v>228</v>
      </c>
      <c r="D33" s="182" t="s">
        <v>361</v>
      </c>
      <c r="E33" s="286" t="e">
        <f>E32/(E21*1000)</f>
        <v>#VALUE!</v>
      </c>
      <c r="F33" s="284"/>
      <c r="G33" s="284"/>
      <c r="H33" s="193"/>
      <c r="I33" s="194"/>
    </row>
    <row r="34" spans="1:9" ht="35.25" customHeight="1">
      <c r="A34" s="192" t="s">
        <v>545</v>
      </c>
      <c r="B34" s="8" t="s">
        <v>0</v>
      </c>
      <c r="C34" s="6" t="s">
        <v>310</v>
      </c>
      <c r="D34" s="436" t="s">
        <v>3</v>
      </c>
      <c r="E34" s="287" t="s">
        <v>646</v>
      </c>
      <c r="F34" s="288"/>
      <c r="G34" s="288"/>
      <c r="H34" s="196" t="s">
        <v>351</v>
      </c>
      <c r="I34" s="116"/>
    </row>
    <row r="35" spans="1:9" ht="21" customHeight="1">
      <c r="A35" s="192" t="s">
        <v>546</v>
      </c>
      <c r="B35" s="8" t="s">
        <v>0</v>
      </c>
      <c r="C35" s="6" t="s">
        <v>311</v>
      </c>
      <c r="D35" s="437"/>
      <c r="E35" s="287" t="s">
        <v>646</v>
      </c>
      <c r="F35" s="288"/>
      <c r="G35" s="288"/>
      <c r="H35" s="196" t="s">
        <v>351</v>
      </c>
      <c r="I35" s="116"/>
    </row>
    <row r="36" spans="1:9" ht="18.75" customHeight="1">
      <c r="A36" s="192" t="s">
        <v>547</v>
      </c>
      <c r="B36" s="8" t="s">
        <v>0</v>
      </c>
      <c r="C36" s="6" t="s">
        <v>312</v>
      </c>
      <c r="D36" s="437"/>
      <c r="E36" s="287" t="s">
        <v>646</v>
      </c>
      <c r="F36" s="288"/>
      <c r="G36" s="288"/>
      <c r="H36" s="196" t="s">
        <v>351</v>
      </c>
      <c r="I36" s="116"/>
    </row>
    <row r="37" spans="1:9" ht="18" customHeight="1">
      <c r="A37" s="192" t="s">
        <v>548</v>
      </c>
      <c r="B37" s="8" t="s">
        <v>0</v>
      </c>
      <c r="C37" s="6" t="s">
        <v>313</v>
      </c>
      <c r="D37" s="437"/>
      <c r="E37" s="287" t="s">
        <v>646</v>
      </c>
      <c r="F37" s="288"/>
      <c r="G37" s="288"/>
      <c r="H37" s="196" t="s">
        <v>351</v>
      </c>
      <c r="I37" s="116"/>
    </row>
    <row r="38" spans="1:9" ht="30.75" customHeight="1">
      <c r="A38" s="192" t="s">
        <v>549</v>
      </c>
      <c r="B38" s="8" t="s">
        <v>0</v>
      </c>
      <c r="C38" s="6" t="s">
        <v>396</v>
      </c>
      <c r="D38" s="437"/>
      <c r="E38" s="287" t="s">
        <v>646</v>
      </c>
      <c r="F38" s="288"/>
      <c r="G38" s="288"/>
      <c r="H38" s="196" t="s">
        <v>351</v>
      </c>
      <c r="I38" s="116"/>
    </row>
    <row r="39" spans="1:9" ht="18.75" customHeight="1">
      <c r="A39" s="192" t="s">
        <v>550</v>
      </c>
      <c r="B39" s="8" t="s">
        <v>0</v>
      </c>
      <c r="C39" s="6" t="s">
        <v>397</v>
      </c>
      <c r="D39" s="438"/>
      <c r="E39" s="287" t="s">
        <v>646</v>
      </c>
      <c r="F39" s="288"/>
      <c r="G39" s="288"/>
      <c r="H39" s="196" t="s">
        <v>351</v>
      </c>
      <c r="I39" s="116"/>
    </row>
    <row r="40" spans="1:9" ht="145.5" customHeight="1">
      <c r="A40" s="275">
        <v>5</v>
      </c>
      <c r="B40" s="276" t="s">
        <v>106</v>
      </c>
      <c r="C40" s="277" t="s">
        <v>101</v>
      </c>
      <c r="D40" s="185" t="s">
        <v>619</v>
      </c>
      <c r="E40" s="281" t="s">
        <v>646</v>
      </c>
      <c r="F40" s="285"/>
      <c r="G40" s="285"/>
      <c r="H40" s="199"/>
      <c r="I40" s="195" t="s">
        <v>351</v>
      </c>
    </row>
    <row r="41" spans="1:9" ht="166" customHeight="1">
      <c r="A41" s="186" t="s">
        <v>554</v>
      </c>
      <c r="B41" s="183" t="s">
        <v>191</v>
      </c>
      <c r="C41" s="183" t="s">
        <v>184</v>
      </c>
      <c r="D41" s="184" t="s">
        <v>744</v>
      </c>
      <c r="E41" s="281" t="e">
        <f>E42+E43+E44</f>
        <v>#VALUE!</v>
      </c>
      <c r="F41" s="285"/>
      <c r="G41" s="285"/>
      <c r="H41" s="199"/>
      <c r="I41" s="195" t="s">
        <v>351</v>
      </c>
    </row>
    <row r="42" spans="1:9" ht="81" customHeight="1" outlineLevel="1">
      <c r="A42" s="180" t="s">
        <v>553</v>
      </c>
      <c r="B42" s="181" t="s">
        <v>191</v>
      </c>
      <c r="C42" s="181" t="s">
        <v>508</v>
      </c>
      <c r="D42" s="25" t="s">
        <v>745</v>
      </c>
      <c r="E42" s="283" t="s">
        <v>646</v>
      </c>
      <c r="F42" s="284"/>
      <c r="G42" s="284"/>
      <c r="H42" s="193"/>
      <c r="I42" s="194"/>
    </row>
    <row r="43" spans="1:9" ht="66.75" customHeight="1" outlineLevel="1">
      <c r="A43" s="180" t="s">
        <v>551</v>
      </c>
      <c r="B43" s="181" t="s">
        <v>191</v>
      </c>
      <c r="C43" s="181" t="s">
        <v>720</v>
      </c>
      <c r="D43" s="182" t="s">
        <v>269</v>
      </c>
      <c r="E43" s="283" t="s">
        <v>646</v>
      </c>
      <c r="F43" s="284"/>
      <c r="G43" s="284"/>
      <c r="H43" s="193"/>
      <c r="I43" s="194"/>
    </row>
    <row r="44" spans="1:9" ht="37.5" customHeight="1" outlineLevel="1">
      <c r="A44" s="180" t="s">
        <v>552</v>
      </c>
      <c r="B44" s="181" t="s">
        <v>191</v>
      </c>
      <c r="C44" s="181" t="s">
        <v>270</v>
      </c>
      <c r="D44" s="182" t="s">
        <v>268</v>
      </c>
      <c r="E44" s="283" t="s">
        <v>646</v>
      </c>
      <c r="F44" s="284"/>
      <c r="G44" s="284"/>
      <c r="H44" s="193"/>
      <c r="I44" s="194"/>
    </row>
    <row r="45" spans="1:9" ht="137" customHeight="1">
      <c r="A45" s="36">
        <v>7</v>
      </c>
      <c r="B45" s="8" t="s">
        <v>191</v>
      </c>
      <c r="C45" s="8" t="s">
        <v>233</v>
      </c>
      <c r="D45" s="37" t="s">
        <v>721</v>
      </c>
      <c r="E45" s="283" t="s">
        <v>646</v>
      </c>
      <c r="F45" s="288"/>
      <c r="G45" s="288"/>
      <c r="H45" s="250"/>
      <c r="I45" s="118"/>
    </row>
    <row r="46" spans="1:9" ht="43" customHeight="1">
      <c r="A46" s="403" t="s">
        <v>722</v>
      </c>
      <c r="B46" s="404" t="s">
        <v>191</v>
      </c>
      <c r="C46" s="404" t="s">
        <v>723</v>
      </c>
      <c r="D46" s="405" t="s">
        <v>739</v>
      </c>
      <c r="E46" s="376" t="s">
        <v>646</v>
      </c>
      <c r="F46" s="377"/>
      <c r="G46" s="377"/>
      <c r="H46" s="378"/>
      <c r="I46" s="379"/>
    </row>
    <row r="47" spans="1:9" ht="66" customHeight="1">
      <c r="A47" s="41">
        <v>8</v>
      </c>
      <c r="B47" s="16" t="s">
        <v>367</v>
      </c>
      <c r="C47" s="16" t="s">
        <v>57</v>
      </c>
      <c r="D47" s="25" t="s">
        <v>746</v>
      </c>
      <c r="E47" s="289" t="s">
        <v>646</v>
      </c>
      <c r="F47" s="288"/>
      <c r="G47" s="288"/>
      <c r="H47" s="253"/>
      <c r="I47" s="254"/>
    </row>
    <row r="48" spans="1:9" ht="178" customHeight="1">
      <c r="A48" s="38">
        <v>9</v>
      </c>
      <c r="B48" s="39" t="s">
        <v>50</v>
      </c>
      <c r="C48" s="7" t="s">
        <v>293</v>
      </c>
      <c r="D48" s="40" t="s">
        <v>402</v>
      </c>
      <c r="E48" s="290" t="s">
        <v>646</v>
      </c>
      <c r="F48" s="288"/>
      <c r="G48" s="288"/>
      <c r="H48" s="251"/>
      <c r="I48" s="252"/>
    </row>
    <row r="49" spans="1:9" ht="92" customHeight="1">
      <c r="A49" s="38">
        <v>10</v>
      </c>
      <c r="B49" s="39" t="s">
        <v>50</v>
      </c>
      <c r="C49" s="7" t="s">
        <v>44</v>
      </c>
      <c r="D49" s="24" t="s">
        <v>46</v>
      </c>
      <c r="E49" s="290" t="s">
        <v>646</v>
      </c>
      <c r="F49" s="288"/>
      <c r="G49" s="288"/>
      <c r="H49" s="253"/>
      <c r="I49" s="254"/>
    </row>
    <row r="50" spans="1:9" ht="86" customHeight="1">
      <c r="A50" s="36">
        <v>11</v>
      </c>
      <c r="B50" s="8" t="s">
        <v>50</v>
      </c>
      <c r="C50" s="6" t="s">
        <v>45</v>
      </c>
      <c r="D50" s="23" t="s">
        <v>47</v>
      </c>
      <c r="E50" s="290" t="s">
        <v>646</v>
      </c>
      <c r="F50" s="288"/>
      <c r="G50" s="288"/>
      <c r="H50" s="196"/>
      <c r="I50" s="116"/>
    </row>
    <row r="51" spans="1:9" ht="132" customHeight="1">
      <c r="A51" s="36">
        <v>12</v>
      </c>
      <c r="B51" s="8" t="s">
        <v>64</v>
      </c>
      <c r="C51" s="16" t="s">
        <v>747</v>
      </c>
      <c r="D51" s="25" t="s">
        <v>748</v>
      </c>
      <c r="E51" s="406" t="e">
        <f>'Données patrimoine'!L9</f>
        <v>#DIV/0!</v>
      </c>
      <c r="F51" s="288"/>
      <c r="G51" s="288"/>
      <c r="H51" s="196"/>
      <c r="I51" s="116"/>
    </row>
    <row r="52" spans="1:9" ht="128.25" customHeight="1">
      <c r="A52" s="41" t="s">
        <v>555</v>
      </c>
      <c r="B52" s="16" t="s">
        <v>64</v>
      </c>
      <c r="C52" s="16" t="s">
        <v>302</v>
      </c>
      <c r="D52" s="25" t="s">
        <v>749</v>
      </c>
      <c r="E52" s="291" t="e">
        <f>E53+E54+E55</f>
        <v>#VALUE!</v>
      </c>
      <c r="F52" s="288"/>
      <c r="G52" s="288"/>
      <c r="H52" s="255"/>
      <c r="I52" s="256"/>
    </row>
    <row r="53" spans="1:9" ht="12.75" customHeight="1" outlineLevel="1">
      <c r="A53" s="180" t="s">
        <v>556</v>
      </c>
      <c r="B53" s="181" t="s">
        <v>64</v>
      </c>
      <c r="C53" s="181" t="s">
        <v>300</v>
      </c>
      <c r="D53" s="182" t="s">
        <v>353</v>
      </c>
      <c r="E53" s="291" t="s">
        <v>646</v>
      </c>
      <c r="F53" s="284"/>
      <c r="G53" s="284"/>
      <c r="H53" s="193"/>
      <c r="I53" s="194"/>
    </row>
    <row r="54" spans="1:9" outlineLevel="1">
      <c r="A54" s="180" t="s">
        <v>557</v>
      </c>
      <c r="B54" s="181" t="s">
        <v>118</v>
      </c>
      <c r="C54" s="181" t="s">
        <v>299</v>
      </c>
      <c r="D54" s="182" t="s">
        <v>353</v>
      </c>
      <c r="E54" s="291" t="s">
        <v>646</v>
      </c>
      <c r="F54" s="284"/>
      <c r="G54" s="284"/>
      <c r="H54" s="193"/>
      <c r="I54" s="194"/>
    </row>
    <row r="55" spans="1:9" outlineLevel="1">
      <c r="A55" s="180" t="s">
        <v>558</v>
      </c>
      <c r="B55" s="181" t="s">
        <v>298</v>
      </c>
      <c r="C55" s="181" t="s">
        <v>301</v>
      </c>
      <c r="D55" s="182" t="s">
        <v>353</v>
      </c>
      <c r="E55" s="291" t="s">
        <v>646</v>
      </c>
      <c r="F55" s="284"/>
      <c r="G55" s="284"/>
      <c r="H55" s="193"/>
      <c r="I55" s="194"/>
    </row>
    <row r="56" spans="1:9" ht="87" customHeight="1">
      <c r="A56" s="41" t="s">
        <v>559</v>
      </c>
      <c r="B56" s="16" t="s">
        <v>213</v>
      </c>
      <c r="C56" s="16" t="s">
        <v>232</v>
      </c>
      <c r="D56" s="25" t="s">
        <v>750</v>
      </c>
      <c r="E56" s="291">
        <f>'Données patrimoine'!G9</f>
        <v>0</v>
      </c>
      <c r="F56" s="288"/>
      <c r="G56" s="288"/>
      <c r="H56" s="253"/>
      <c r="I56" s="254"/>
    </row>
    <row r="57" spans="1:9" ht="70" outlineLevel="1">
      <c r="A57" s="183" t="s">
        <v>560</v>
      </c>
      <c r="B57" s="183" t="s">
        <v>343</v>
      </c>
      <c r="C57" s="183" t="s">
        <v>664</v>
      </c>
      <c r="D57" s="184" t="s">
        <v>764</v>
      </c>
      <c r="E57" s="410" t="e">
        <f>(1000*'Données patrimoine'!G9)/Accueil!B6</f>
        <v>#DIV/0!</v>
      </c>
      <c r="F57" s="407"/>
      <c r="G57" s="407"/>
      <c r="H57" s="408"/>
      <c r="I57" s="409"/>
    </row>
    <row r="58" spans="1:9" ht="79" customHeight="1" outlineLevel="1">
      <c r="A58" s="186" t="s">
        <v>561</v>
      </c>
      <c r="B58" s="183" t="s">
        <v>343</v>
      </c>
      <c r="C58" s="183" t="s">
        <v>663</v>
      </c>
      <c r="D58" s="184" t="s">
        <v>751</v>
      </c>
      <c r="E58" s="410" t="e">
        <f>(1000*'Données patrimoine'!G9)/'Données patrimoine'!F9</f>
        <v>#DIV/0!</v>
      </c>
      <c r="F58" s="285"/>
      <c r="G58" s="285"/>
      <c r="H58" s="199"/>
      <c r="I58" s="195" t="s">
        <v>351</v>
      </c>
    </row>
    <row r="59" spans="1:9" ht="162" customHeight="1">
      <c r="A59" s="36" t="s">
        <v>562</v>
      </c>
      <c r="B59" s="8" t="s">
        <v>213</v>
      </c>
      <c r="C59" s="14" t="s">
        <v>282</v>
      </c>
      <c r="D59" s="25" t="s">
        <v>752</v>
      </c>
      <c r="E59" s="292" t="e">
        <f>'Données patrimoine'!L42</f>
        <v>#DIV/0!</v>
      </c>
      <c r="F59" s="288"/>
      <c r="G59" s="288"/>
      <c r="H59" s="196"/>
      <c r="I59" s="116"/>
    </row>
    <row r="60" spans="1:9" ht="56" outlineLevel="1">
      <c r="A60" s="314" t="s">
        <v>562</v>
      </c>
      <c r="B60" s="315" t="s">
        <v>213</v>
      </c>
      <c r="C60" s="316" t="s">
        <v>676</v>
      </c>
      <c r="D60" s="317" t="s">
        <v>680</v>
      </c>
      <c r="E60" s="318" t="e">
        <f>'Données patrimoine'!D71</f>
        <v>#DIV/0!</v>
      </c>
      <c r="F60" s="288"/>
      <c r="G60" s="288"/>
      <c r="H60" s="196"/>
      <c r="I60" s="116"/>
    </row>
    <row r="61" spans="1:9" ht="134" customHeight="1">
      <c r="A61" s="36" t="s">
        <v>563</v>
      </c>
      <c r="B61" s="8" t="s">
        <v>213</v>
      </c>
      <c r="C61" s="14" t="s">
        <v>283</v>
      </c>
      <c r="D61" s="25" t="s">
        <v>753</v>
      </c>
      <c r="E61" s="292" t="e">
        <f>'Données patrimoine'!L54</f>
        <v>#DIV/0!</v>
      </c>
      <c r="F61" s="288"/>
      <c r="G61" s="288"/>
      <c r="H61" s="196"/>
      <c r="I61" s="116"/>
    </row>
    <row r="62" spans="1:9" ht="81" customHeight="1" outlineLevel="1">
      <c r="A62" s="314" t="s">
        <v>563</v>
      </c>
      <c r="B62" s="315" t="s">
        <v>213</v>
      </c>
      <c r="C62" s="316" t="s">
        <v>675</v>
      </c>
      <c r="D62" s="317" t="s">
        <v>679</v>
      </c>
      <c r="E62" s="318" t="e">
        <f>'Données patrimoine'!D72</f>
        <v>#DIV/0!</v>
      </c>
      <c r="F62" s="288"/>
      <c r="G62" s="288"/>
      <c r="H62" s="196"/>
      <c r="I62" s="116"/>
    </row>
    <row r="63" spans="1:9" ht="156" customHeight="1">
      <c r="A63" s="38" t="s">
        <v>564</v>
      </c>
      <c r="B63" s="39" t="s">
        <v>71</v>
      </c>
      <c r="C63" s="7" t="s">
        <v>345</v>
      </c>
      <c r="D63" s="24" t="s">
        <v>355</v>
      </c>
      <c r="E63" s="289" t="s">
        <v>646</v>
      </c>
      <c r="F63" s="288"/>
      <c r="G63" s="288"/>
      <c r="H63" s="253"/>
      <c r="I63" s="254"/>
    </row>
    <row r="64" spans="1:9" s="187" customFormat="1" ht="154" outlineLevel="1">
      <c r="A64" s="180" t="s">
        <v>565</v>
      </c>
      <c r="B64" s="181" t="s">
        <v>71</v>
      </c>
      <c r="C64" s="181" t="s">
        <v>352</v>
      </c>
      <c r="D64" s="182" t="s">
        <v>358</v>
      </c>
      <c r="E64" s="351" t="s">
        <v>646</v>
      </c>
      <c r="F64" s="284"/>
      <c r="G64" s="284"/>
      <c r="H64" s="193"/>
      <c r="I64" s="194"/>
    </row>
    <row r="65" spans="1:9" ht="64" customHeight="1">
      <c r="A65" s="36" t="s">
        <v>566</v>
      </c>
      <c r="B65" s="8" t="s">
        <v>72</v>
      </c>
      <c r="C65" s="22" t="s">
        <v>234</v>
      </c>
      <c r="D65" s="26" t="s">
        <v>357</v>
      </c>
      <c r="E65" s="293" t="s">
        <v>646</v>
      </c>
      <c r="F65" s="288"/>
      <c r="G65" s="288"/>
      <c r="H65" s="257"/>
      <c r="I65" s="117"/>
    </row>
    <row r="66" spans="1:9" s="187" customFormat="1" ht="107.25" customHeight="1" outlineLevel="1">
      <c r="A66" s="180" t="s">
        <v>567</v>
      </c>
      <c r="B66" s="181" t="s">
        <v>72</v>
      </c>
      <c r="C66" s="181" t="s">
        <v>354</v>
      </c>
      <c r="D66" s="182" t="s">
        <v>356</v>
      </c>
      <c r="E66" s="283" t="s">
        <v>646</v>
      </c>
      <c r="F66" s="284"/>
      <c r="G66" s="284"/>
      <c r="H66" s="193"/>
      <c r="I66" s="194"/>
    </row>
    <row r="67" spans="1:9" ht="48" customHeight="1">
      <c r="A67" s="36">
        <v>18</v>
      </c>
      <c r="B67" s="8" t="s">
        <v>72</v>
      </c>
      <c r="C67" s="14" t="s">
        <v>346</v>
      </c>
      <c r="D67" s="27" t="s">
        <v>639</v>
      </c>
      <c r="E67" s="294" t="s">
        <v>646</v>
      </c>
      <c r="F67" s="288"/>
      <c r="G67" s="288"/>
      <c r="H67" s="258"/>
      <c r="I67" s="259"/>
    </row>
    <row r="68" spans="1:9" ht="146" customHeight="1">
      <c r="A68" s="36" t="s">
        <v>568</v>
      </c>
      <c r="B68" s="8" t="s">
        <v>73</v>
      </c>
      <c r="C68" s="6" t="s">
        <v>673</v>
      </c>
      <c r="D68" s="23" t="s">
        <v>677</v>
      </c>
      <c r="E68" s="292" t="e">
        <f>'Données patrimoine'!L91</f>
        <v>#DIV/0!</v>
      </c>
      <c r="F68" s="288"/>
      <c r="G68" s="288"/>
      <c r="H68" s="196"/>
      <c r="I68" s="116"/>
    </row>
    <row r="69" spans="1:9" ht="132" customHeight="1">
      <c r="A69" s="36" t="s">
        <v>569</v>
      </c>
      <c r="B69" s="8" t="s">
        <v>73</v>
      </c>
      <c r="C69" s="6" t="s">
        <v>674</v>
      </c>
      <c r="D69" s="23" t="s">
        <v>678</v>
      </c>
      <c r="E69" s="350" t="e">
        <f>'Données patrimoine'!L103</f>
        <v>#DIV/0!</v>
      </c>
      <c r="F69" s="288"/>
      <c r="G69" s="288"/>
      <c r="H69" s="196"/>
      <c r="I69" s="116"/>
    </row>
    <row r="70" spans="1:9" ht="98">
      <c r="A70" s="36">
        <v>20</v>
      </c>
      <c r="B70" s="8" t="s">
        <v>86</v>
      </c>
      <c r="C70" s="6" t="s">
        <v>82</v>
      </c>
      <c r="D70" s="25" t="s">
        <v>733</v>
      </c>
      <c r="E70" s="287" t="s">
        <v>646</v>
      </c>
      <c r="F70" s="288"/>
      <c r="G70" s="288"/>
      <c r="H70" s="196"/>
      <c r="I70" s="116"/>
    </row>
    <row r="71" spans="1:9" ht="96.75" customHeight="1">
      <c r="A71" s="36">
        <v>21</v>
      </c>
      <c r="B71" s="8" t="s">
        <v>78</v>
      </c>
      <c r="C71" s="6" t="s">
        <v>347</v>
      </c>
      <c r="D71" s="23" t="s">
        <v>728</v>
      </c>
      <c r="E71" s="287" t="s">
        <v>646</v>
      </c>
      <c r="F71" s="288"/>
      <c r="G71" s="288"/>
      <c r="H71" s="196"/>
      <c r="I71" s="116"/>
    </row>
    <row r="72" spans="1:9" ht="28" outlineLevel="1">
      <c r="A72" s="180" t="s">
        <v>570</v>
      </c>
      <c r="B72" s="181" t="s">
        <v>78</v>
      </c>
      <c r="C72" s="181" t="s">
        <v>482</v>
      </c>
      <c r="D72" s="182" t="s">
        <v>484</v>
      </c>
      <c r="E72" s="287" t="s">
        <v>646</v>
      </c>
      <c r="F72" s="284"/>
      <c r="G72" s="284"/>
      <c r="H72" s="193"/>
      <c r="I72" s="194"/>
    </row>
    <row r="73" spans="1:9" outlineLevel="1">
      <c r="A73" s="180" t="s">
        <v>571</v>
      </c>
      <c r="B73" s="181" t="s">
        <v>78</v>
      </c>
      <c r="C73" s="181" t="s">
        <v>483</v>
      </c>
      <c r="D73" s="182" t="s">
        <v>484</v>
      </c>
      <c r="E73" s="287" t="s">
        <v>646</v>
      </c>
      <c r="F73" s="284"/>
      <c r="G73" s="284"/>
      <c r="H73" s="193"/>
      <c r="I73" s="194"/>
    </row>
    <row r="74" spans="1:9" outlineLevel="1">
      <c r="A74" s="180" t="s">
        <v>572</v>
      </c>
      <c r="B74" s="181" t="s">
        <v>78</v>
      </c>
      <c r="C74" s="181" t="s">
        <v>486</v>
      </c>
      <c r="D74" s="182" t="s">
        <v>484</v>
      </c>
      <c r="E74" s="287" t="s">
        <v>646</v>
      </c>
      <c r="F74" s="284"/>
      <c r="G74" s="284"/>
      <c r="H74" s="193"/>
      <c r="I74" s="194"/>
    </row>
    <row r="75" spans="1:9" ht="72" customHeight="1">
      <c r="A75" s="36">
        <v>22</v>
      </c>
      <c r="B75" s="8" t="s">
        <v>93</v>
      </c>
      <c r="C75" s="6" t="s">
        <v>510</v>
      </c>
      <c r="D75" s="23" t="s">
        <v>697</v>
      </c>
      <c r="E75" s="350" t="s">
        <v>646</v>
      </c>
      <c r="F75" s="288"/>
      <c r="G75" s="288"/>
      <c r="H75" s="196"/>
      <c r="I75" s="116"/>
    </row>
    <row r="76" spans="1:9" ht="84" customHeight="1">
      <c r="A76" s="38">
        <v>23</v>
      </c>
      <c r="B76" s="39" t="s">
        <v>93</v>
      </c>
      <c r="C76" s="7" t="s">
        <v>512</v>
      </c>
      <c r="D76" s="24" t="s">
        <v>637</v>
      </c>
      <c r="E76" s="350" t="s">
        <v>646</v>
      </c>
      <c r="F76" s="288"/>
      <c r="G76" s="288"/>
      <c r="H76" s="253"/>
      <c r="I76" s="254"/>
    </row>
    <row r="77" spans="1:9" ht="122" customHeight="1">
      <c r="A77" s="192" t="s">
        <v>573</v>
      </c>
      <c r="B77" s="39" t="s">
        <v>93</v>
      </c>
      <c r="C77" s="21" t="s">
        <v>230</v>
      </c>
      <c r="D77" s="28" t="s">
        <v>363</v>
      </c>
      <c r="E77" s="287" t="s">
        <v>646</v>
      </c>
      <c r="F77" s="288"/>
      <c r="G77" s="295"/>
      <c r="H77" s="197" t="s">
        <v>351</v>
      </c>
      <c r="I77" s="198"/>
    </row>
    <row r="78" spans="1:9" ht="176" customHeight="1">
      <c r="A78" s="186" t="s">
        <v>574</v>
      </c>
      <c r="B78" s="183" t="s">
        <v>93</v>
      </c>
      <c r="C78" s="183" t="s">
        <v>511</v>
      </c>
      <c r="D78" s="184" t="s">
        <v>341</v>
      </c>
      <c r="E78" s="281" t="e">
        <f>E77/(E23*1000)</f>
        <v>#VALUE!</v>
      </c>
      <c r="F78" s="285"/>
      <c r="G78" s="285"/>
      <c r="H78" s="199"/>
      <c r="I78" s="195" t="s">
        <v>351</v>
      </c>
    </row>
    <row r="79" spans="1:9" ht="70" customHeight="1">
      <c r="A79" s="192" t="s">
        <v>575</v>
      </c>
      <c r="B79" s="39" t="s">
        <v>97</v>
      </c>
      <c r="C79" s="7" t="s">
        <v>231</v>
      </c>
      <c r="D79" s="28" t="s">
        <v>610</v>
      </c>
      <c r="E79" s="296" t="s">
        <v>646</v>
      </c>
      <c r="F79" s="288"/>
      <c r="G79" s="295"/>
      <c r="H79" s="197" t="s">
        <v>351</v>
      </c>
      <c r="I79" s="198"/>
    </row>
    <row r="80" spans="1:9" ht="155" customHeight="1">
      <c r="A80" s="186" t="s">
        <v>576</v>
      </c>
      <c r="B80" s="183" t="s">
        <v>97</v>
      </c>
      <c r="C80" s="183" t="s">
        <v>303</v>
      </c>
      <c r="D80" s="184" t="s">
        <v>340</v>
      </c>
      <c r="E80" s="281" t="e">
        <f>E79/(E24*1000)</f>
        <v>#VALUE!</v>
      </c>
      <c r="F80" s="285"/>
      <c r="G80" s="285"/>
      <c r="H80" s="199"/>
      <c r="I80" s="195" t="s">
        <v>351</v>
      </c>
    </row>
    <row r="81" spans="1:9" ht="160.5" customHeight="1">
      <c r="A81" s="36">
        <v>26</v>
      </c>
      <c r="B81" s="8" t="s">
        <v>97</v>
      </c>
      <c r="C81" s="6" t="s">
        <v>94</v>
      </c>
      <c r="D81" s="25" t="s">
        <v>754</v>
      </c>
      <c r="E81" s="287" t="s">
        <v>646</v>
      </c>
      <c r="F81" s="288"/>
      <c r="G81" s="288"/>
      <c r="H81" s="196"/>
      <c r="I81" s="116"/>
    </row>
    <row r="82" spans="1:9" ht="56">
      <c r="A82" s="36">
        <v>27</v>
      </c>
      <c r="B82" s="8" t="s">
        <v>97</v>
      </c>
      <c r="C82" s="6" t="s">
        <v>96</v>
      </c>
      <c r="D82" s="23" t="s">
        <v>729</v>
      </c>
      <c r="E82" s="287" t="s">
        <v>646</v>
      </c>
      <c r="F82" s="288"/>
      <c r="G82" s="288"/>
      <c r="H82" s="196"/>
      <c r="I82" s="116"/>
    </row>
    <row r="83" spans="1:9" ht="42">
      <c r="A83" s="36" t="s">
        <v>640</v>
      </c>
      <c r="B83" s="8" t="s">
        <v>79</v>
      </c>
      <c r="C83" s="6" t="s">
        <v>642</v>
      </c>
      <c r="D83" s="23" t="s">
        <v>645</v>
      </c>
      <c r="E83" s="287" t="s">
        <v>646</v>
      </c>
      <c r="F83" s="288"/>
      <c r="G83" s="288"/>
      <c r="H83" s="196"/>
      <c r="I83" s="116"/>
    </row>
    <row r="84" spans="1:9" ht="42" outlineLevel="1">
      <c r="A84" s="221" t="s">
        <v>641</v>
      </c>
      <c r="B84" s="222" t="s">
        <v>79</v>
      </c>
      <c r="C84" s="223" t="s">
        <v>643</v>
      </c>
      <c r="D84" s="224" t="s">
        <v>644</v>
      </c>
      <c r="E84" s="287" t="s">
        <v>646</v>
      </c>
      <c r="F84" s="284"/>
      <c r="G84" s="284"/>
      <c r="H84" s="260"/>
      <c r="I84" s="261"/>
    </row>
    <row r="85" spans="1:9" ht="126">
      <c r="A85" s="36">
        <v>29</v>
      </c>
      <c r="B85" s="8" t="s">
        <v>80</v>
      </c>
      <c r="C85" s="6" t="s">
        <v>98</v>
      </c>
      <c r="D85" s="23" t="s">
        <v>99</v>
      </c>
      <c r="E85" s="287" t="s">
        <v>646</v>
      </c>
      <c r="F85" s="288"/>
      <c r="G85" s="288"/>
      <c r="H85" s="196"/>
      <c r="I85" s="116"/>
    </row>
    <row r="86" spans="1:9" ht="42">
      <c r="A86" s="36">
        <v>30</v>
      </c>
      <c r="B86" s="8" t="s">
        <v>178</v>
      </c>
      <c r="C86" s="6" t="s">
        <v>398</v>
      </c>
      <c r="D86" s="23" t="s">
        <v>171</v>
      </c>
      <c r="E86" s="287" t="s">
        <v>646</v>
      </c>
      <c r="F86" s="288"/>
      <c r="G86" s="288"/>
      <c r="H86" s="196"/>
      <c r="I86" s="116"/>
    </row>
    <row r="87" spans="1:9" ht="105" customHeight="1">
      <c r="A87" s="36">
        <v>31</v>
      </c>
      <c r="B87" s="8" t="s">
        <v>178</v>
      </c>
      <c r="C87" s="6" t="s">
        <v>399</v>
      </c>
      <c r="D87" s="23" t="s">
        <v>172</v>
      </c>
      <c r="E87" s="287" t="s">
        <v>646</v>
      </c>
      <c r="F87" s="288"/>
      <c r="G87" s="288"/>
      <c r="H87" s="196"/>
      <c r="I87" s="116"/>
    </row>
    <row r="88" spans="1:9" ht="84">
      <c r="A88" s="36">
        <v>32</v>
      </c>
      <c r="B88" s="8" t="s">
        <v>519</v>
      </c>
      <c r="C88" s="6" t="s">
        <v>499</v>
      </c>
      <c r="D88" s="23" t="s">
        <v>317</v>
      </c>
      <c r="E88" s="287" t="s">
        <v>646</v>
      </c>
      <c r="F88" s="288"/>
      <c r="G88" s="288"/>
      <c r="H88" s="196"/>
      <c r="I88" s="116"/>
    </row>
    <row r="89" spans="1:9" ht="91" customHeight="1">
      <c r="A89" s="36">
        <v>33</v>
      </c>
      <c r="B89" s="8" t="s">
        <v>519</v>
      </c>
      <c r="C89" s="6" t="s">
        <v>520</v>
      </c>
      <c r="D89" s="23" t="s">
        <v>318</v>
      </c>
      <c r="E89" s="287" t="s">
        <v>646</v>
      </c>
      <c r="F89" s="288"/>
      <c r="G89" s="288"/>
      <c r="H89" s="196"/>
      <c r="I89" s="116"/>
    </row>
    <row r="90" spans="1:9" ht="79.5" customHeight="1">
      <c r="A90" s="36">
        <v>34</v>
      </c>
      <c r="B90" s="8" t="s">
        <v>519</v>
      </c>
      <c r="C90" s="6" t="s">
        <v>498</v>
      </c>
      <c r="D90" s="23" t="s">
        <v>192</v>
      </c>
      <c r="E90" s="287" t="s">
        <v>646</v>
      </c>
      <c r="F90" s="288"/>
      <c r="G90" s="288"/>
      <c r="H90" s="196"/>
      <c r="I90" s="116"/>
    </row>
    <row r="91" spans="1:9" ht="84">
      <c r="A91" s="36">
        <v>35</v>
      </c>
      <c r="B91" s="8" t="s">
        <v>364</v>
      </c>
      <c r="C91" s="6" t="s">
        <v>107</v>
      </c>
      <c r="D91" s="25" t="s">
        <v>755</v>
      </c>
      <c r="E91" s="287" t="s">
        <v>646</v>
      </c>
      <c r="F91" s="288"/>
      <c r="G91" s="288"/>
      <c r="H91" s="196"/>
      <c r="I91" s="116"/>
    </row>
    <row r="92" spans="1:9" ht="84">
      <c r="A92" s="36">
        <v>36</v>
      </c>
      <c r="B92" s="8" t="s">
        <v>365</v>
      </c>
      <c r="C92" s="6" t="s">
        <v>108</v>
      </c>
      <c r="D92" s="23" t="s">
        <v>596</v>
      </c>
      <c r="E92" s="287" t="s">
        <v>646</v>
      </c>
      <c r="F92" s="288"/>
      <c r="G92" s="288"/>
      <c r="H92" s="196"/>
      <c r="I92" s="116"/>
    </row>
    <row r="93" spans="1:9" ht="112">
      <c r="A93" s="36">
        <v>37</v>
      </c>
      <c r="B93" s="8" t="s">
        <v>366</v>
      </c>
      <c r="C93" s="6" t="s">
        <v>109</v>
      </c>
      <c r="D93" s="23" t="s">
        <v>113</v>
      </c>
      <c r="E93" s="287" t="s">
        <v>646</v>
      </c>
      <c r="F93" s="288"/>
      <c r="G93" s="288"/>
      <c r="H93" s="196"/>
      <c r="I93" s="116"/>
    </row>
    <row r="94" spans="1:9" ht="218" customHeight="1">
      <c r="A94" s="36">
        <v>38</v>
      </c>
      <c r="B94" s="8" t="s">
        <v>387</v>
      </c>
      <c r="C94" s="16" t="s">
        <v>110</v>
      </c>
      <c r="D94" s="25" t="s">
        <v>756</v>
      </c>
      <c r="E94" s="287" t="s">
        <v>646</v>
      </c>
      <c r="F94" s="288"/>
      <c r="G94" s="288"/>
      <c r="H94" s="258"/>
      <c r="I94" s="259"/>
    </row>
    <row r="95" spans="1:9" ht="68" customHeight="1">
      <c r="A95" s="36">
        <v>39</v>
      </c>
      <c r="B95" s="8" t="s">
        <v>115</v>
      </c>
      <c r="C95" s="16" t="s">
        <v>757</v>
      </c>
      <c r="D95" s="25" t="s">
        <v>758</v>
      </c>
      <c r="E95" s="287" t="s">
        <v>646</v>
      </c>
      <c r="F95" s="288"/>
      <c r="G95" s="288"/>
      <c r="H95" s="196"/>
      <c r="I95" s="116"/>
    </row>
    <row r="96" spans="1:9" ht="42">
      <c r="A96" s="36" t="s">
        <v>577</v>
      </c>
      <c r="B96" s="8" t="s">
        <v>118</v>
      </c>
      <c r="C96" s="9" t="s">
        <v>248</v>
      </c>
      <c r="D96" s="23" t="s">
        <v>116</v>
      </c>
      <c r="E96" s="287" t="s">
        <v>646</v>
      </c>
      <c r="F96" s="288"/>
      <c r="G96" s="288"/>
      <c r="H96" s="196"/>
      <c r="I96" s="116"/>
    </row>
    <row r="97" spans="1:9" ht="28" outlineLevel="1">
      <c r="A97" s="180" t="s">
        <v>578</v>
      </c>
      <c r="B97" s="237" t="s">
        <v>118</v>
      </c>
      <c r="C97" s="237" t="s">
        <v>247</v>
      </c>
      <c r="D97" s="188" t="s">
        <v>368</v>
      </c>
      <c r="E97" s="287" t="s">
        <v>646</v>
      </c>
      <c r="F97" s="297"/>
      <c r="G97" s="297"/>
      <c r="H97" s="262"/>
      <c r="I97" s="263"/>
    </row>
    <row r="98" spans="1:9" s="12" customFormat="1" ht="42">
      <c r="A98" s="38">
        <v>41</v>
      </c>
      <c r="B98" s="39" t="s">
        <v>118</v>
      </c>
      <c r="C98" s="9" t="s">
        <v>304</v>
      </c>
      <c r="D98" s="29" t="s">
        <v>305</v>
      </c>
      <c r="E98" s="287" t="s">
        <v>646</v>
      </c>
      <c r="F98" s="288"/>
      <c r="G98" s="288"/>
      <c r="H98" s="196"/>
      <c r="I98" s="116"/>
    </row>
    <row r="99" spans="1:9" s="12" customFormat="1" ht="42">
      <c r="A99" s="38">
        <v>42</v>
      </c>
      <c r="B99" s="16" t="s">
        <v>122</v>
      </c>
      <c r="C99" s="179" t="s">
        <v>309</v>
      </c>
      <c r="D99" s="30" t="s">
        <v>264</v>
      </c>
      <c r="E99" s="287" t="s">
        <v>646</v>
      </c>
      <c r="F99" s="288"/>
      <c r="G99" s="288"/>
      <c r="H99" s="258"/>
      <c r="I99" s="259"/>
    </row>
    <row r="100" spans="1:9" ht="42">
      <c r="A100" s="36">
        <v>43</v>
      </c>
      <c r="B100" s="8" t="s">
        <v>383</v>
      </c>
      <c r="C100" s="6" t="s">
        <v>307</v>
      </c>
      <c r="D100" s="31" t="s">
        <v>308</v>
      </c>
      <c r="E100" s="287" t="s">
        <v>646</v>
      </c>
      <c r="F100" s="288"/>
      <c r="G100" s="288"/>
      <c r="H100" s="196"/>
      <c r="I100" s="116"/>
    </row>
    <row r="101" spans="1:9" ht="112">
      <c r="A101" s="36">
        <v>44</v>
      </c>
      <c r="B101" s="8" t="s">
        <v>133</v>
      </c>
      <c r="C101" s="6" t="s">
        <v>128</v>
      </c>
      <c r="D101" s="27" t="s">
        <v>614</v>
      </c>
      <c r="E101" s="287" t="s">
        <v>646</v>
      </c>
      <c r="F101" s="288"/>
      <c r="G101" s="288"/>
      <c r="H101" s="258"/>
      <c r="I101" s="259"/>
    </row>
    <row r="102" spans="1:9" ht="112">
      <c r="A102" s="36">
        <v>45</v>
      </c>
      <c r="B102" s="8" t="s">
        <v>133</v>
      </c>
      <c r="C102" s="6" t="s">
        <v>316</v>
      </c>
      <c r="D102" s="37" t="s">
        <v>315</v>
      </c>
      <c r="E102" s="287" t="s">
        <v>646</v>
      </c>
      <c r="F102" s="288"/>
      <c r="G102" s="288"/>
      <c r="H102" s="250"/>
      <c r="I102" s="118"/>
    </row>
    <row r="103" spans="1:9" ht="88" customHeight="1">
      <c r="A103" s="36">
        <v>46</v>
      </c>
      <c r="B103" s="8" t="s">
        <v>141</v>
      </c>
      <c r="C103" s="6" t="s">
        <v>134</v>
      </c>
      <c r="D103" s="25" t="s">
        <v>759</v>
      </c>
      <c r="E103" s="287" t="s">
        <v>646</v>
      </c>
      <c r="F103" s="288"/>
      <c r="G103" s="288"/>
      <c r="H103" s="250"/>
      <c r="I103" s="118"/>
    </row>
    <row r="104" spans="1:9" ht="42">
      <c r="A104" s="36">
        <v>47</v>
      </c>
      <c r="B104" s="8" t="s">
        <v>141</v>
      </c>
      <c r="C104" s="6" t="s">
        <v>136</v>
      </c>
      <c r="D104" s="23" t="s">
        <v>137</v>
      </c>
      <c r="E104" s="287" t="s">
        <v>646</v>
      </c>
      <c r="F104" s="288"/>
      <c r="G104" s="288"/>
      <c r="H104" s="196"/>
      <c r="I104" s="116"/>
    </row>
    <row r="105" spans="1:9" ht="84">
      <c r="A105" s="36">
        <v>48</v>
      </c>
      <c r="B105" s="8" t="s">
        <v>14</v>
      </c>
      <c r="C105" s="6" t="s">
        <v>292</v>
      </c>
      <c r="D105" s="23" t="s">
        <v>291</v>
      </c>
      <c r="E105" s="287" t="s">
        <v>646</v>
      </c>
      <c r="F105" s="288"/>
      <c r="G105" s="288"/>
      <c r="H105" s="196"/>
      <c r="I105" s="116"/>
    </row>
    <row r="106" spans="1:9" ht="42">
      <c r="A106" s="532" t="s">
        <v>579</v>
      </c>
      <c r="B106" s="533" t="s">
        <v>13</v>
      </c>
      <c r="C106" s="533" t="s">
        <v>288</v>
      </c>
      <c r="D106" s="380" t="s">
        <v>288</v>
      </c>
      <c r="E106" s="287" t="s">
        <v>646</v>
      </c>
      <c r="F106" s="288"/>
      <c r="G106" s="288"/>
      <c r="H106" s="258"/>
      <c r="I106" s="259"/>
    </row>
    <row r="107" spans="1:9" ht="28" outlineLevel="1">
      <c r="A107" s="534" t="s">
        <v>580</v>
      </c>
      <c r="B107" s="535" t="s">
        <v>344</v>
      </c>
      <c r="C107" s="535" t="s">
        <v>371</v>
      </c>
      <c r="D107" s="189" t="s">
        <v>370</v>
      </c>
      <c r="E107" s="287" t="s">
        <v>646</v>
      </c>
      <c r="F107" s="284"/>
      <c r="G107" s="284"/>
      <c r="H107" s="180"/>
      <c r="I107" s="264"/>
    </row>
    <row r="108" spans="1:9" outlineLevel="1">
      <c r="A108" s="534" t="s">
        <v>581</v>
      </c>
      <c r="B108" s="535" t="s">
        <v>344</v>
      </c>
      <c r="C108" s="535" t="s">
        <v>372</v>
      </c>
      <c r="D108" s="189" t="s">
        <v>370</v>
      </c>
      <c r="E108" s="287" t="s">
        <v>646</v>
      </c>
      <c r="F108" s="284"/>
      <c r="G108" s="284"/>
      <c r="H108" s="193"/>
      <c r="I108" s="194"/>
    </row>
    <row r="109" spans="1:9" ht="42" outlineLevel="1">
      <c r="A109" s="536" t="s">
        <v>582</v>
      </c>
      <c r="B109" s="537" t="s">
        <v>33</v>
      </c>
      <c r="C109" s="535" t="s">
        <v>373</v>
      </c>
      <c r="D109" s="182" t="s">
        <v>379</v>
      </c>
      <c r="E109" s="287" t="s">
        <v>646</v>
      </c>
      <c r="F109" s="284"/>
      <c r="G109" s="284"/>
      <c r="H109" s="193"/>
      <c r="I109" s="194"/>
    </row>
    <row r="110" spans="1:9" ht="55.5" customHeight="1" outlineLevel="1">
      <c r="A110" s="538"/>
      <c r="B110" s="539"/>
      <c r="C110" s="535" t="s">
        <v>378</v>
      </c>
      <c r="D110" s="182" t="s">
        <v>380</v>
      </c>
      <c r="E110" s="287" t="s">
        <v>646</v>
      </c>
      <c r="F110" s="284"/>
      <c r="G110" s="284"/>
      <c r="H110" s="193"/>
      <c r="I110" s="194"/>
    </row>
    <row r="111" spans="1:9" outlineLevel="1">
      <c r="A111" s="534" t="s">
        <v>583</v>
      </c>
      <c r="B111" s="535" t="s">
        <v>344</v>
      </c>
      <c r="C111" s="535" t="s">
        <v>735</v>
      </c>
      <c r="D111" s="189" t="s">
        <v>370</v>
      </c>
      <c r="E111" s="287" t="s">
        <v>646</v>
      </c>
      <c r="F111" s="284"/>
      <c r="G111" s="284"/>
      <c r="H111" s="193"/>
      <c r="I111" s="194"/>
    </row>
    <row r="112" spans="1:9" ht="28" outlineLevel="1">
      <c r="A112" s="536" t="s">
        <v>584</v>
      </c>
      <c r="B112" s="537" t="s">
        <v>133</v>
      </c>
      <c r="C112" s="535" t="s">
        <v>734</v>
      </c>
      <c r="D112" s="182" t="s">
        <v>376</v>
      </c>
      <c r="E112" s="287" t="s">
        <v>646</v>
      </c>
      <c r="F112" s="284"/>
      <c r="G112" s="284"/>
      <c r="H112" s="193"/>
      <c r="I112" s="194"/>
    </row>
    <row r="113" spans="1:9" ht="50" customHeight="1" outlineLevel="1">
      <c r="A113" s="538"/>
      <c r="B113" s="539"/>
      <c r="C113" s="535" t="s">
        <v>377</v>
      </c>
      <c r="D113" s="182" t="s">
        <v>760</v>
      </c>
      <c r="E113" s="287" t="s">
        <v>646</v>
      </c>
      <c r="F113" s="284"/>
      <c r="G113" s="284"/>
      <c r="H113" s="193"/>
      <c r="I113" s="194"/>
    </row>
    <row r="114" spans="1:9" outlineLevel="1">
      <c r="A114" s="534" t="s">
        <v>585</v>
      </c>
      <c r="B114" s="535" t="s">
        <v>344</v>
      </c>
      <c r="C114" s="535" t="s">
        <v>374</v>
      </c>
      <c r="D114" s="189" t="s">
        <v>370</v>
      </c>
      <c r="E114" s="287" t="s">
        <v>646</v>
      </c>
      <c r="F114" s="284"/>
      <c r="G114" s="284"/>
      <c r="H114" s="193"/>
      <c r="I114" s="194"/>
    </row>
    <row r="115" spans="1:9" outlineLevel="1">
      <c r="A115" s="534" t="s">
        <v>586</v>
      </c>
      <c r="B115" s="535" t="s">
        <v>344</v>
      </c>
      <c r="C115" s="535" t="s">
        <v>375</v>
      </c>
      <c r="D115" s="189" t="s">
        <v>370</v>
      </c>
      <c r="E115" s="287" t="s">
        <v>646</v>
      </c>
      <c r="F115" s="284"/>
      <c r="G115" s="284"/>
      <c r="H115" s="193"/>
      <c r="I115" s="194"/>
    </row>
    <row r="116" spans="1:9" ht="56">
      <c r="A116" s="36">
        <v>50</v>
      </c>
      <c r="B116" s="8" t="s">
        <v>13</v>
      </c>
      <c r="C116" s="8" t="s">
        <v>11</v>
      </c>
      <c r="D116" s="23" t="s">
        <v>12</v>
      </c>
      <c r="E116" s="287" t="s">
        <v>646</v>
      </c>
      <c r="F116" s="288"/>
      <c r="G116" s="288"/>
      <c r="H116" s="196"/>
      <c r="I116" s="116"/>
    </row>
    <row r="117" spans="1:9" ht="45.75" customHeight="1">
      <c r="A117" s="41">
        <v>51</v>
      </c>
      <c r="B117" s="16" t="s">
        <v>179</v>
      </c>
      <c r="C117" s="16" t="s">
        <v>386</v>
      </c>
      <c r="D117" s="25" t="s">
        <v>385</v>
      </c>
      <c r="E117" s="289" t="s">
        <v>646</v>
      </c>
      <c r="F117" s="288"/>
      <c r="G117" s="288"/>
      <c r="H117" s="253"/>
      <c r="I117" s="254"/>
    </row>
    <row r="118" spans="1:9" ht="70">
      <c r="A118" s="36">
        <v>52</v>
      </c>
      <c r="B118" s="8" t="s">
        <v>22</v>
      </c>
      <c r="C118" s="15" t="s">
        <v>20</v>
      </c>
      <c r="D118" s="236" t="s">
        <v>21</v>
      </c>
      <c r="E118" s="298" t="s">
        <v>646</v>
      </c>
      <c r="F118" s="288"/>
      <c r="G118" s="295"/>
      <c r="H118" s="265"/>
      <c r="I118" s="266"/>
    </row>
    <row r="119" spans="1:9" ht="67.5" customHeight="1">
      <c r="A119" s="36">
        <v>53</v>
      </c>
      <c r="B119" s="42" t="s">
        <v>22</v>
      </c>
      <c r="C119" s="6" t="s">
        <v>666</v>
      </c>
      <c r="D119" s="29" t="s">
        <v>289</v>
      </c>
      <c r="E119" s="298" t="s">
        <v>646</v>
      </c>
      <c r="F119" s="288"/>
      <c r="G119" s="288"/>
      <c r="H119" s="196"/>
      <c r="I119" s="267"/>
    </row>
    <row r="120" spans="1:9" ht="84">
      <c r="A120" s="36">
        <v>54</v>
      </c>
      <c r="B120" s="8" t="s">
        <v>35</v>
      </c>
      <c r="C120" s="18" t="s">
        <v>273</v>
      </c>
      <c r="D120" s="43" t="s">
        <v>638</v>
      </c>
      <c r="E120" s="298" t="s">
        <v>646</v>
      </c>
      <c r="F120" s="295"/>
      <c r="G120" s="299"/>
      <c r="H120" s="268"/>
      <c r="I120" s="269"/>
    </row>
    <row r="121" spans="1:9" ht="42">
      <c r="A121" s="36">
        <v>55</v>
      </c>
      <c r="B121" s="16" t="s">
        <v>77</v>
      </c>
      <c r="C121" s="48" t="s">
        <v>319</v>
      </c>
      <c r="D121" s="49" t="s">
        <v>320</v>
      </c>
      <c r="E121" s="298" t="s">
        <v>646</v>
      </c>
      <c r="F121" s="288"/>
      <c r="G121" s="288"/>
      <c r="H121" s="270"/>
      <c r="I121" s="271"/>
    </row>
    <row r="122" spans="1:9" ht="28">
      <c r="A122" s="36">
        <v>56</v>
      </c>
      <c r="B122" s="16" t="s">
        <v>77</v>
      </c>
      <c r="C122" s="48" t="s">
        <v>321</v>
      </c>
      <c r="D122" s="50" t="s">
        <v>322</v>
      </c>
      <c r="E122" s="298" t="s">
        <v>646</v>
      </c>
      <c r="F122" s="288"/>
      <c r="G122" s="288"/>
      <c r="H122" s="270"/>
      <c r="I122" s="271"/>
    </row>
    <row r="123" spans="1:9" ht="56">
      <c r="A123" s="36">
        <v>57</v>
      </c>
      <c r="B123" s="8" t="s">
        <v>211</v>
      </c>
      <c r="C123" s="243" t="s">
        <v>730</v>
      </c>
      <c r="D123" s="44" t="s">
        <v>206</v>
      </c>
      <c r="E123" s="298" t="s">
        <v>646</v>
      </c>
      <c r="F123" s="300"/>
      <c r="G123" s="300"/>
      <c r="H123" s="272"/>
      <c r="I123" s="273"/>
    </row>
    <row r="124" spans="1:9" ht="58">
      <c r="A124" s="36">
        <v>58</v>
      </c>
      <c r="B124" s="8" t="s">
        <v>165</v>
      </c>
      <c r="C124" s="6" t="s">
        <v>238</v>
      </c>
      <c r="D124" s="23" t="s">
        <v>696</v>
      </c>
      <c r="E124" s="298" t="s">
        <v>646</v>
      </c>
      <c r="F124" s="288"/>
      <c r="G124" s="288"/>
      <c r="H124" s="196"/>
      <c r="I124" s="116"/>
    </row>
    <row r="125" spans="1:9" ht="70">
      <c r="A125" s="41">
        <v>59</v>
      </c>
      <c r="B125" s="16" t="s">
        <v>165</v>
      </c>
      <c r="C125" s="16" t="s">
        <v>142</v>
      </c>
      <c r="D125" s="25" t="s">
        <v>761</v>
      </c>
      <c r="E125" s="298" t="s">
        <v>646</v>
      </c>
      <c r="F125" s="288"/>
      <c r="G125" s="288"/>
      <c r="H125" s="196"/>
      <c r="I125" s="116"/>
    </row>
    <row r="126" spans="1:9" ht="42">
      <c r="A126" s="41">
        <v>60</v>
      </c>
      <c r="B126" s="16" t="s">
        <v>165</v>
      </c>
      <c r="C126" s="16" t="s">
        <v>143</v>
      </c>
      <c r="D126" s="25" t="s">
        <v>762</v>
      </c>
      <c r="E126" s="298" t="s">
        <v>646</v>
      </c>
      <c r="F126" s="288"/>
      <c r="G126" s="288"/>
      <c r="H126" s="196"/>
      <c r="I126" s="116"/>
    </row>
    <row r="127" spans="1:9" ht="42">
      <c r="A127" s="41">
        <v>61</v>
      </c>
      <c r="B127" s="16" t="s">
        <v>165</v>
      </c>
      <c r="C127" s="16" t="s">
        <v>144</v>
      </c>
      <c r="D127" s="25" t="s">
        <v>695</v>
      </c>
      <c r="E127" s="298" t="s">
        <v>646</v>
      </c>
      <c r="F127" s="288"/>
      <c r="G127" s="288"/>
      <c r="H127" s="196"/>
      <c r="I127" s="116"/>
    </row>
    <row r="128" spans="1:9" ht="37" customHeight="1">
      <c r="A128" s="403" t="s">
        <v>736</v>
      </c>
      <c r="B128" s="404" t="s">
        <v>737</v>
      </c>
      <c r="C128" s="404" t="s">
        <v>738</v>
      </c>
      <c r="D128" s="405" t="s">
        <v>740</v>
      </c>
      <c r="E128" s="411" t="s">
        <v>646</v>
      </c>
      <c r="F128" s="377"/>
      <c r="G128" s="377"/>
      <c r="H128" s="395"/>
      <c r="I128" s="396"/>
    </row>
    <row r="129" spans="1:9" ht="28">
      <c r="A129" s="36">
        <v>62</v>
      </c>
      <c r="B129" s="8" t="s">
        <v>170</v>
      </c>
      <c r="C129" s="6" t="s">
        <v>665</v>
      </c>
      <c r="D129" s="23" t="s">
        <v>167</v>
      </c>
      <c r="E129" s="298" t="s">
        <v>646</v>
      </c>
      <c r="F129" s="288"/>
      <c r="G129" s="288"/>
      <c r="H129" s="196"/>
      <c r="I129" s="116"/>
    </row>
    <row r="130" spans="1:9" ht="57.75" customHeight="1">
      <c r="A130" s="192" t="s">
        <v>587</v>
      </c>
      <c r="B130" s="8" t="s">
        <v>369</v>
      </c>
      <c r="C130" s="6" t="s">
        <v>267</v>
      </c>
      <c r="D130" s="23" t="s">
        <v>266</v>
      </c>
      <c r="E130" s="298" t="e">
        <f>E131+E132+E133</f>
        <v>#VALUE!</v>
      </c>
      <c r="F130" s="288"/>
      <c r="G130" s="288"/>
      <c r="H130" s="196" t="s">
        <v>351</v>
      </c>
      <c r="I130" s="116"/>
    </row>
    <row r="131" spans="1:9" s="12" customFormat="1" outlineLevel="1">
      <c r="A131" s="191" t="s">
        <v>588</v>
      </c>
      <c r="B131" s="181" t="s">
        <v>170</v>
      </c>
      <c r="C131" s="181" t="s">
        <v>657</v>
      </c>
      <c r="D131" s="182" t="s">
        <v>381</v>
      </c>
      <c r="E131" s="298" t="s">
        <v>646</v>
      </c>
      <c r="F131" s="284"/>
      <c r="G131" s="284"/>
      <c r="H131" s="193" t="s">
        <v>351</v>
      </c>
      <c r="I131" s="194"/>
    </row>
    <row r="132" spans="1:9" s="12" customFormat="1" outlineLevel="1">
      <c r="A132" s="191" t="s">
        <v>589</v>
      </c>
      <c r="B132" s="181" t="s">
        <v>165</v>
      </c>
      <c r="C132" s="181" t="s">
        <v>658</v>
      </c>
      <c r="D132" s="182" t="s">
        <v>381</v>
      </c>
      <c r="E132" s="298" t="s">
        <v>646</v>
      </c>
      <c r="F132" s="284"/>
      <c r="G132" s="284"/>
      <c r="H132" s="193" t="s">
        <v>351</v>
      </c>
      <c r="I132" s="194"/>
    </row>
    <row r="133" spans="1:9" s="12" customFormat="1" outlineLevel="1">
      <c r="A133" s="191" t="s">
        <v>590</v>
      </c>
      <c r="B133" s="181" t="s">
        <v>344</v>
      </c>
      <c r="C133" s="181" t="s">
        <v>659</v>
      </c>
      <c r="D133" s="182" t="s">
        <v>381</v>
      </c>
      <c r="E133" s="298" t="s">
        <v>646</v>
      </c>
      <c r="F133" s="284"/>
      <c r="G133" s="284"/>
      <c r="H133" s="193" t="s">
        <v>351</v>
      </c>
      <c r="I133" s="194"/>
    </row>
    <row r="134" spans="1:9" ht="100.5" customHeight="1">
      <c r="A134" s="36">
        <v>64</v>
      </c>
      <c r="B134" s="8" t="s">
        <v>39</v>
      </c>
      <c r="C134" s="6" t="s">
        <v>37</v>
      </c>
      <c r="D134" s="23" t="s">
        <v>38</v>
      </c>
      <c r="E134" s="298" t="s">
        <v>646</v>
      </c>
      <c r="F134" s="288"/>
      <c r="G134" s="288"/>
      <c r="H134" s="196"/>
      <c r="I134" s="116"/>
    </row>
    <row r="135" spans="1:9" ht="57" thickBot="1">
      <c r="A135" s="45">
        <v>65</v>
      </c>
      <c r="B135" s="412" t="s">
        <v>763</v>
      </c>
      <c r="C135" s="35" t="s">
        <v>32</v>
      </c>
      <c r="D135" s="46" t="s">
        <v>391</v>
      </c>
      <c r="E135" s="301" t="s">
        <v>646</v>
      </c>
      <c r="F135" s="302"/>
      <c r="G135" s="302"/>
      <c r="H135" s="274"/>
      <c r="I135" s="120"/>
    </row>
  </sheetData>
  <sheetProtection formatCells="0" formatColumns="0" formatRows="0" insertColumns="0" insertRows="0" deleteColumns="0" deleteRows="0" selectLockedCells="1" sort="0" autoFilter="0"/>
  <autoFilter ref="A11:I135"/>
  <mergeCells count="5">
    <mergeCell ref="D34:D39"/>
    <mergeCell ref="A109:A110"/>
    <mergeCell ref="B109:B110"/>
    <mergeCell ref="A112:A113"/>
    <mergeCell ref="B112:B113"/>
  </mergeCells>
  <pageMargins left="0.70866141732283472" right="0.70866141732283472" top="0.74803149606299213" bottom="0.74803149606299213" header="0.31496062992125984" footer="0.31496062992125984"/>
  <pageSetup paperSize="9" orientation="portrait" horizontalDpi="300" verticalDpi="300"/>
  <headerFooter>
    <oddHeader>&amp;LIndicateurs Cit'ergie - 2018</oddHeader>
    <oddFooter>&amp;LRéalisé pour l'ADEME par le Bureau d'Appui Cit'ergie (AERE)</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P75"/>
  <sheetViews>
    <sheetView topLeftCell="A22" workbookViewId="0">
      <selection activeCell="E36" sqref="E36"/>
    </sheetView>
  </sheetViews>
  <sheetFormatPr baseColWidth="10" defaultColWidth="10.6640625" defaultRowHeight="14" outlineLevelRow="1" x14ac:dyDescent="0"/>
  <cols>
    <col min="1" max="1" width="5.1640625" style="47" customWidth="1"/>
    <col min="2" max="2" width="8" style="47" customWidth="1"/>
    <col min="3" max="3" width="24.6640625" style="47" customWidth="1"/>
    <col min="4" max="4" width="63.1640625" style="47" hidden="1" customWidth="1"/>
    <col min="5" max="5" width="16" style="47" customWidth="1"/>
    <col min="6" max="6" width="33.1640625" style="47" customWidth="1"/>
    <col min="7" max="7" width="33.5" style="47" customWidth="1"/>
    <col min="8" max="8" width="25.6640625" style="47" customWidth="1"/>
    <col min="9" max="9" width="13.1640625" style="47" customWidth="1"/>
    <col min="10" max="10" width="27.5" style="47" customWidth="1"/>
    <col min="11" max="16384" width="10.6640625" style="47"/>
  </cols>
  <sheetData>
    <row r="1" spans="1:16" ht="15">
      <c r="A1" s="401" t="s">
        <v>741</v>
      </c>
      <c r="B1" s="398"/>
      <c r="C1" s="57"/>
    </row>
    <row r="2" spans="1:16" ht="15">
      <c r="A2" s="54" t="s">
        <v>382</v>
      </c>
    </row>
    <row r="3" spans="1:16">
      <c r="A3" s="1"/>
    </row>
    <row r="4" spans="1:16">
      <c r="A4" s="215" t="s">
        <v>651</v>
      </c>
    </row>
    <row r="5" spans="1:16">
      <c r="A5" s="52" t="s">
        <v>516</v>
      </c>
    </row>
    <row r="6" spans="1:16">
      <c r="A6" s="52" t="s">
        <v>694</v>
      </c>
    </row>
    <row r="7" spans="1:16">
      <c r="A7" s="52" t="s">
        <v>518</v>
      </c>
    </row>
    <row r="8" spans="1:16">
      <c r="A8" s="176" t="s">
        <v>649</v>
      </c>
    </row>
    <row r="9" spans="1:16">
      <c r="A9" s="216" t="s">
        <v>634</v>
      </c>
      <c r="B9" s="176"/>
    </row>
    <row r="10" spans="1:16">
      <c r="A10" s="231" t="s">
        <v>646</v>
      </c>
      <c r="B10" s="208" t="s">
        <v>647</v>
      </c>
    </row>
    <row r="11" spans="1:16" ht="15" thickBot="1"/>
    <row r="12" spans="1:16" ht="28">
      <c r="A12" s="32" t="s">
        <v>506</v>
      </c>
      <c r="B12" s="33" t="s">
        <v>507</v>
      </c>
      <c r="C12" s="34" t="s">
        <v>1</v>
      </c>
      <c r="D12" s="110" t="s">
        <v>2</v>
      </c>
      <c r="E12" s="228" t="s">
        <v>648</v>
      </c>
      <c r="F12" s="32" t="s">
        <v>392</v>
      </c>
      <c r="G12" s="34" t="s">
        <v>393</v>
      </c>
      <c r="H12" s="32" t="s">
        <v>394</v>
      </c>
      <c r="I12" s="34" t="s">
        <v>395</v>
      </c>
    </row>
    <row r="13" spans="1:16" s="57" customFormat="1" ht="64.5" customHeight="1">
      <c r="A13" s="36">
        <v>5</v>
      </c>
      <c r="B13" s="8" t="s">
        <v>106</v>
      </c>
      <c r="C13" s="116" t="s">
        <v>101</v>
      </c>
      <c r="D13" s="111" t="s">
        <v>405</v>
      </c>
      <c r="E13" s="173" t="str">
        <f>'Indicateurs Cit''ergie'!E40</f>
        <v>NR</v>
      </c>
      <c r="F13" s="121" t="s">
        <v>406</v>
      </c>
      <c r="G13" s="122" t="s">
        <v>407</v>
      </c>
      <c r="H13" s="121" t="s">
        <v>408</v>
      </c>
      <c r="I13" s="232" t="s">
        <v>409</v>
      </c>
      <c r="J13" s="47"/>
      <c r="K13" s="47"/>
      <c r="L13" s="47"/>
      <c r="M13" s="47"/>
      <c r="N13" s="47"/>
      <c r="O13" s="47"/>
      <c r="P13" s="47"/>
    </row>
    <row r="14" spans="1:16" ht="76.5" customHeight="1">
      <c r="A14" s="36" t="s">
        <v>554</v>
      </c>
      <c r="B14" s="8" t="s">
        <v>191</v>
      </c>
      <c r="C14" s="117" t="s">
        <v>184</v>
      </c>
      <c r="D14" s="112" t="s">
        <v>404</v>
      </c>
      <c r="E14" s="246" t="e">
        <f>'Indicateurs Cit''ergie'!E41</f>
        <v>#VALUE!</v>
      </c>
      <c r="F14" s="413">
        <v>580</v>
      </c>
      <c r="G14" s="414">
        <v>480</v>
      </c>
      <c r="H14" s="307">
        <v>0.1</v>
      </c>
      <c r="I14" s="233" t="e">
        <f>IF(E14&gt;F14,0,IF(E14&lt;G14,H14,(F14-E14)*H14/(F14-G14)))</f>
        <v>#VALUE!</v>
      </c>
    </row>
    <row r="15" spans="1:16" ht="55.5" customHeight="1">
      <c r="A15" s="36" t="s">
        <v>553</v>
      </c>
      <c r="B15" s="8" t="s">
        <v>191</v>
      </c>
      <c r="C15" s="118" t="s">
        <v>508</v>
      </c>
      <c r="D15" s="113" t="s">
        <v>410</v>
      </c>
      <c r="E15" s="246" t="str">
        <f>'Indicateurs Cit''ergie'!E42</f>
        <v>NR</v>
      </c>
      <c r="F15" s="413">
        <v>254</v>
      </c>
      <c r="G15" s="414">
        <v>114</v>
      </c>
      <c r="H15" s="307">
        <v>0.05</v>
      </c>
      <c r="I15" s="233">
        <f>IF(E15&gt;F15,0,IF(E15&lt;G15,H15,(F15-E15)*H15/(F15-G15)))</f>
        <v>0</v>
      </c>
    </row>
    <row r="16" spans="1:16" ht="65.25" customHeight="1">
      <c r="A16" s="36">
        <v>7</v>
      </c>
      <c r="B16" s="8" t="s">
        <v>191</v>
      </c>
      <c r="C16" s="118" t="s">
        <v>509</v>
      </c>
      <c r="D16" s="113" t="s">
        <v>281</v>
      </c>
      <c r="E16" s="245" t="str">
        <f>'Indicateurs Cit''ergie'!E45</f>
        <v>NR</v>
      </c>
      <c r="F16" s="415">
        <v>0.45</v>
      </c>
      <c r="G16" s="416">
        <v>0.65</v>
      </c>
      <c r="H16" s="307">
        <v>0.05</v>
      </c>
      <c r="I16" s="233">
        <f>IF(E16&lt;F16,0,IF(E16&gt;G16,H16,(E16-F16)*H16/(G16-F16)))</f>
        <v>0.05</v>
      </c>
    </row>
    <row r="17" spans="1:9" ht="78" customHeight="1">
      <c r="A17" s="36" t="s">
        <v>562</v>
      </c>
      <c r="B17" s="8" t="s">
        <v>213</v>
      </c>
      <c r="C17" s="119" t="s">
        <v>282</v>
      </c>
      <c r="D17" s="112" t="s">
        <v>297</v>
      </c>
      <c r="E17" s="245" t="e">
        <f>'Indicateurs Cit''ergie'!E59</f>
        <v>#DIV/0!</v>
      </c>
      <c r="F17" s="415">
        <v>0</v>
      </c>
      <c r="G17" s="417" t="s">
        <v>344</v>
      </c>
      <c r="H17" s="415">
        <v>0.1</v>
      </c>
      <c r="I17" s="233" t="e">
        <f>IF(E17&gt;F17,0,IF(E17=F17,H17))</f>
        <v>#DIV/0!</v>
      </c>
    </row>
    <row r="18" spans="1:9" ht="78" customHeight="1" outlineLevel="1">
      <c r="A18" s="314" t="s">
        <v>562</v>
      </c>
      <c r="B18" s="315" t="s">
        <v>213</v>
      </c>
      <c r="C18" s="316" t="s">
        <v>676</v>
      </c>
      <c r="D18" s="339"/>
      <c r="E18" s="340" t="e">
        <f>'Indicateurs Cit''ergie'!E60</f>
        <v>#DIV/0!</v>
      </c>
      <c r="F18" s="418">
        <v>0.1</v>
      </c>
      <c r="G18" s="419">
        <v>0</v>
      </c>
      <c r="H18" s="418">
        <v>0.2</v>
      </c>
      <c r="I18" s="229" t="e">
        <f>IF(E18&gt;F18,0,IF(E18=G18,H18,(F18-E18)*H18/F18))</f>
        <v>#DIV/0!</v>
      </c>
    </row>
    <row r="19" spans="1:9" ht="87.75" customHeight="1">
      <c r="A19" s="36" t="s">
        <v>563</v>
      </c>
      <c r="B19" s="8" t="s">
        <v>213</v>
      </c>
      <c r="C19" s="119" t="s">
        <v>283</v>
      </c>
      <c r="D19" s="112" t="s">
        <v>294</v>
      </c>
      <c r="E19" s="245" t="e">
        <f>'Indicateurs Cit''ergie'!E61</f>
        <v>#DIV/0!</v>
      </c>
      <c r="F19" s="415">
        <v>0.1</v>
      </c>
      <c r="G19" s="416">
        <v>0.3</v>
      </c>
      <c r="H19" s="415">
        <v>0.1</v>
      </c>
      <c r="I19" s="233" t="e">
        <f>IF(E19&lt;F19,0,IF(E19&gt;G19,H19,(E19-F19)*H19/(G19-F19)))</f>
        <v>#DIV/0!</v>
      </c>
    </row>
    <row r="20" spans="1:9" ht="87.75" customHeight="1" outlineLevel="1">
      <c r="A20" s="314" t="s">
        <v>563</v>
      </c>
      <c r="B20" s="315" t="s">
        <v>213</v>
      </c>
      <c r="C20" s="316" t="s">
        <v>675</v>
      </c>
      <c r="D20" s="341"/>
      <c r="E20" s="340" t="e">
        <f>'Indicateurs Cit''ergie'!E62</f>
        <v>#DIV/0!</v>
      </c>
      <c r="F20" s="124">
        <v>0</v>
      </c>
      <c r="G20" s="125">
        <v>0.3</v>
      </c>
      <c r="H20" s="124">
        <v>0.2</v>
      </c>
      <c r="I20" s="229" t="e">
        <f>IF(E20&lt;F20,0,IF(E20&gt;G20,H20,(E20-F20)*H20/(G20-F20)))</f>
        <v>#DIV/0!</v>
      </c>
    </row>
    <row r="21" spans="1:9" ht="30" customHeight="1">
      <c r="A21" s="439" t="s">
        <v>565</v>
      </c>
      <c r="B21" s="447" t="s">
        <v>71</v>
      </c>
      <c r="C21" s="444" t="s">
        <v>352</v>
      </c>
      <c r="D21" s="441" t="s">
        <v>358</v>
      </c>
      <c r="E21" s="456" t="str">
        <f>'Indicateurs Cit''ergie'!E64</f>
        <v>NR</v>
      </c>
      <c r="F21" s="348">
        <v>0</v>
      </c>
      <c r="G21" s="349">
        <v>0.38</v>
      </c>
      <c r="H21" s="348">
        <v>0.75</v>
      </c>
      <c r="I21" s="233">
        <f>IF(E21&lt;F21,0,IF(E21&gt;G21,H21,(E21-F21)*H21/(G21-F21)))</f>
        <v>0.75</v>
      </c>
    </row>
    <row r="22" spans="1:9" ht="42.75" customHeight="1">
      <c r="A22" s="440"/>
      <c r="B22" s="449"/>
      <c r="C22" s="446"/>
      <c r="D22" s="443"/>
      <c r="E22" s="456"/>
      <c r="F22" s="124">
        <v>0</v>
      </c>
      <c r="G22" s="125">
        <v>0.75</v>
      </c>
      <c r="H22" s="164">
        <v>1</v>
      </c>
      <c r="I22" s="229">
        <f>IF(E21&lt;F22,0,IF(E21&gt;G22,H22,(E21-F22)*H22/(G22-F22)))</f>
        <v>1</v>
      </c>
    </row>
    <row r="23" spans="1:9" ht="30.75" customHeight="1">
      <c r="A23" s="439" t="s">
        <v>567</v>
      </c>
      <c r="B23" s="447" t="s">
        <v>72</v>
      </c>
      <c r="C23" s="444" t="s">
        <v>354</v>
      </c>
      <c r="D23" s="441" t="s">
        <v>356</v>
      </c>
      <c r="E23" s="472" t="str">
        <f>'Indicateurs Cit''ergie'!E66</f>
        <v>NR</v>
      </c>
      <c r="F23" s="126">
        <v>0</v>
      </c>
      <c r="G23" s="127">
        <v>0.32</v>
      </c>
      <c r="H23" s="307">
        <v>0.4</v>
      </c>
      <c r="I23" s="233">
        <f>IF($E$23&lt;F23,0,IF($E$23&gt;G23,H23,($E$23-F23)*H23/(G23-F23)))</f>
        <v>0.4</v>
      </c>
    </row>
    <row r="24" spans="1:9" ht="26.25" customHeight="1">
      <c r="A24" s="450"/>
      <c r="B24" s="448"/>
      <c r="C24" s="445"/>
      <c r="D24" s="442"/>
      <c r="E24" s="473"/>
      <c r="F24" s="126">
        <v>0</v>
      </c>
      <c r="G24" s="128">
        <v>0.4</v>
      </c>
      <c r="H24" s="307">
        <v>0.4</v>
      </c>
      <c r="I24" s="233">
        <f>IF($E$23&lt;F24,0,IF($E$23&gt;G24,H24,($E$23-F24)*H24/(G24-F24)))</f>
        <v>0.4</v>
      </c>
    </row>
    <row r="25" spans="1:9" ht="31.5" customHeight="1">
      <c r="A25" s="440"/>
      <c r="B25" s="449"/>
      <c r="C25" s="446"/>
      <c r="D25" s="443"/>
      <c r="E25" s="473"/>
      <c r="F25" s="124">
        <v>0</v>
      </c>
      <c r="G25" s="129">
        <v>0.75</v>
      </c>
      <c r="H25" s="124">
        <v>0.5</v>
      </c>
      <c r="I25" s="229">
        <f>IF($E$23&lt;F25,0,IF($E$23&gt;G25,H25,($E$23-F25)*H25/(G25-F25)))</f>
        <v>0.5</v>
      </c>
    </row>
    <row r="26" spans="1:9" ht="27.75" customHeight="1">
      <c r="A26" s="439">
        <v>18</v>
      </c>
      <c r="B26" s="447" t="s">
        <v>72</v>
      </c>
      <c r="C26" s="476" t="s">
        <v>346</v>
      </c>
      <c r="D26" s="474" t="s">
        <v>284</v>
      </c>
      <c r="E26" s="456" t="str">
        <f>'Indicateurs Cit''ergie'!E67</f>
        <v>NR</v>
      </c>
      <c r="F26" s="247">
        <v>0</v>
      </c>
      <c r="G26" s="248">
        <v>1</v>
      </c>
      <c r="H26" s="307">
        <v>0.2</v>
      </c>
      <c r="I26" s="233">
        <f>IF($E$26&lt;F26,0,IF($E$26&gt;G26,H26,($E$26-F26)*H26/(G26-F26)))</f>
        <v>0.2</v>
      </c>
    </row>
    <row r="27" spans="1:9" ht="26.25" customHeight="1">
      <c r="A27" s="440"/>
      <c r="B27" s="449"/>
      <c r="C27" s="477"/>
      <c r="D27" s="475"/>
      <c r="E27" s="457"/>
      <c r="F27" s="124">
        <v>0</v>
      </c>
      <c r="G27" s="129">
        <v>1</v>
      </c>
      <c r="H27" s="124">
        <v>0.1</v>
      </c>
      <c r="I27" s="229">
        <f>IF($E$26&lt;F27,0,IF($E$26&gt;G27,H27,($E$26-F27)*H27/(G27-F27)))</f>
        <v>0.1</v>
      </c>
    </row>
    <row r="28" spans="1:9" ht="33" customHeight="1">
      <c r="A28" s="439" t="s">
        <v>568</v>
      </c>
      <c r="B28" s="447" t="s">
        <v>73</v>
      </c>
      <c r="C28" s="444" t="s">
        <v>214</v>
      </c>
      <c r="D28" s="112" t="s">
        <v>296</v>
      </c>
      <c r="E28" s="454" t="e">
        <f>'Indicateurs Cit''ergie'!E68</f>
        <v>#DIV/0!</v>
      </c>
      <c r="F28" s="247">
        <v>0.1</v>
      </c>
      <c r="G28" s="248">
        <v>0</v>
      </c>
      <c r="H28" s="307">
        <v>0.2</v>
      </c>
      <c r="I28" s="233" t="e">
        <f>IF(E28&gt;F28,0,IF(E28=G28,H28,(F28-E28)*H28/F28))</f>
        <v>#DIV/0!</v>
      </c>
    </row>
    <row r="29" spans="1:9" ht="27.75" customHeight="1">
      <c r="A29" s="440"/>
      <c r="B29" s="449"/>
      <c r="C29" s="446"/>
      <c r="D29" s="112"/>
      <c r="E29" s="455"/>
      <c r="F29" s="124">
        <v>0.1</v>
      </c>
      <c r="G29" s="125">
        <v>0</v>
      </c>
      <c r="H29" s="164">
        <v>0.1</v>
      </c>
      <c r="I29" s="229" t="e">
        <f>IF(E28&gt;F29,0,IF(E28=G29,H29,(F29-E28)*H29/F29))</f>
        <v>#DIV/0!</v>
      </c>
    </row>
    <row r="30" spans="1:9" ht="28.5" customHeight="1">
      <c r="A30" s="439" t="s">
        <v>569</v>
      </c>
      <c r="B30" s="447" t="s">
        <v>73</v>
      </c>
      <c r="C30" s="444" t="s">
        <v>215</v>
      </c>
      <c r="D30" s="112" t="s">
        <v>295</v>
      </c>
      <c r="E30" s="454" t="e">
        <f>'Indicateurs Cit''ergie'!E69</f>
        <v>#DIV/0!</v>
      </c>
      <c r="F30" s="247">
        <v>0</v>
      </c>
      <c r="G30" s="248">
        <v>0.3</v>
      </c>
      <c r="H30" s="307">
        <v>0.2</v>
      </c>
      <c r="I30" s="233" t="e">
        <f>IF(E30&gt;=G30,H30,IF(E30&lt;G30,E30*H30/G30))</f>
        <v>#DIV/0!</v>
      </c>
    </row>
    <row r="31" spans="1:9" ht="27" customHeight="1">
      <c r="A31" s="440"/>
      <c r="B31" s="449"/>
      <c r="C31" s="446"/>
      <c r="D31" s="112"/>
      <c r="E31" s="455"/>
      <c r="F31" s="124">
        <v>0</v>
      </c>
      <c r="G31" s="125">
        <v>0.3</v>
      </c>
      <c r="H31" s="164">
        <v>0.1</v>
      </c>
      <c r="I31" s="229" t="e">
        <f>IF(E30&gt;=G31,H31,IF(E30&lt;G31,E30*H31/G31))</f>
        <v>#DIV/0!</v>
      </c>
    </row>
    <row r="32" spans="1:9" ht="60.75" customHeight="1">
      <c r="A32" s="36">
        <v>20</v>
      </c>
      <c r="B32" s="8" t="s">
        <v>86</v>
      </c>
      <c r="C32" s="117" t="s">
        <v>82</v>
      </c>
      <c r="D32" s="112" t="s">
        <v>83</v>
      </c>
      <c r="E32" s="246" t="str">
        <f>'Indicateurs Cit''ergie'!E70</f>
        <v>NR</v>
      </c>
      <c r="F32" s="130">
        <v>90</v>
      </c>
      <c r="G32" s="131">
        <v>60</v>
      </c>
      <c r="H32" s="159">
        <v>0.1</v>
      </c>
      <c r="I32" s="165">
        <f>IF(E32&gt;F32,0,IF(E32&gt;G32,(F32-E32)*H32/(F32-G32),H32))</f>
        <v>0</v>
      </c>
    </row>
    <row r="33" spans="1:10" ht="28.5" customHeight="1">
      <c r="A33" s="238" t="s">
        <v>570</v>
      </c>
      <c r="B33" s="482" t="s">
        <v>78</v>
      </c>
      <c r="C33" s="481" t="s">
        <v>347</v>
      </c>
      <c r="D33" s="478" t="s">
        <v>485</v>
      </c>
      <c r="E33" s="246" t="str">
        <f>'Indicateurs Cit''ergie'!E72</f>
        <v>NR</v>
      </c>
      <c r="F33" s="132">
        <v>300</v>
      </c>
      <c r="G33" s="131">
        <v>60</v>
      </c>
      <c r="H33" s="159">
        <f>10%/3</f>
        <v>3.3333333333333333E-2</v>
      </c>
      <c r="I33" s="165">
        <f>IF(E33&gt;F33,0,IF(E33&gt;G33,(F33-E33)*H33/(F33-G33),H33))</f>
        <v>0</v>
      </c>
    </row>
    <row r="34" spans="1:10" ht="26.25" customHeight="1">
      <c r="A34" s="244" t="s">
        <v>571</v>
      </c>
      <c r="B34" s="448"/>
      <c r="C34" s="445"/>
      <c r="D34" s="479"/>
      <c r="E34" s="246" t="str">
        <f>'Indicateurs Cit''ergie'!E73</f>
        <v>NR</v>
      </c>
      <c r="F34" s="133">
        <v>240</v>
      </c>
      <c r="G34" s="131">
        <v>30</v>
      </c>
      <c r="H34" s="159">
        <f t="shared" ref="H34:H35" si="0">10%/3</f>
        <v>3.3333333333333333E-2</v>
      </c>
      <c r="I34" s="165">
        <f>IF(E34&gt;F34,0,IF(E34&gt;G34,(F34-E34)*H34/(F34-G34),H34))</f>
        <v>0</v>
      </c>
    </row>
    <row r="35" spans="1:10" ht="30.75" customHeight="1">
      <c r="A35" s="239" t="s">
        <v>572</v>
      </c>
      <c r="B35" s="449"/>
      <c r="C35" s="446"/>
      <c r="D35" s="480"/>
      <c r="E35" s="246" t="str">
        <f>'Indicateurs Cit''ergie'!E74</f>
        <v>NR</v>
      </c>
      <c r="F35" s="134">
        <v>180</v>
      </c>
      <c r="G35" s="123">
        <v>40</v>
      </c>
      <c r="H35" s="159">
        <f t="shared" si="0"/>
        <v>3.3333333333333333E-2</v>
      </c>
      <c r="I35" s="165">
        <f>IF(E35&gt;F35,0,IF(E35&gt;G35,(F35-E35)*H35/(F35-G35),H35))</f>
        <v>0</v>
      </c>
    </row>
    <row r="36" spans="1:10" ht="91.5" customHeight="1">
      <c r="A36" s="36">
        <v>22</v>
      </c>
      <c r="B36" s="8" t="s">
        <v>93</v>
      </c>
      <c r="C36" s="117" t="s">
        <v>510</v>
      </c>
      <c r="D36" s="112" t="s">
        <v>92</v>
      </c>
      <c r="E36" s="245" t="str">
        <f>'Indicateurs Cit''ergie'!E75</f>
        <v>NR</v>
      </c>
      <c r="F36" s="352">
        <v>0</v>
      </c>
      <c r="G36" s="248">
        <v>0.75</v>
      </c>
      <c r="H36" s="166">
        <v>0.3</v>
      </c>
      <c r="I36" s="165">
        <f>IF(E36&lt;F36,0,IF(E36&gt;G36,H36,(E36-F36)*H36/(G36-F36)))</f>
        <v>0.3</v>
      </c>
    </row>
    <row r="37" spans="1:10" ht="90.75" customHeight="1">
      <c r="A37" s="36">
        <v>23</v>
      </c>
      <c r="B37" s="8" t="s">
        <v>93</v>
      </c>
      <c r="C37" s="117" t="s">
        <v>512</v>
      </c>
      <c r="D37" s="112" t="s">
        <v>348</v>
      </c>
      <c r="E37" s="245" t="str">
        <f>'Indicateurs Cit''ergie'!E76</f>
        <v>NR</v>
      </c>
      <c r="F37" s="247">
        <v>0</v>
      </c>
      <c r="G37" s="248">
        <v>0.1</v>
      </c>
      <c r="H37" s="166">
        <v>0.2</v>
      </c>
      <c r="I37" s="165">
        <f>IF(E37&lt;F37,0,IF(E37&gt;G37,H37,(E37-F37)*H37/(G37-F37)))</f>
        <v>0.2</v>
      </c>
    </row>
    <row r="38" spans="1:10" ht="36.75" customHeight="1">
      <c r="A38" s="439" t="s">
        <v>574</v>
      </c>
      <c r="B38" s="447" t="s">
        <v>93</v>
      </c>
      <c r="C38" s="444" t="s">
        <v>511</v>
      </c>
      <c r="D38" s="451" t="s">
        <v>341</v>
      </c>
      <c r="E38" s="454" t="e">
        <f>'Indicateurs Cit''ergie'!E78</f>
        <v>#VALUE!</v>
      </c>
      <c r="F38" s="415">
        <v>0.1</v>
      </c>
      <c r="G38" s="416">
        <v>0.38</v>
      </c>
      <c r="H38" s="166">
        <v>0.5</v>
      </c>
      <c r="I38" s="165" t="e">
        <f>IF(E38&lt;F38,0,IF(E38&gt;G38,H38,(E38-F38)*H38/(G38-F38)))</f>
        <v>#VALUE!</v>
      </c>
    </row>
    <row r="39" spans="1:10" ht="43.5" customHeight="1">
      <c r="A39" s="440"/>
      <c r="B39" s="449"/>
      <c r="C39" s="446"/>
      <c r="D39" s="453"/>
      <c r="E39" s="455"/>
      <c r="F39" s="418">
        <v>0.1</v>
      </c>
      <c r="G39" s="420">
        <v>0.75</v>
      </c>
      <c r="H39" s="124">
        <v>1</v>
      </c>
      <c r="I39" s="230" t="e">
        <f>IF(E38&lt;F39,0,IF(E38&gt;G39,H39,(E38-F39)*H39/(G39-F39)))</f>
        <v>#VALUE!</v>
      </c>
    </row>
    <row r="40" spans="1:10" ht="29.25" customHeight="1">
      <c r="A40" s="439" t="s">
        <v>576</v>
      </c>
      <c r="B40" s="447" t="s">
        <v>97</v>
      </c>
      <c r="C40" s="444" t="s">
        <v>303</v>
      </c>
      <c r="D40" s="451" t="s">
        <v>340</v>
      </c>
      <c r="E40" s="466" t="e">
        <f>'Indicateurs Cit''ergie'!E80</f>
        <v>#VALUE!</v>
      </c>
      <c r="F40" s="421">
        <v>0</v>
      </c>
      <c r="G40" s="422">
        <v>0.16</v>
      </c>
      <c r="H40" s="308">
        <v>0.5</v>
      </c>
      <c r="I40" s="165" t="e">
        <f>IF($E$40&lt;F40,0,IF($E$40&gt;G40,H40,($E$40-F40)*H40/(G40-F40)))</f>
        <v>#VALUE!</v>
      </c>
      <c r="J40" s="310" t="e">
        <f>IF($E$40&lt;F40,0,IF($E$40&gt;G40,0.3,($E$40-F40)*0.3/(G40-F40)))</f>
        <v>#VALUE!</v>
      </c>
    </row>
    <row r="41" spans="1:10" ht="28.5" customHeight="1">
      <c r="A41" s="450"/>
      <c r="B41" s="448"/>
      <c r="C41" s="445"/>
      <c r="D41" s="452"/>
      <c r="E41" s="467"/>
      <c r="F41" s="421">
        <v>0</v>
      </c>
      <c r="G41" s="423">
        <v>0.4</v>
      </c>
      <c r="H41" s="308">
        <v>0.5</v>
      </c>
      <c r="I41" s="165" t="e">
        <f>IF($E$40&lt;F41,0,IF($E$40&gt;G41,H41,($E$40-F41)*H41/(G41-F41)))</f>
        <v>#VALUE!</v>
      </c>
      <c r="J41" s="310" t="e">
        <f t="shared" ref="J41" si="1">IF($E$40&lt;F41,0,IF($E$40&gt;G41,0.3,($E$40-F41)*0.3/(G41-F41)))</f>
        <v>#VALUE!</v>
      </c>
    </row>
    <row r="42" spans="1:10" ht="26.25" customHeight="1">
      <c r="A42" s="440"/>
      <c r="B42" s="449"/>
      <c r="C42" s="446"/>
      <c r="D42" s="453"/>
      <c r="E42" s="468"/>
      <c r="F42" s="418">
        <v>0</v>
      </c>
      <c r="G42" s="420">
        <v>0.75</v>
      </c>
      <c r="H42" s="309">
        <v>0.5</v>
      </c>
      <c r="I42" s="230" t="e">
        <f>IF($E$40&lt;F42,0,IF($E$40&gt;G42,H42,($E$40-F42)*H42/(G42-F42)))</f>
        <v>#VALUE!</v>
      </c>
      <c r="J42" s="311" t="e">
        <f>IF($E$40&lt;F42,0,IF($E$40&gt;G42,0.3,($E$40-F42)*0.3/(G42-F42)))</f>
        <v>#VALUE!</v>
      </c>
    </row>
    <row r="43" spans="1:10" ht="21" customHeight="1">
      <c r="A43" s="439">
        <v>26</v>
      </c>
      <c r="B43" s="447" t="s">
        <v>97</v>
      </c>
      <c r="C43" s="444" t="s">
        <v>94</v>
      </c>
      <c r="D43" s="441" t="s">
        <v>95</v>
      </c>
      <c r="E43" s="469" t="str">
        <f>'Indicateurs Cit''ergie'!E81</f>
        <v>NR</v>
      </c>
      <c r="F43" s="458">
        <v>0</v>
      </c>
      <c r="G43" s="424">
        <v>45</v>
      </c>
      <c r="H43" s="460">
        <v>0.1</v>
      </c>
      <c r="I43" s="165">
        <f>IF($E$43&lt;$F$43,0,IF($E$43&gt;G43,$H$43,($E$43-$F$43)*$H$43/(G43-$F$43)))</f>
        <v>0.1</v>
      </c>
    </row>
    <row r="44" spans="1:10">
      <c r="A44" s="450"/>
      <c r="B44" s="448"/>
      <c r="C44" s="445"/>
      <c r="D44" s="442"/>
      <c r="E44" s="470"/>
      <c r="F44" s="458"/>
      <c r="G44" s="425">
        <v>90</v>
      </c>
      <c r="H44" s="461"/>
      <c r="I44" s="165">
        <f>IF($E$43&lt;$F$43,0,IF($E$43&gt;G44,$H$43,($E$43-$F$43)*$H$43/(G44-$F$43)))</f>
        <v>0.1</v>
      </c>
    </row>
    <row r="45" spans="1:10">
      <c r="A45" s="450"/>
      <c r="B45" s="448"/>
      <c r="C45" s="445"/>
      <c r="D45" s="442"/>
      <c r="E45" s="470"/>
      <c r="F45" s="458"/>
      <c r="G45" s="426">
        <v>40</v>
      </c>
      <c r="H45" s="462"/>
      <c r="I45" s="165">
        <f>IF($E$43&lt;$F$43,0,IF($E$43&gt;G45,$H$43,($E$43-$F$43)*$H$43/(G45-$F$43)))</f>
        <v>0.1</v>
      </c>
    </row>
    <row r="46" spans="1:10">
      <c r="A46" s="450"/>
      <c r="B46" s="448"/>
      <c r="C46" s="445"/>
      <c r="D46" s="442"/>
      <c r="E46" s="470"/>
      <c r="F46" s="459">
        <v>0</v>
      </c>
      <c r="G46" s="135">
        <v>180</v>
      </c>
      <c r="H46" s="463">
        <v>0.1</v>
      </c>
      <c r="I46" s="230">
        <f>IF($E$43&lt;$F$46,0,IF($E$43&gt;G46,$H$46,($E$43-$F$46)*$H$46/(G46-$F$46)))</f>
        <v>0.1</v>
      </c>
    </row>
    <row r="47" spans="1:10">
      <c r="A47" s="450"/>
      <c r="B47" s="448"/>
      <c r="C47" s="445"/>
      <c r="D47" s="442"/>
      <c r="E47" s="470"/>
      <c r="F47" s="459"/>
      <c r="G47" s="136">
        <v>120</v>
      </c>
      <c r="H47" s="464"/>
      <c r="I47" s="230">
        <f>IF($E$43&lt;$F$46,0,IF($E$43&gt;G47,$H$46,($E$43-$F$46)*$H$46/(G47-$F$46)))</f>
        <v>0.1</v>
      </c>
    </row>
    <row r="48" spans="1:10">
      <c r="A48" s="440"/>
      <c r="B48" s="449"/>
      <c r="C48" s="446"/>
      <c r="D48" s="443"/>
      <c r="E48" s="471"/>
      <c r="F48" s="459"/>
      <c r="G48" s="137">
        <v>60</v>
      </c>
      <c r="H48" s="465"/>
      <c r="I48" s="230">
        <f>IF($E$43&lt;$F$46,0,IF($E$43&gt;G48,$H$46,($E$43-$F$46)*$H$46/(G48-$F$46)))</f>
        <v>0.1</v>
      </c>
    </row>
    <row r="49" spans="1:9" ht="29.25" customHeight="1">
      <c r="A49" s="439">
        <v>27</v>
      </c>
      <c r="B49" s="447" t="s">
        <v>97</v>
      </c>
      <c r="C49" s="444" t="s">
        <v>513</v>
      </c>
      <c r="D49" s="441" t="s">
        <v>342</v>
      </c>
      <c r="E49" s="486" t="str">
        <f>'Indicateurs Cit''ergie'!E82</f>
        <v>NR</v>
      </c>
      <c r="F49" s="247">
        <v>0</v>
      </c>
      <c r="G49" s="248">
        <v>0.4</v>
      </c>
      <c r="H49" s="307">
        <v>0.2</v>
      </c>
      <c r="I49" s="165">
        <f>IF(E49&lt;F49,0,IF(E49&gt;G49,H49,(E49-F49)*H49/(G49-F49)))</f>
        <v>0.2</v>
      </c>
    </row>
    <row r="50" spans="1:9" ht="27.75" customHeight="1">
      <c r="A50" s="440"/>
      <c r="B50" s="449"/>
      <c r="C50" s="446"/>
      <c r="D50" s="443"/>
      <c r="E50" s="487"/>
      <c r="F50" s="124">
        <v>0</v>
      </c>
      <c r="G50" s="129">
        <v>1</v>
      </c>
      <c r="H50" s="124">
        <v>0.2</v>
      </c>
      <c r="I50" s="230">
        <f>IF(E49&lt;F50,0,IF(E49&gt;G50,H50,(E49-F50)*H50/(G50-F50)))</f>
        <v>0.2</v>
      </c>
    </row>
    <row r="51" spans="1:9" ht="96.75" customHeight="1">
      <c r="A51" s="219" t="s">
        <v>641</v>
      </c>
      <c r="B51" s="220" t="s">
        <v>79</v>
      </c>
      <c r="C51" s="14" t="s">
        <v>643</v>
      </c>
      <c r="D51" s="27" t="s">
        <v>644</v>
      </c>
      <c r="E51" s="217" t="str">
        <f>'Indicateurs Cit''ergie'!E84</f>
        <v>NR</v>
      </c>
      <c r="F51" s="160">
        <v>0.8</v>
      </c>
      <c r="G51" s="218">
        <v>1</v>
      </c>
      <c r="H51" s="160">
        <v>0.2</v>
      </c>
      <c r="I51" s="232" t="s">
        <v>491</v>
      </c>
    </row>
    <row r="52" spans="1:9">
      <c r="A52" s="439">
        <v>29</v>
      </c>
      <c r="B52" s="447" t="s">
        <v>80</v>
      </c>
      <c r="C52" s="444" t="s">
        <v>98</v>
      </c>
      <c r="D52" s="451" t="s">
        <v>99</v>
      </c>
      <c r="E52" s="483" t="str">
        <f>'Indicateurs Cit''ergie'!E85</f>
        <v>NR</v>
      </c>
      <c r="F52" s="138">
        <v>4</v>
      </c>
      <c r="G52" s="139">
        <v>2</v>
      </c>
      <c r="H52" s="126">
        <v>0.2</v>
      </c>
      <c r="I52" s="165">
        <f>IF(E52&gt;F52,0,IF(E52&gt;G52,(F52-E52)*H52/(F52-G52),H52))</f>
        <v>0</v>
      </c>
    </row>
    <row r="53" spans="1:9">
      <c r="A53" s="450"/>
      <c r="B53" s="448"/>
      <c r="C53" s="445"/>
      <c r="D53" s="452"/>
      <c r="E53" s="484"/>
      <c r="F53" s="140">
        <v>5</v>
      </c>
      <c r="G53" s="139">
        <v>3</v>
      </c>
      <c r="H53" s="126">
        <v>0.2</v>
      </c>
      <c r="I53" s="165">
        <f>IF(E52&gt;F53,0,IF(E52&gt;G53,(F53-E52)*H53/(F53-G53),H53))</f>
        <v>0</v>
      </c>
    </row>
    <row r="54" spans="1:9">
      <c r="A54" s="440"/>
      <c r="B54" s="449"/>
      <c r="C54" s="446"/>
      <c r="D54" s="453"/>
      <c r="E54" s="485"/>
      <c r="F54" s="141">
        <v>7</v>
      </c>
      <c r="G54" s="139">
        <v>4</v>
      </c>
      <c r="H54" s="126">
        <v>0.2</v>
      </c>
      <c r="I54" s="165">
        <f>IF(E52&gt;F54,0,IF(E52&gt;G54,(F54-E52)*H54/(F54-G54),H54))</f>
        <v>0</v>
      </c>
    </row>
    <row r="55" spans="1:9" ht="65.25" customHeight="1">
      <c r="A55" s="36">
        <v>32</v>
      </c>
      <c r="B55" s="8" t="s">
        <v>519</v>
      </c>
      <c r="C55" s="117" t="s">
        <v>499</v>
      </c>
      <c r="D55" s="112" t="s">
        <v>317</v>
      </c>
      <c r="E55" s="174" t="str">
        <f>'Indicateurs Cit''ergie'!E88</f>
        <v>NR</v>
      </c>
      <c r="F55" s="247">
        <v>0.65</v>
      </c>
      <c r="G55" s="123" t="s">
        <v>344</v>
      </c>
      <c r="H55" s="307">
        <v>0.1</v>
      </c>
      <c r="I55" s="165">
        <f>IF(E55&gt;F55,H55,0)</f>
        <v>0.1</v>
      </c>
    </row>
    <row r="56" spans="1:9" ht="92.25" customHeight="1">
      <c r="A56" s="36">
        <v>33</v>
      </c>
      <c r="B56" s="8" t="s">
        <v>519</v>
      </c>
      <c r="C56" s="117" t="s">
        <v>521</v>
      </c>
      <c r="D56" s="112" t="s">
        <v>318</v>
      </c>
      <c r="E56" s="246" t="str">
        <f>'Indicateurs Cit''ergie'!E89</f>
        <v>NR</v>
      </c>
      <c r="F56" s="142" t="s">
        <v>487</v>
      </c>
      <c r="G56" s="143" t="s">
        <v>344</v>
      </c>
      <c r="H56" s="160">
        <v>0.1</v>
      </c>
      <c r="I56" s="232" t="s">
        <v>409</v>
      </c>
    </row>
    <row r="57" spans="1:9" ht="56">
      <c r="A57" s="36">
        <v>34</v>
      </c>
      <c r="B57" s="8" t="s">
        <v>519</v>
      </c>
      <c r="C57" s="117" t="s">
        <v>498</v>
      </c>
      <c r="D57" s="112" t="s">
        <v>192</v>
      </c>
      <c r="E57" s="174" t="str">
        <f>'Indicateurs Cit''ergie'!E90</f>
        <v>NR</v>
      </c>
      <c r="F57" s="247">
        <v>0.75</v>
      </c>
      <c r="G57" s="248">
        <v>1</v>
      </c>
      <c r="H57" s="307">
        <v>0.1</v>
      </c>
      <c r="I57" s="165">
        <f>IF(E57&lt;F57,0,IF(E57&gt;G57,H57,(E57-F57)*H57/(G57-F57)))</f>
        <v>0.1</v>
      </c>
    </row>
    <row r="58" spans="1:9" ht="54.75" customHeight="1">
      <c r="A58" s="36">
        <v>35</v>
      </c>
      <c r="B58" s="8" t="s">
        <v>364</v>
      </c>
      <c r="C58" s="117" t="s">
        <v>107</v>
      </c>
      <c r="D58" s="112" t="s">
        <v>112</v>
      </c>
      <c r="E58" s="174" t="str">
        <f>'Indicateurs Cit''ergie'!E91</f>
        <v>NR</v>
      </c>
      <c r="F58" s="147" t="s">
        <v>593</v>
      </c>
      <c r="G58" s="146" t="s">
        <v>594</v>
      </c>
      <c r="H58" s="160">
        <v>0.1</v>
      </c>
      <c r="I58" s="232" t="s">
        <v>409</v>
      </c>
    </row>
    <row r="59" spans="1:9" ht="63" customHeight="1">
      <c r="A59" s="36">
        <v>36</v>
      </c>
      <c r="B59" s="8" t="s">
        <v>365</v>
      </c>
      <c r="C59" s="117" t="s">
        <v>108</v>
      </c>
      <c r="D59" s="112" t="s">
        <v>384</v>
      </c>
      <c r="E59" s="245" t="str">
        <f>'Indicateurs Cit''ergie'!E92</f>
        <v>NR</v>
      </c>
      <c r="F59" s="144">
        <v>0.03</v>
      </c>
      <c r="G59" s="146" t="s">
        <v>595</v>
      </c>
      <c r="H59" s="160">
        <v>0.1</v>
      </c>
      <c r="I59" s="232" t="s">
        <v>409</v>
      </c>
    </row>
    <row r="60" spans="1:9" ht="63" customHeight="1">
      <c r="A60" s="36">
        <v>37</v>
      </c>
      <c r="B60" s="8" t="s">
        <v>366</v>
      </c>
      <c r="C60" s="117" t="s">
        <v>109</v>
      </c>
      <c r="D60" s="112" t="s">
        <v>113</v>
      </c>
      <c r="E60" s="245" t="str">
        <f>'Indicateurs Cit''ergie'!E93</f>
        <v>NR</v>
      </c>
      <c r="F60" s="147" t="s">
        <v>488</v>
      </c>
      <c r="G60" s="145">
        <v>0.2</v>
      </c>
      <c r="H60" s="160">
        <v>0.1</v>
      </c>
      <c r="I60" s="232" t="s">
        <v>409</v>
      </c>
    </row>
    <row r="61" spans="1:9" ht="85.5" customHeight="1">
      <c r="A61" s="36">
        <v>38</v>
      </c>
      <c r="B61" s="8" t="s">
        <v>387</v>
      </c>
      <c r="C61" s="117" t="s">
        <v>110</v>
      </c>
      <c r="D61" s="114" t="s">
        <v>285</v>
      </c>
      <c r="E61" s="245" t="str">
        <f>'Indicateurs Cit''ergie'!E94</f>
        <v>NR</v>
      </c>
      <c r="F61" s="148" t="s">
        <v>489</v>
      </c>
      <c r="G61" s="149" t="s">
        <v>490</v>
      </c>
      <c r="H61" s="167">
        <v>0.1</v>
      </c>
      <c r="I61" s="232" t="s">
        <v>409</v>
      </c>
    </row>
    <row r="62" spans="1:9" ht="63.75" customHeight="1">
      <c r="A62" s="36">
        <v>39</v>
      </c>
      <c r="B62" s="8" t="s">
        <v>115</v>
      </c>
      <c r="C62" s="256" t="s">
        <v>765</v>
      </c>
      <c r="D62" s="112" t="s">
        <v>111</v>
      </c>
      <c r="E62" s="245" t="str">
        <f>'Indicateurs Cit''ergie'!E95</f>
        <v>NR</v>
      </c>
      <c r="F62" s="150">
        <v>0.08</v>
      </c>
      <c r="G62" s="151">
        <v>0.4</v>
      </c>
      <c r="H62" s="168" t="s">
        <v>344</v>
      </c>
      <c r="I62" s="232" t="s">
        <v>517</v>
      </c>
    </row>
    <row r="63" spans="1:9" ht="84.75" customHeight="1">
      <c r="A63" s="36">
        <v>44</v>
      </c>
      <c r="B63" s="8" t="s">
        <v>133</v>
      </c>
      <c r="C63" s="117" t="s">
        <v>128</v>
      </c>
      <c r="D63" s="114" t="s">
        <v>286</v>
      </c>
      <c r="E63" s="246" t="str">
        <f>'Indicateurs Cit''ergie'!E101</f>
        <v>NR</v>
      </c>
      <c r="F63" s="142" t="s">
        <v>493</v>
      </c>
      <c r="G63" s="152" t="s">
        <v>514</v>
      </c>
      <c r="H63" s="160">
        <v>0.1</v>
      </c>
      <c r="I63" s="232" t="s">
        <v>492</v>
      </c>
    </row>
    <row r="64" spans="1:9" ht="78.75" customHeight="1">
      <c r="A64" s="36">
        <v>45</v>
      </c>
      <c r="B64" s="8" t="s">
        <v>133</v>
      </c>
      <c r="C64" s="117" t="s">
        <v>316</v>
      </c>
      <c r="D64" s="113" t="s">
        <v>315</v>
      </c>
      <c r="E64" s="246" t="str">
        <f>'Indicateurs Cit''ergie'!E102</f>
        <v>NR</v>
      </c>
      <c r="F64" s="142" t="s">
        <v>494</v>
      </c>
      <c r="G64" s="152" t="s">
        <v>495</v>
      </c>
      <c r="H64" s="160">
        <v>0.1</v>
      </c>
      <c r="I64" s="232" t="s">
        <v>492</v>
      </c>
    </row>
    <row r="65" spans="1:9" ht="59.25" customHeight="1">
      <c r="A65" s="36">
        <v>46</v>
      </c>
      <c r="B65" s="8" t="s">
        <v>141</v>
      </c>
      <c r="C65" s="117" t="s">
        <v>134</v>
      </c>
      <c r="D65" s="113" t="s">
        <v>135</v>
      </c>
      <c r="E65" s="246" t="str">
        <f>'Indicateurs Cit''ergie'!E103</f>
        <v>NR</v>
      </c>
      <c r="F65" s="142" t="s">
        <v>496</v>
      </c>
      <c r="G65" s="232" t="s">
        <v>766</v>
      </c>
      <c r="H65" s="160" t="s">
        <v>500</v>
      </c>
      <c r="I65" s="232" t="s">
        <v>492</v>
      </c>
    </row>
    <row r="66" spans="1:9" ht="59.25" customHeight="1">
      <c r="A66" s="239" t="s">
        <v>584</v>
      </c>
      <c r="B66" s="243" t="s">
        <v>133</v>
      </c>
      <c r="C66" s="118" t="s">
        <v>377</v>
      </c>
      <c r="D66" s="112" t="s">
        <v>497</v>
      </c>
      <c r="E66" s="246" t="str">
        <f>'Indicateurs Cit''ergie'!E113</f>
        <v>NR</v>
      </c>
      <c r="F66" s="153">
        <v>5</v>
      </c>
      <c r="G66" s="427">
        <v>30</v>
      </c>
      <c r="H66" s="160" t="s">
        <v>501</v>
      </c>
      <c r="I66" s="232" t="s">
        <v>502</v>
      </c>
    </row>
    <row r="67" spans="1:9" ht="83.25" customHeight="1">
      <c r="A67" s="36">
        <v>52</v>
      </c>
      <c r="B67" s="242" t="s">
        <v>22</v>
      </c>
      <c r="C67" s="241" t="s">
        <v>20</v>
      </c>
      <c r="D67" s="240" t="s">
        <v>21</v>
      </c>
      <c r="E67" s="249" t="str">
        <f>'Indicateurs Cit''ergie'!E118</f>
        <v>NR</v>
      </c>
      <c r="F67" s="154">
        <v>3.8E-3</v>
      </c>
      <c r="G67" s="155">
        <v>7.0000000000000001E-3</v>
      </c>
      <c r="H67" s="167" t="s">
        <v>501</v>
      </c>
      <c r="I67" s="234" t="s">
        <v>502</v>
      </c>
    </row>
    <row r="68" spans="1:9" ht="21.75" customHeight="1">
      <c r="A68" s="439">
        <v>54</v>
      </c>
      <c r="B68" s="447" t="s">
        <v>35</v>
      </c>
      <c r="C68" s="444" t="s">
        <v>273</v>
      </c>
      <c r="D68" s="488" t="s">
        <v>34</v>
      </c>
      <c r="E68" s="457" t="str">
        <f>'Indicateurs Cit''ergie'!E120</f>
        <v>NR</v>
      </c>
      <c r="F68" s="156">
        <v>2</v>
      </c>
      <c r="G68" s="157" t="s">
        <v>344</v>
      </c>
      <c r="H68" s="169">
        <v>0.15</v>
      </c>
      <c r="I68" s="227">
        <f>IF(E68&gt;=F68,0,H68)</f>
        <v>0</v>
      </c>
    </row>
    <row r="69" spans="1:9" ht="19.5" customHeight="1">
      <c r="A69" s="450"/>
      <c r="B69" s="448"/>
      <c r="C69" s="445"/>
      <c r="D69" s="489"/>
      <c r="E69" s="457"/>
      <c r="F69" s="158">
        <v>5</v>
      </c>
      <c r="G69" s="157" t="s">
        <v>344</v>
      </c>
      <c r="H69" s="169">
        <v>0.15</v>
      </c>
      <c r="I69" s="227">
        <f>IF(E68&gt;=F69,0,H69)</f>
        <v>0</v>
      </c>
    </row>
    <row r="70" spans="1:9" ht="22.5" customHeight="1">
      <c r="A70" s="440"/>
      <c r="B70" s="449"/>
      <c r="C70" s="446"/>
      <c r="D70" s="490"/>
      <c r="E70" s="457"/>
      <c r="F70" s="312">
        <v>10</v>
      </c>
      <c r="G70" s="123" t="s">
        <v>344</v>
      </c>
      <c r="H70" s="169">
        <v>0.15</v>
      </c>
      <c r="I70" s="227">
        <f>IF(E68&gt;=F70,0,H70)</f>
        <v>0</v>
      </c>
    </row>
    <row r="71" spans="1:9" ht="98.25" customHeight="1">
      <c r="A71" s="36">
        <v>59</v>
      </c>
      <c r="B71" s="8" t="s">
        <v>165</v>
      </c>
      <c r="C71" s="117" t="s">
        <v>142</v>
      </c>
      <c r="D71" s="111" t="s">
        <v>504</v>
      </c>
      <c r="E71" s="245" t="str">
        <f>'Indicateurs Cit''ergie'!E125</f>
        <v>NR</v>
      </c>
      <c r="F71" s="172">
        <v>0.06</v>
      </c>
      <c r="G71" s="248">
        <v>0.2</v>
      </c>
      <c r="H71" s="169">
        <v>0.03</v>
      </c>
      <c r="I71" s="233">
        <f>IF(E71&lt;F71,0,IF(E71&gt;G71,H71,ROUNDUP((E71-F71)*H71/(G71-F71),2)))</f>
        <v>0.03</v>
      </c>
    </row>
    <row r="72" spans="1:9" ht="80.25" customHeight="1">
      <c r="A72" s="36">
        <v>60</v>
      </c>
      <c r="B72" s="8" t="s">
        <v>165</v>
      </c>
      <c r="C72" s="117" t="s">
        <v>143</v>
      </c>
      <c r="D72" s="111" t="s">
        <v>503</v>
      </c>
      <c r="E72" s="245" t="str">
        <f>'Indicateurs Cit''ergie'!E126</f>
        <v>NR</v>
      </c>
      <c r="F72" s="428">
        <v>0.4</v>
      </c>
      <c r="G72" s="429">
        <v>1</v>
      </c>
      <c r="H72" s="169">
        <v>0.03</v>
      </c>
      <c r="I72" s="233">
        <f>IF(E72&lt;F72,0,IF(E72&gt;G72,H72,ROUNDUP((E72-F72)*H72/(G72-F72),2)))</f>
        <v>0.03</v>
      </c>
    </row>
    <row r="73" spans="1:9" ht="42">
      <c r="A73" s="36">
        <v>62</v>
      </c>
      <c r="B73" s="8" t="s">
        <v>170</v>
      </c>
      <c r="C73" s="117" t="s">
        <v>166</v>
      </c>
      <c r="D73" s="112" t="s">
        <v>167</v>
      </c>
      <c r="E73" s="174" t="str">
        <f>'Indicateurs Cit''ergie'!E129</f>
        <v>NR</v>
      </c>
      <c r="F73" s="160" t="s">
        <v>344</v>
      </c>
      <c r="G73" s="171" t="s">
        <v>505</v>
      </c>
      <c r="H73" s="160" t="s">
        <v>501</v>
      </c>
      <c r="I73" s="232" t="s">
        <v>515</v>
      </c>
    </row>
    <row r="74" spans="1:9" ht="78" customHeight="1">
      <c r="A74" s="36">
        <v>64</v>
      </c>
      <c r="B74" s="8" t="s">
        <v>39</v>
      </c>
      <c r="C74" s="117" t="s">
        <v>37</v>
      </c>
      <c r="D74" s="112" t="s">
        <v>38</v>
      </c>
      <c r="E74" s="245" t="str">
        <f>'Indicateurs Cit''ergie'!E134</f>
        <v>NR</v>
      </c>
      <c r="F74" s="160">
        <v>0.1</v>
      </c>
      <c r="G74" s="161">
        <v>0.2</v>
      </c>
      <c r="H74" s="153" t="s">
        <v>501</v>
      </c>
      <c r="I74" s="232" t="s">
        <v>491</v>
      </c>
    </row>
    <row r="75" spans="1:9" ht="81.75" customHeight="1" thickBot="1">
      <c r="A75" s="45">
        <v>65</v>
      </c>
      <c r="B75" s="412" t="s">
        <v>763</v>
      </c>
      <c r="C75" s="120" t="s">
        <v>32</v>
      </c>
      <c r="D75" s="115" t="s">
        <v>391</v>
      </c>
      <c r="E75" s="175" t="str">
        <f>'Indicateurs Cit''ergie'!E135</f>
        <v>NR</v>
      </c>
      <c r="F75" s="162">
        <v>10</v>
      </c>
      <c r="G75" s="163">
        <v>60</v>
      </c>
      <c r="H75" s="170">
        <v>0.1</v>
      </c>
      <c r="I75" s="235">
        <f>IF(E75&lt;F75,0,IF(E75&gt;G75,H75,(E75-F75)*H75/(G75-F75)))</f>
        <v>0.1</v>
      </c>
    </row>
  </sheetData>
  <sheetProtection formatCells="0" formatColumns="0" formatRows="0" insertColumns="0" insertRows="0" selectLockedCells="1" selectUnlockedCells="1"/>
  <mergeCells count="60">
    <mergeCell ref="E68:E70"/>
    <mergeCell ref="A49:A50"/>
    <mergeCell ref="E52:E54"/>
    <mergeCell ref="A52:A54"/>
    <mergeCell ref="C52:C54"/>
    <mergeCell ref="B52:B54"/>
    <mergeCell ref="D52:D54"/>
    <mergeCell ref="E49:E50"/>
    <mergeCell ref="D49:D50"/>
    <mergeCell ref="C49:C50"/>
    <mergeCell ref="B49:B50"/>
    <mergeCell ref="B68:B70"/>
    <mergeCell ref="A68:A70"/>
    <mergeCell ref="D68:D70"/>
    <mergeCell ref="C68:C70"/>
    <mergeCell ref="D33:D35"/>
    <mergeCell ref="A26:A27"/>
    <mergeCell ref="B26:B27"/>
    <mergeCell ref="D21:D22"/>
    <mergeCell ref="C21:C22"/>
    <mergeCell ref="B21:B22"/>
    <mergeCell ref="A21:A22"/>
    <mergeCell ref="C33:C35"/>
    <mergeCell ref="B33:B35"/>
    <mergeCell ref="A23:A25"/>
    <mergeCell ref="C23:C25"/>
    <mergeCell ref="B23:B25"/>
    <mergeCell ref="C30:C31"/>
    <mergeCell ref="B30:B31"/>
    <mergeCell ref="A30:A31"/>
    <mergeCell ref="A28:A29"/>
    <mergeCell ref="C28:C29"/>
    <mergeCell ref="B28:B29"/>
    <mergeCell ref="E21:E22"/>
    <mergeCell ref="E23:E25"/>
    <mergeCell ref="D26:D27"/>
    <mergeCell ref="D23:D25"/>
    <mergeCell ref="C26:C27"/>
    <mergeCell ref="E28:E29"/>
    <mergeCell ref="E30:E31"/>
    <mergeCell ref="E26:E27"/>
    <mergeCell ref="F43:F45"/>
    <mergeCell ref="F46:F48"/>
    <mergeCell ref="H43:H45"/>
    <mergeCell ref="H46:H48"/>
    <mergeCell ref="E38:E39"/>
    <mergeCell ref="E40:E42"/>
    <mergeCell ref="E43:E48"/>
    <mergeCell ref="A38:A39"/>
    <mergeCell ref="D43:D48"/>
    <mergeCell ref="C43:C48"/>
    <mergeCell ref="B43:B48"/>
    <mergeCell ref="A43:A48"/>
    <mergeCell ref="A40:A42"/>
    <mergeCell ref="D40:D42"/>
    <mergeCell ref="C40:C42"/>
    <mergeCell ref="B40:B42"/>
    <mergeCell ref="D38:D39"/>
    <mergeCell ref="C38:C39"/>
    <mergeCell ref="B38:B39"/>
  </mergeCells>
  <pageMargins left="0.70866141732283472" right="0.70866141732283472" top="0.74803149606299213" bottom="0.74803149606299213" header="0.31496062992125984" footer="0.31496062992125984"/>
  <pageSetup paperSize="9" orientation="portrait" horizontalDpi="300" verticalDpi="300"/>
  <headerFooter>
    <oddHeader>&amp;LIndicateurs Cit'ergie - 2018</oddHeader>
    <oddFooter>&amp;LRéalisé pour l'ADEME par le Bureau d'Appui Cit'ergie (AERE)</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enableFormatConditionsCalculation="0">
    <outlinePr summaryBelow="0"/>
    <pageSetUpPr fitToPage="1"/>
  </sheetPr>
  <dimension ref="A1:S105"/>
  <sheetViews>
    <sheetView workbookViewId="0">
      <selection activeCell="B20" sqref="B20"/>
    </sheetView>
  </sheetViews>
  <sheetFormatPr baseColWidth="10" defaultColWidth="12.33203125" defaultRowHeight="13" outlineLevelRow="1" x14ac:dyDescent="0"/>
  <cols>
    <col min="1" max="1" width="55.5" style="58" customWidth="1"/>
    <col min="2" max="2" width="13.1640625" style="58" customWidth="1"/>
    <col min="3" max="3" width="13" style="58" customWidth="1"/>
    <col min="4" max="4" width="18.33203125" style="58" bestFit="1" customWidth="1"/>
    <col min="5" max="5" width="12.1640625" style="58" customWidth="1"/>
    <col min="6" max="6" width="12.83203125" style="58" customWidth="1"/>
    <col min="7" max="7" width="16.5" style="58" customWidth="1"/>
    <col min="8" max="8" width="9.6640625" style="58" customWidth="1"/>
    <col min="9" max="9" width="11.83203125" style="58" customWidth="1"/>
    <col min="10" max="10" width="15.5" style="58" customWidth="1"/>
    <col min="11" max="11" width="14.5" style="58" customWidth="1"/>
    <col min="12" max="12" width="15.5" style="58" customWidth="1"/>
    <col min="13" max="13" width="16" style="58" customWidth="1"/>
    <col min="14" max="14" width="15.33203125" style="58" customWidth="1"/>
    <col min="15" max="15" width="12.33203125" style="58"/>
    <col min="16" max="16" width="12.33203125" style="58" customWidth="1"/>
    <col min="17" max="16384" width="12.33203125" style="58"/>
  </cols>
  <sheetData>
    <row r="1" spans="1:19" ht="15">
      <c r="A1" s="401" t="s">
        <v>741</v>
      </c>
      <c r="B1" s="383"/>
    </row>
    <row r="2" spans="1:19" ht="15">
      <c r="A2" s="54" t="s">
        <v>650</v>
      </c>
    </row>
    <row r="4" spans="1:19" s="105" customFormat="1">
      <c r="A4" s="109" t="s">
        <v>478</v>
      </c>
    </row>
    <row r="5" spans="1:19" s="107" customFormat="1">
      <c r="A5" s="108" t="s">
        <v>479</v>
      </c>
    </row>
    <row r="6" spans="1:19" ht="32" customHeight="1" thickBot="1">
      <c r="A6" s="432" t="s">
        <v>731</v>
      </c>
      <c r="B6" s="431"/>
      <c r="C6" s="431"/>
      <c r="D6" s="431"/>
    </row>
    <row r="7" spans="1:19" ht="15" customHeight="1">
      <c r="A7" s="510" t="s">
        <v>698</v>
      </c>
      <c r="B7" s="494" t="s">
        <v>715</v>
      </c>
      <c r="C7" s="495"/>
      <c r="D7" s="508"/>
      <c r="E7" s="494" t="s">
        <v>716</v>
      </c>
      <c r="F7" s="495"/>
      <c r="G7" s="495"/>
      <c r="H7" s="494" t="s">
        <v>704</v>
      </c>
      <c r="I7" s="495"/>
      <c r="J7" s="508"/>
      <c r="K7" s="494" t="s">
        <v>711</v>
      </c>
      <c r="L7" s="495"/>
      <c r="M7" s="508"/>
      <c r="N7" s="375"/>
      <c r="O7" s="494" t="s">
        <v>712</v>
      </c>
      <c r="P7" s="495"/>
      <c r="Q7" s="495"/>
      <c r="R7" s="495"/>
      <c r="S7" s="508"/>
    </row>
    <row r="8" spans="1:19" ht="28.5" customHeight="1" thickBot="1">
      <c r="A8" s="511"/>
      <c r="B8" s="360" t="s">
        <v>429</v>
      </c>
      <c r="C8" s="391" t="s">
        <v>705</v>
      </c>
      <c r="D8" s="361" t="s">
        <v>706</v>
      </c>
      <c r="E8" s="360" t="s">
        <v>429</v>
      </c>
      <c r="F8" s="386" t="s">
        <v>724</v>
      </c>
      <c r="G8" s="390" t="s">
        <v>725</v>
      </c>
      <c r="H8" s="360" t="s">
        <v>429</v>
      </c>
      <c r="I8" s="391" t="s">
        <v>705</v>
      </c>
      <c r="J8" s="368" t="s">
        <v>706</v>
      </c>
      <c r="K8" s="360" t="s">
        <v>429</v>
      </c>
      <c r="L8" s="386" t="s">
        <v>428</v>
      </c>
      <c r="M8" s="361" t="s">
        <v>699</v>
      </c>
      <c r="N8" s="47"/>
      <c r="O8" s="505" t="s">
        <v>714</v>
      </c>
      <c r="P8" s="506"/>
      <c r="Q8" s="506"/>
      <c r="R8" s="506"/>
      <c r="S8" s="507"/>
    </row>
    <row r="9" spans="1:19" ht="15" customHeight="1">
      <c r="A9" s="382" t="s">
        <v>713</v>
      </c>
      <c r="B9" s="353"/>
      <c r="C9" s="354"/>
      <c r="D9" s="355"/>
      <c r="E9" s="353"/>
      <c r="F9" s="354"/>
      <c r="G9" s="365"/>
      <c r="H9" s="353"/>
      <c r="I9" s="365"/>
      <c r="J9" s="355"/>
      <c r="K9" s="369" t="e">
        <f>H9/B9</f>
        <v>#DIV/0!</v>
      </c>
      <c r="L9" s="385" t="e">
        <f>I9/C9</f>
        <v>#DIV/0!</v>
      </c>
      <c r="M9" s="371" t="e">
        <f>J9/D9</f>
        <v>#DIV/0!</v>
      </c>
      <c r="N9" s="47"/>
      <c r="O9" s="496"/>
      <c r="P9" s="497"/>
      <c r="Q9" s="497"/>
      <c r="R9" s="497"/>
      <c r="S9" s="498"/>
    </row>
    <row r="10" spans="1:19" ht="15" customHeight="1">
      <c r="A10" s="387" t="s">
        <v>700</v>
      </c>
      <c r="B10" s="353"/>
      <c r="C10" s="354"/>
      <c r="D10" s="355"/>
      <c r="E10" s="353"/>
      <c r="F10" s="354"/>
      <c r="G10" s="365"/>
      <c r="H10" s="353"/>
      <c r="I10" s="354"/>
      <c r="J10" s="365"/>
      <c r="K10" s="369" t="e">
        <f>H10/B10</f>
        <v>#DIV/0!</v>
      </c>
      <c r="L10" s="370" t="e">
        <f>I10/C10</f>
        <v>#DIV/0!</v>
      </c>
      <c r="M10" s="371" t="e">
        <f t="shared" ref="L10:M12" si="0">J10/D10</f>
        <v>#DIV/0!</v>
      </c>
      <c r="N10" s="47"/>
      <c r="O10" s="499"/>
      <c r="P10" s="500"/>
      <c r="Q10" s="500"/>
      <c r="R10" s="500"/>
      <c r="S10" s="501"/>
    </row>
    <row r="11" spans="1:19" ht="15.75" customHeight="1">
      <c r="A11" s="388" t="s">
        <v>707</v>
      </c>
      <c r="B11" s="362"/>
      <c r="C11" s="363"/>
      <c r="D11" s="364"/>
      <c r="E11" s="362"/>
      <c r="F11" s="363"/>
      <c r="G11" s="366"/>
      <c r="H11" s="362"/>
      <c r="I11" s="363"/>
      <c r="J11" s="366"/>
      <c r="K11" s="369" t="e">
        <f t="shared" ref="K11:K12" si="1">H11/B11</f>
        <v>#DIV/0!</v>
      </c>
      <c r="L11" s="370" t="e">
        <f t="shared" si="0"/>
        <v>#DIV/0!</v>
      </c>
      <c r="M11" s="371" t="e">
        <f t="shared" si="0"/>
        <v>#DIV/0!</v>
      </c>
      <c r="N11" s="47"/>
      <c r="O11" s="499"/>
      <c r="P11" s="500"/>
      <c r="Q11" s="500"/>
      <c r="R11" s="500"/>
      <c r="S11" s="501"/>
    </row>
    <row r="12" spans="1:19" ht="16" thickBot="1">
      <c r="A12" s="389" t="s">
        <v>708</v>
      </c>
      <c r="B12" s="356"/>
      <c r="C12" s="357"/>
      <c r="D12" s="358"/>
      <c r="E12" s="356"/>
      <c r="F12" s="357"/>
      <c r="G12" s="367"/>
      <c r="H12" s="356"/>
      <c r="I12" s="357"/>
      <c r="J12" s="367"/>
      <c r="K12" s="372" t="e">
        <f t="shared" si="1"/>
        <v>#DIV/0!</v>
      </c>
      <c r="L12" s="373" t="e">
        <f t="shared" si="0"/>
        <v>#DIV/0!</v>
      </c>
      <c r="M12" s="374" t="e">
        <f t="shared" si="0"/>
        <v>#DIV/0!</v>
      </c>
      <c r="N12" s="47"/>
      <c r="O12" s="499"/>
      <c r="P12" s="500"/>
      <c r="Q12" s="500"/>
      <c r="R12" s="500"/>
      <c r="S12" s="501"/>
    </row>
    <row r="13" spans="1:19" s="384" customFormat="1" ht="51" customHeight="1">
      <c r="A13" s="509" t="s">
        <v>767</v>
      </c>
      <c r="B13" s="509"/>
      <c r="C13" s="509"/>
      <c r="D13" s="509"/>
      <c r="E13" s="509"/>
      <c r="F13" s="509"/>
      <c r="G13" s="509"/>
      <c r="H13" s="509"/>
      <c r="I13" s="509"/>
      <c r="J13" s="509"/>
      <c r="K13" s="509"/>
      <c r="L13" s="394"/>
      <c r="M13" s="394"/>
      <c r="N13" s="394"/>
      <c r="O13" s="499"/>
      <c r="P13" s="500"/>
      <c r="Q13" s="500"/>
      <c r="R13" s="500"/>
      <c r="S13" s="501"/>
    </row>
    <row r="14" spans="1:19" ht="15.75" customHeight="1">
      <c r="A14" s="359" t="s">
        <v>701</v>
      </c>
      <c r="O14" s="499"/>
      <c r="P14" s="500"/>
      <c r="Q14" s="500"/>
      <c r="R14" s="500"/>
      <c r="S14" s="501"/>
    </row>
    <row r="15" spans="1:19" ht="15.75" customHeight="1">
      <c r="A15" s="359" t="s">
        <v>702</v>
      </c>
      <c r="E15" s="491"/>
      <c r="F15" s="492"/>
      <c r="G15" s="492"/>
      <c r="H15" s="492"/>
      <c r="I15" s="492"/>
      <c r="J15" s="493"/>
      <c r="O15" s="499"/>
      <c r="P15" s="500"/>
      <c r="Q15" s="500"/>
      <c r="R15" s="500"/>
      <c r="S15" s="501"/>
    </row>
    <row r="16" spans="1:19" ht="15.75" customHeight="1">
      <c r="A16" s="359" t="s">
        <v>703</v>
      </c>
      <c r="O16" s="499"/>
      <c r="P16" s="500"/>
      <c r="Q16" s="500"/>
      <c r="R16" s="500"/>
      <c r="S16" s="501"/>
    </row>
    <row r="17" spans="1:19" ht="15.75" customHeight="1">
      <c r="A17" s="359" t="s">
        <v>709</v>
      </c>
      <c r="O17" s="499"/>
      <c r="P17" s="500"/>
      <c r="Q17" s="500"/>
      <c r="R17" s="500"/>
      <c r="S17" s="501"/>
    </row>
    <row r="18" spans="1:19" ht="15.75" customHeight="1" thickBot="1">
      <c r="A18" s="359" t="s">
        <v>710</v>
      </c>
      <c r="O18" s="502"/>
      <c r="P18" s="503"/>
      <c r="Q18" s="503"/>
      <c r="R18" s="503"/>
      <c r="S18" s="504"/>
    </row>
    <row r="21" spans="1:19" s="105" customFormat="1">
      <c r="A21" s="109" t="s">
        <v>691</v>
      </c>
      <c r="B21" s="106"/>
      <c r="C21" s="106"/>
      <c r="D21" s="106"/>
      <c r="E21" s="106"/>
      <c r="F21" s="106"/>
      <c r="G21" s="106"/>
      <c r="H21" s="106"/>
      <c r="I21" s="106"/>
      <c r="J21" s="106"/>
      <c r="K21" s="106"/>
      <c r="L21" s="106"/>
      <c r="M21" s="106"/>
      <c r="N21" s="106"/>
      <c r="O21" s="106"/>
      <c r="P21" s="106"/>
      <c r="Q21" s="106"/>
      <c r="R21" s="106"/>
      <c r="S21" s="106"/>
    </row>
    <row r="23" spans="1:19">
      <c r="A23" s="100" t="s">
        <v>452</v>
      </c>
    </row>
    <row r="24" spans="1:19">
      <c r="A24" s="58" t="s">
        <v>477</v>
      </c>
    </row>
    <row r="25" spans="1:19">
      <c r="A25" s="104" t="s">
        <v>668</v>
      </c>
      <c r="B25" s="62"/>
      <c r="C25" s="62"/>
      <c r="D25" s="62"/>
      <c r="E25" s="62"/>
      <c r="F25" s="62"/>
      <c r="G25" s="62"/>
      <c r="H25" s="62"/>
      <c r="I25" s="62"/>
      <c r="J25" s="62"/>
      <c r="K25" s="62"/>
      <c r="L25" s="62"/>
      <c r="M25" s="62"/>
      <c r="N25" s="62"/>
      <c r="O25" s="62"/>
      <c r="P25" s="62"/>
      <c r="Q25" s="62"/>
      <c r="R25" s="62"/>
      <c r="S25" s="62"/>
    </row>
    <row r="26" spans="1:19" ht="14.25" customHeight="1">
      <c r="A26" s="62" t="s">
        <v>476</v>
      </c>
      <c r="B26" s="62"/>
      <c r="C26" s="62"/>
      <c r="D26" s="62"/>
      <c r="E26" s="62"/>
      <c r="F26" s="62"/>
      <c r="G26" s="62"/>
      <c r="H26" s="62"/>
      <c r="I26" s="62"/>
      <c r="J26" s="62"/>
      <c r="K26" s="62"/>
      <c r="L26" s="62"/>
      <c r="M26" s="62"/>
      <c r="N26" s="62"/>
      <c r="O26" s="62"/>
      <c r="P26" s="62"/>
      <c r="Q26" s="62"/>
      <c r="R26" s="62"/>
      <c r="S26" s="62"/>
    </row>
    <row r="27" spans="1:19" ht="107.25" customHeight="1">
      <c r="A27" s="517" t="s">
        <v>669</v>
      </c>
      <c r="B27" s="517"/>
      <c r="C27" s="517"/>
      <c r="D27" s="517"/>
      <c r="E27" s="517"/>
      <c r="F27" s="517"/>
      <c r="G27" s="517"/>
      <c r="H27" s="517"/>
      <c r="I27" s="517"/>
      <c r="J27" s="517"/>
      <c r="K27" s="517"/>
      <c r="L27" s="517"/>
      <c r="M27" s="517"/>
      <c r="N27" s="517"/>
      <c r="O27" s="62"/>
      <c r="P27" s="62"/>
      <c r="Q27" s="62"/>
      <c r="R27" s="62"/>
      <c r="S27" s="62"/>
    </row>
    <row r="28" spans="1:19">
      <c r="A28" s="62"/>
      <c r="B28" s="62"/>
      <c r="C28" s="62"/>
      <c r="D28" s="62"/>
      <c r="E28" s="62"/>
      <c r="F28" s="62"/>
      <c r="G28" s="62"/>
      <c r="H28" s="62"/>
      <c r="I28" s="62"/>
      <c r="J28" s="62"/>
      <c r="K28" s="62"/>
      <c r="L28" s="62"/>
      <c r="M28" s="62"/>
      <c r="N28" s="62"/>
      <c r="O28" s="62"/>
      <c r="P28" s="62"/>
      <c r="Q28" s="62"/>
      <c r="R28" s="62"/>
      <c r="S28" s="62"/>
    </row>
    <row r="29" spans="1:19" ht="21" customHeight="1">
      <c r="A29" s="518" t="s">
        <v>475</v>
      </c>
      <c r="B29" s="518"/>
      <c r="C29" s="518"/>
      <c r="D29" s="518"/>
      <c r="E29" s="518"/>
      <c r="F29" s="518"/>
      <c r="G29" s="518"/>
      <c r="H29" s="518"/>
      <c r="I29" s="518"/>
      <c r="J29" s="518"/>
      <c r="K29" s="518"/>
      <c r="L29" s="518"/>
      <c r="M29" s="518"/>
      <c r="N29" s="518"/>
      <c r="O29" s="518"/>
      <c r="P29" s="518"/>
      <c r="Q29" s="518"/>
      <c r="R29" s="518"/>
      <c r="S29" s="518"/>
    </row>
    <row r="30" spans="1:19">
      <c r="A30" s="62" t="s">
        <v>474</v>
      </c>
      <c r="B30" s="62"/>
      <c r="C30" s="62"/>
      <c r="D30" s="62"/>
      <c r="E30" s="62"/>
      <c r="F30" s="62"/>
      <c r="G30" s="62"/>
      <c r="H30" s="62"/>
      <c r="I30" s="62"/>
      <c r="J30" s="62"/>
      <c r="K30" s="62"/>
      <c r="L30" s="62"/>
      <c r="M30" s="62"/>
      <c r="N30" s="62"/>
      <c r="O30" s="62"/>
      <c r="P30" s="62"/>
      <c r="Q30" s="62"/>
      <c r="R30" s="62"/>
      <c r="S30" s="62"/>
    </row>
    <row r="31" spans="1:19">
      <c r="A31" s="62" t="s">
        <v>473</v>
      </c>
      <c r="B31" s="62"/>
      <c r="C31" s="62"/>
      <c r="D31" s="62"/>
      <c r="E31" s="62"/>
      <c r="F31" s="62"/>
      <c r="G31" s="62"/>
      <c r="H31" s="62"/>
      <c r="I31" s="62"/>
      <c r="J31" s="62"/>
      <c r="K31" s="62"/>
      <c r="L31" s="62"/>
      <c r="M31" s="62"/>
      <c r="N31" s="62"/>
      <c r="O31" s="62"/>
      <c r="P31" s="62"/>
      <c r="Q31" s="62"/>
      <c r="R31" s="62"/>
      <c r="S31" s="62"/>
    </row>
    <row r="32" spans="1:19">
      <c r="A32" s="104"/>
      <c r="B32" s="62"/>
      <c r="C32" s="62"/>
      <c r="D32" s="62"/>
      <c r="E32" s="62"/>
      <c r="F32" s="62"/>
      <c r="G32" s="62"/>
      <c r="H32" s="62"/>
      <c r="I32" s="62"/>
      <c r="J32" s="62"/>
      <c r="K32" s="62"/>
      <c r="L32" s="62"/>
      <c r="M32" s="62"/>
      <c r="N32" s="62"/>
      <c r="O32" s="62"/>
      <c r="P32" s="62"/>
      <c r="Q32" s="62"/>
      <c r="R32" s="62"/>
      <c r="S32" s="62"/>
    </row>
    <row r="33" spans="1:14">
      <c r="A33" s="103"/>
    </row>
    <row r="34" spans="1:14">
      <c r="A34" s="61" t="s">
        <v>472</v>
      </c>
    </row>
    <row r="35" spans="1:14" ht="47" customHeight="1" thickBot="1">
      <c r="A35" s="432" t="s">
        <v>732</v>
      </c>
      <c r="B35" s="430"/>
      <c r="C35" s="430"/>
      <c r="D35" s="430"/>
    </row>
    <row r="36" spans="1:14" ht="14" thickBot="1">
      <c r="A36" s="61"/>
      <c r="B36" s="512" t="s">
        <v>670</v>
      </c>
      <c r="C36" s="512"/>
      <c r="D36" s="512"/>
      <c r="E36" s="512"/>
      <c r="F36" s="512"/>
      <c r="G36" s="512"/>
      <c r="H36" s="512"/>
      <c r="I36" s="512"/>
      <c r="J36" s="512"/>
      <c r="K36" s="512"/>
    </row>
    <row r="37" spans="1:14" ht="37.5" customHeight="1" thickBot="1">
      <c r="B37" s="513" t="s">
        <v>717</v>
      </c>
      <c r="C37" s="513"/>
      <c r="D37" s="514" t="s">
        <v>471</v>
      </c>
      <c r="E37" s="515" t="s">
        <v>470</v>
      </c>
      <c r="F37" s="514" t="s">
        <v>447</v>
      </c>
      <c r="G37" s="514"/>
      <c r="H37" s="516" t="s">
        <v>446</v>
      </c>
      <c r="I37" s="516"/>
      <c r="J37" s="513" t="s">
        <v>445</v>
      </c>
      <c r="K37" s="513"/>
    </row>
    <row r="38" spans="1:14" ht="30" thickBot="1">
      <c r="B38" s="95" t="s">
        <v>469</v>
      </c>
      <c r="C38" s="94" t="s">
        <v>429</v>
      </c>
      <c r="D38" s="514"/>
      <c r="E38" s="515"/>
      <c r="F38" s="99" t="s">
        <v>428</v>
      </c>
      <c r="G38" s="98" t="s">
        <v>427</v>
      </c>
      <c r="H38" s="97" t="s">
        <v>428</v>
      </c>
      <c r="I38" s="96" t="s">
        <v>427</v>
      </c>
      <c r="J38" s="95" t="s">
        <v>444</v>
      </c>
      <c r="K38" s="94" t="s">
        <v>443</v>
      </c>
    </row>
    <row r="39" spans="1:14" ht="26">
      <c r="A39" s="93" t="s">
        <v>424</v>
      </c>
      <c r="B39" s="79">
        <v>0</v>
      </c>
      <c r="C39" s="91">
        <v>0</v>
      </c>
      <c r="D39" s="90" t="s">
        <v>468</v>
      </c>
      <c r="E39" s="90" t="s">
        <v>467</v>
      </c>
      <c r="F39" s="79">
        <v>0</v>
      </c>
      <c r="G39" s="88">
        <v>0</v>
      </c>
      <c r="H39" s="87">
        <v>0</v>
      </c>
      <c r="I39" s="86">
        <v>0</v>
      </c>
      <c r="J39" s="85">
        <v>0</v>
      </c>
      <c r="K39" s="74">
        <f t="shared" ref="J39:K41" si="2">G39+I39</f>
        <v>0</v>
      </c>
    </row>
    <row r="40" spans="1:14">
      <c r="A40" s="92" t="s">
        <v>421</v>
      </c>
      <c r="B40" s="79">
        <v>0</v>
      </c>
      <c r="C40" s="91">
        <v>0</v>
      </c>
      <c r="D40" s="90" t="s">
        <v>466</v>
      </c>
      <c r="E40" s="90" t="s">
        <v>465</v>
      </c>
      <c r="F40" s="79">
        <v>0</v>
      </c>
      <c r="G40" s="88">
        <v>0</v>
      </c>
      <c r="H40" s="87">
        <v>0</v>
      </c>
      <c r="I40" s="86">
        <v>0</v>
      </c>
      <c r="J40" s="85">
        <f t="shared" si="2"/>
        <v>0</v>
      </c>
      <c r="K40" s="74">
        <f t="shared" si="2"/>
        <v>0</v>
      </c>
    </row>
    <row r="41" spans="1:14" ht="14" thickBot="1">
      <c r="A41" s="84" t="s">
        <v>418</v>
      </c>
      <c r="B41" s="83">
        <v>0</v>
      </c>
      <c r="C41" s="82">
        <v>0</v>
      </c>
      <c r="D41" s="90" t="s">
        <v>464</v>
      </c>
      <c r="E41" s="90" t="s">
        <v>463</v>
      </c>
      <c r="F41" s="79">
        <v>0</v>
      </c>
      <c r="G41" s="78">
        <v>0</v>
      </c>
      <c r="H41" s="77">
        <v>0</v>
      </c>
      <c r="I41" s="76">
        <v>0</v>
      </c>
      <c r="J41" s="75">
        <f t="shared" si="2"/>
        <v>0</v>
      </c>
      <c r="K41" s="74">
        <f t="shared" si="2"/>
        <v>0</v>
      </c>
    </row>
    <row r="42" spans="1:14" ht="14" thickBot="1">
      <c r="A42" s="73" t="s">
        <v>415</v>
      </c>
      <c r="B42" s="72">
        <f>SUM(B39:B41)</f>
        <v>0</v>
      </c>
      <c r="C42" s="71">
        <f>SUM(C39:C41)</f>
        <v>0</v>
      </c>
      <c r="D42" s="70"/>
      <c r="E42" s="69"/>
      <c r="F42" s="66">
        <f t="shared" ref="F42:K42" si="3">SUM(F39:F41)</f>
        <v>0</v>
      </c>
      <c r="G42" s="68">
        <f t="shared" si="3"/>
        <v>0</v>
      </c>
      <c r="H42" s="67">
        <f t="shared" si="3"/>
        <v>0</v>
      </c>
      <c r="I42" s="65">
        <f t="shared" si="3"/>
        <v>0</v>
      </c>
      <c r="J42" s="66">
        <f t="shared" si="3"/>
        <v>0</v>
      </c>
      <c r="K42" s="65">
        <f t="shared" si="3"/>
        <v>0</v>
      </c>
      <c r="L42" s="64" t="e">
        <f>J42/B42</f>
        <v>#DIV/0!</v>
      </c>
      <c r="M42" s="63" t="e">
        <f>K42/C42</f>
        <v>#DIV/0!</v>
      </c>
      <c r="N42" s="61" t="s">
        <v>436</v>
      </c>
    </row>
    <row r="43" spans="1:14">
      <c r="A43" s="62" t="s">
        <v>462</v>
      </c>
      <c r="L43" s="59" t="s">
        <v>412</v>
      </c>
      <c r="M43" s="59" t="s">
        <v>411</v>
      </c>
      <c r="N43" s="61"/>
    </row>
    <row r="44" spans="1:14">
      <c r="A44" s="60" t="s">
        <v>454</v>
      </c>
    </row>
    <row r="45" spans="1:14">
      <c r="A45" s="58" t="s">
        <v>453</v>
      </c>
    </row>
    <row r="46" spans="1:14">
      <c r="A46" s="61"/>
    </row>
    <row r="47" spans="1:14" ht="14" thickBot="1">
      <c r="A47" s="61"/>
    </row>
    <row r="48" spans="1:14" ht="14" thickBot="1">
      <c r="B48" s="512" t="s">
        <v>671</v>
      </c>
      <c r="C48" s="512"/>
      <c r="D48" s="512"/>
      <c r="E48" s="512"/>
      <c r="F48" s="512"/>
      <c r="G48" s="512"/>
      <c r="H48" s="512"/>
      <c r="I48" s="512"/>
      <c r="J48" s="512"/>
      <c r="K48" s="512"/>
    </row>
    <row r="49" spans="1:14" ht="39" customHeight="1" thickBot="1">
      <c r="B49" s="513" t="s">
        <v>717</v>
      </c>
      <c r="C49" s="513"/>
      <c r="D49" s="514" t="s">
        <v>461</v>
      </c>
      <c r="E49" s="515" t="s">
        <v>460</v>
      </c>
      <c r="F49" s="514" t="s">
        <v>433</v>
      </c>
      <c r="G49" s="514"/>
      <c r="H49" s="516" t="s">
        <v>432</v>
      </c>
      <c r="I49" s="516"/>
      <c r="J49" s="513" t="s">
        <v>431</v>
      </c>
      <c r="K49" s="513"/>
    </row>
    <row r="50" spans="1:14" ht="30" thickBot="1">
      <c r="B50" s="95" t="s">
        <v>430</v>
      </c>
      <c r="C50" s="94" t="s">
        <v>429</v>
      </c>
      <c r="D50" s="514"/>
      <c r="E50" s="515"/>
      <c r="F50" s="99" t="s">
        <v>428</v>
      </c>
      <c r="G50" s="98" t="s">
        <v>427</v>
      </c>
      <c r="H50" s="97" t="s">
        <v>428</v>
      </c>
      <c r="I50" s="96" t="s">
        <v>427</v>
      </c>
      <c r="J50" s="95" t="s">
        <v>426</v>
      </c>
      <c r="K50" s="94" t="s">
        <v>425</v>
      </c>
    </row>
    <row r="51" spans="1:14" ht="26">
      <c r="A51" s="93" t="s">
        <v>424</v>
      </c>
      <c r="B51" s="79">
        <v>0</v>
      </c>
      <c r="C51" s="91">
        <v>0</v>
      </c>
      <c r="D51" s="90" t="s">
        <v>459</v>
      </c>
      <c r="E51" s="89" t="s">
        <v>458</v>
      </c>
      <c r="F51" s="79">
        <v>0</v>
      </c>
      <c r="G51" s="88">
        <v>0</v>
      </c>
      <c r="H51" s="87">
        <v>0</v>
      </c>
      <c r="I51" s="86">
        <v>0</v>
      </c>
      <c r="J51" s="85">
        <f t="shared" ref="J51:K53" si="4">F51+H51</f>
        <v>0</v>
      </c>
      <c r="K51" s="74">
        <f t="shared" si="4"/>
        <v>0</v>
      </c>
    </row>
    <row r="52" spans="1:14">
      <c r="A52" s="92" t="s">
        <v>421</v>
      </c>
      <c r="B52" s="79">
        <v>0</v>
      </c>
      <c r="C52" s="91">
        <v>0</v>
      </c>
      <c r="D52" s="90" t="s">
        <v>457</v>
      </c>
      <c r="E52" s="89" t="s">
        <v>456</v>
      </c>
      <c r="F52" s="79">
        <v>0</v>
      </c>
      <c r="G52" s="88">
        <v>0</v>
      </c>
      <c r="H52" s="87">
        <v>0</v>
      </c>
      <c r="I52" s="86">
        <v>0</v>
      </c>
      <c r="J52" s="85">
        <f t="shared" si="4"/>
        <v>0</v>
      </c>
      <c r="K52" s="74">
        <f t="shared" si="4"/>
        <v>0</v>
      </c>
    </row>
    <row r="53" spans="1:14" ht="14" thickBot="1">
      <c r="A53" s="84" t="s">
        <v>418</v>
      </c>
      <c r="B53" s="83">
        <v>0</v>
      </c>
      <c r="C53" s="82">
        <v>0</v>
      </c>
      <c r="D53" s="81" t="s">
        <v>419</v>
      </c>
      <c r="E53" s="80" t="s">
        <v>455</v>
      </c>
      <c r="F53" s="79">
        <v>0</v>
      </c>
      <c r="G53" s="78">
        <v>0</v>
      </c>
      <c r="H53" s="77">
        <v>0</v>
      </c>
      <c r="I53" s="76">
        <v>0</v>
      </c>
      <c r="J53" s="75">
        <f t="shared" si="4"/>
        <v>0</v>
      </c>
      <c r="K53" s="74">
        <f t="shared" si="4"/>
        <v>0</v>
      </c>
    </row>
    <row r="54" spans="1:14" ht="14" thickBot="1">
      <c r="A54" s="73" t="s">
        <v>415</v>
      </c>
      <c r="B54" s="72">
        <f>SUM(B51:B53)</f>
        <v>0</v>
      </c>
      <c r="C54" s="71">
        <f>SUM(C51:C53)</f>
        <v>0</v>
      </c>
      <c r="D54" s="70"/>
      <c r="E54" s="69"/>
      <c r="F54" s="66">
        <f t="shared" ref="F54:K54" si="5">SUM(F51:F53)</f>
        <v>0</v>
      </c>
      <c r="G54" s="68">
        <f t="shared" si="5"/>
        <v>0</v>
      </c>
      <c r="H54" s="67">
        <f t="shared" si="5"/>
        <v>0</v>
      </c>
      <c r="I54" s="65">
        <f t="shared" si="5"/>
        <v>0</v>
      </c>
      <c r="J54" s="66">
        <f t="shared" si="5"/>
        <v>0</v>
      </c>
      <c r="K54" s="65">
        <f t="shared" si="5"/>
        <v>0</v>
      </c>
      <c r="L54" s="64" t="e">
        <f>J54/B54</f>
        <v>#DIV/0!</v>
      </c>
      <c r="M54" s="63" t="e">
        <f>K54/C54</f>
        <v>#DIV/0!</v>
      </c>
      <c r="N54" s="61" t="s">
        <v>414</v>
      </c>
    </row>
    <row r="55" spans="1:14" ht="14">
      <c r="A55" s="62" t="s">
        <v>413</v>
      </c>
      <c r="L55" s="59" t="s">
        <v>412</v>
      </c>
      <c r="M55" s="59" t="s">
        <v>411</v>
      </c>
      <c r="N55" s="102"/>
    </row>
    <row r="56" spans="1:14">
      <c r="A56" s="60" t="s">
        <v>454</v>
      </c>
    </row>
    <row r="57" spans="1:14" ht="15" customHeight="1">
      <c r="A57" s="58" t="s">
        <v>453</v>
      </c>
    </row>
    <row r="58" spans="1:14" ht="15" customHeight="1"/>
    <row r="59" spans="1:14" ht="15" customHeight="1">
      <c r="A59" s="313"/>
    </row>
    <row r="60" spans="1:14" s="319" customFormat="1" ht="14" collapsed="1">
      <c r="A60" s="322" t="s">
        <v>693</v>
      </c>
      <c r="B60" s="321"/>
      <c r="C60" s="321"/>
      <c r="D60" s="321"/>
      <c r="E60" s="321"/>
      <c r="F60" s="321"/>
      <c r="G60" s="321"/>
      <c r="H60" s="321"/>
      <c r="I60" s="321"/>
      <c r="J60" s="321"/>
      <c r="K60" s="321"/>
      <c r="L60" s="321"/>
      <c r="M60" s="321"/>
      <c r="N60" s="321"/>
    </row>
    <row r="61" spans="1:14" s="319" customFormat="1" ht="14" hidden="1" outlineLevel="1"/>
    <row r="62" spans="1:14" s="319" customFormat="1" ht="48" hidden="1" customHeight="1" outlineLevel="1">
      <c r="A62" s="519" t="s">
        <v>688</v>
      </c>
      <c r="B62" s="519"/>
      <c r="C62" s="519"/>
      <c r="D62" s="519"/>
      <c r="E62" s="519"/>
      <c r="F62" s="519"/>
      <c r="G62" s="519"/>
      <c r="H62" s="519"/>
      <c r="I62" s="519"/>
    </row>
    <row r="63" spans="1:14" s="319" customFormat="1" ht="14" hidden="1" outlineLevel="1">
      <c r="A63" s="325"/>
      <c r="B63" s="325"/>
      <c r="C63" s="325"/>
      <c r="D63" s="325"/>
      <c r="E63" s="325"/>
      <c r="F63" s="325"/>
      <c r="G63" s="325"/>
      <c r="H63" s="325"/>
      <c r="I63" s="325"/>
    </row>
    <row r="64" spans="1:14" s="319" customFormat="1" ht="14" hidden="1" outlineLevel="1">
      <c r="A64" s="325" t="s">
        <v>681</v>
      </c>
      <c r="B64" s="325"/>
      <c r="C64" s="325"/>
      <c r="D64" s="325"/>
      <c r="E64" s="325"/>
      <c r="F64" s="325"/>
      <c r="G64" s="325"/>
      <c r="H64" s="325"/>
      <c r="I64" s="325"/>
    </row>
    <row r="65" spans="1:14" s="319" customFormat="1" ht="14" hidden="1" outlineLevel="1">
      <c r="A65" s="325" t="s">
        <v>474</v>
      </c>
      <c r="B65" s="325"/>
      <c r="C65" s="325"/>
      <c r="D65" s="325"/>
      <c r="E65" s="325"/>
      <c r="F65" s="325"/>
      <c r="G65" s="325"/>
      <c r="H65" s="325"/>
      <c r="I65" s="325"/>
    </row>
    <row r="66" spans="1:14" s="319" customFormat="1" ht="14" hidden="1" outlineLevel="1">
      <c r="A66" s="325" t="s">
        <v>473</v>
      </c>
      <c r="B66" s="325"/>
      <c r="C66" s="325"/>
      <c r="D66" s="325"/>
      <c r="E66" s="325"/>
      <c r="F66" s="325"/>
      <c r="G66" s="325"/>
      <c r="H66" s="325"/>
      <c r="I66" s="325"/>
    </row>
    <row r="67" spans="1:14" s="319" customFormat="1" ht="14" hidden="1" outlineLevel="1">
      <c r="A67" s="325"/>
      <c r="B67" s="325"/>
      <c r="C67" s="325"/>
      <c r="D67" s="325"/>
      <c r="E67" s="325"/>
      <c r="F67" s="325"/>
      <c r="G67" s="325"/>
      <c r="H67" s="325"/>
      <c r="I67" s="325"/>
    </row>
    <row r="68" spans="1:14" s="319" customFormat="1" ht="14" hidden="1" outlineLevel="1">
      <c r="A68" s="326" t="s">
        <v>472</v>
      </c>
      <c r="B68" s="325"/>
      <c r="C68" s="325"/>
      <c r="D68" s="325"/>
      <c r="E68" s="325"/>
      <c r="F68" s="325"/>
      <c r="G68" s="325"/>
      <c r="H68" s="325"/>
      <c r="I68" s="325"/>
    </row>
    <row r="69" spans="1:14" s="319" customFormat="1" ht="15" hidden="1" outlineLevel="1" thickBot="1">
      <c r="A69" s="320"/>
    </row>
    <row r="70" spans="1:14" s="319" customFormat="1" ht="30" hidden="1" outlineLevel="1" thickBot="1">
      <c r="A70" s="320"/>
      <c r="B70" s="328" t="s">
        <v>469</v>
      </c>
      <c r="C70" s="329" t="s">
        <v>429</v>
      </c>
      <c r="D70" s="328" t="s">
        <v>689</v>
      </c>
      <c r="E70" s="330" t="s">
        <v>690</v>
      </c>
    </row>
    <row r="71" spans="1:14" s="319" customFormat="1" ht="14" hidden="1" outlineLevel="1">
      <c r="A71" s="345" t="s">
        <v>686</v>
      </c>
      <c r="B71" s="336"/>
      <c r="C71" s="342"/>
      <c r="D71" s="332" t="e">
        <f>B71/B73</f>
        <v>#DIV/0!</v>
      </c>
      <c r="E71" s="333" t="e">
        <f>C71/C73</f>
        <v>#DIV/0!</v>
      </c>
    </row>
    <row r="72" spans="1:14" s="319" customFormat="1" ht="25.5" hidden="1" customHeight="1" outlineLevel="1" thickBot="1">
      <c r="A72" s="346" t="s">
        <v>687</v>
      </c>
      <c r="B72" s="337"/>
      <c r="C72" s="343"/>
      <c r="D72" s="334" t="e">
        <f>B72/B73</f>
        <v>#DIV/0!</v>
      </c>
      <c r="E72" s="335" t="e">
        <f>C72/C73</f>
        <v>#DIV/0!</v>
      </c>
    </row>
    <row r="73" spans="1:14" s="319" customFormat="1" ht="15" hidden="1" outlineLevel="1" thickBot="1">
      <c r="A73" s="327" t="s">
        <v>685</v>
      </c>
      <c r="B73" s="331"/>
      <c r="C73" s="344"/>
      <c r="D73" s="338"/>
      <c r="E73" s="338"/>
    </row>
    <row r="74" spans="1:14" s="319" customFormat="1" ht="14" hidden="1" outlineLevel="1">
      <c r="A74" s="347" t="s">
        <v>684</v>
      </c>
    </row>
    <row r="77" spans="1:14">
      <c r="A77" s="109" t="s">
        <v>692</v>
      </c>
      <c r="B77" s="101"/>
      <c r="C77" s="101"/>
      <c r="D77" s="101"/>
      <c r="E77" s="101"/>
      <c r="F77" s="101"/>
      <c r="G77" s="101"/>
      <c r="H77" s="101"/>
      <c r="I77" s="101"/>
      <c r="J77" s="101"/>
      <c r="K77" s="101"/>
      <c r="L77" s="101"/>
      <c r="M77" s="101"/>
      <c r="N77" s="101"/>
    </row>
    <row r="79" spans="1:14">
      <c r="A79" s="100" t="s">
        <v>452</v>
      </c>
    </row>
    <row r="80" spans="1:14">
      <c r="A80" s="313" t="s">
        <v>672</v>
      </c>
    </row>
    <row r="81" spans="1:14">
      <c r="A81" s="58" t="s">
        <v>451</v>
      </c>
    </row>
    <row r="82" spans="1:14">
      <c r="A82" s="525" t="s">
        <v>450</v>
      </c>
      <c r="B82" s="525"/>
      <c r="C82" s="525"/>
      <c r="D82" s="525"/>
      <c r="E82" s="525"/>
      <c r="F82" s="525"/>
      <c r="G82" s="525"/>
      <c r="H82" s="525"/>
      <c r="I82" s="525"/>
      <c r="J82" s="525"/>
      <c r="K82" s="525"/>
      <c r="L82" s="525"/>
      <c r="M82" s="525"/>
      <c r="N82" s="525"/>
    </row>
    <row r="83" spans="1:14">
      <c r="A83" s="100"/>
    </row>
    <row r="84" spans="1:14" ht="14" thickBot="1">
      <c r="A84" s="61"/>
    </row>
    <row r="85" spans="1:14" ht="33.75" customHeight="1" thickBot="1">
      <c r="A85" s="61"/>
      <c r="B85" s="520" t="s">
        <v>480</v>
      </c>
      <c r="C85" s="521"/>
      <c r="D85" s="521"/>
      <c r="E85" s="521"/>
      <c r="F85" s="521"/>
      <c r="G85" s="521"/>
      <c r="H85" s="521"/>
      <c r="I85" s="521"/>
      <c r="J85" s="521"/>
      <c r="K85" s="522"/>
    </row>
    <row r="86" spans="1:14" ht="37.5" customHeight="1">
      <c r="B86" s="513" t="s">
        <v>717</v>
      </c>
      <c r="C86" s="513"/>
      <c r="D86" s="526" t="s">
        <v>449</v>
      </c>
      <c r="E86" s="528" t="s">
        <v>448</v>
      </c>
      <c r="F86" s="523" t="s">
        <v>447</v>
      </c>
      <c r="G86" s="530"/>
      <c r="H86" s="515" t="s">
        <v>446</v>
      </c>
      <c r="I86" s="524"/>
      <c r="J86" s="523" t="s">
        <v>445</v>
      </c>
      <c r="K86" s="524"/>
    </row>
    <row r="87" spans="1:14" ht="30" thickBot="1">
      <c r="B87" s="95" t="s">
        <v>430</v>
      </c>
      <c r="C87" s="94" t="s">
        <v>429</v>
      </c>
      <c r="D87" s="527"/>
      <c r="E87" s="529"/>
      <c r="F87" s="99" t="s">
        <v>428</v>
      </c>
      <c r="G87" s="98" t="s">
        <v>427</v>
      </c>
      <c r="H87" s="97" t="s">
        <v>428</v>
      </c>
      <c r="I87" s="96" t="s">
        <v>427</v>
      </c>
      <c r="J87" s="95" t="s">
        <v>444</v>
      </c>
      <c r="K87" s="94" t="s">
        <v>443</v>
      </c>
    </row>
    <row r="88" spans="1:14" ht="26">
      <c r="A88" s="93" t="s">
        <v>424</v>
      </c>
      <c r="B88" s="79">
        <v>0</v>
      </c>
      <c r="C88" s="91">
        <v>0</v>
      </c>
      <c r="D88" s="90" t="s">
        <v>442</v>
      </c>
      <c r="E88" s="90" t="s">
        <v>441</v>
      </c>
      <c r="F88" s="79">
        <v>0</v>
      </c>
      <c r="G88" s="88">
        <v>0</v>
      </c>
      <c r="H88" s="87">
        <v>0</v>
      </c>
      <c r="I88" s="86">
        <v>0</v>
      </c>
      <c r="J88" s="85">
        <f t="shared" ref="J88:K90" si="6">F88+H88</f>
        <v>0</v>
      </c>
      <c r="K88" s="74">
        <f t="shared" si="6"/>
        <v>0</v>
      </c>
    </row>
    <row r="89" spans="1:14">
      <c r="A89" s="92" t="s">
        <v>421</v>
      </c>
      <c r="B89" s="79">
        <v>0</v>
      </c>
      <c r="C89" s="91">
        <v>0</v>
      </c>
      <c r="D89" s="90" t="s">
        <v>440</v>
      </c>
      <c r="E89" s="90" t="s">
        <v>439</v>
      </c>
      <c r="F89" s="79">
        <v>0</v>
      </c>
      <c r="G89" s="88">
        <v>0</v>
      </c>
      <c r="H89" s="87">
        <v>0</v>
      </c>
      <c r="I89" s="86">
        <v>0</v>
      </c>
      <c r="J89" s="85">
        <f t="shared" si="6"/>
        <v>0</v>
      </c>
      <c r="K89" s="74">
        <f t="shared" si="6"/>
        <v>0</v>
      </c>
    </row>
    <row r="90" spans="1:14" ht="14" thickBot="1">
      <c r="A90" s="84" t="s">
        <v>418</v>
      </c>
      <c r="B90" s="83">
        <v>0</v>
      </c>
      <c r="C90" s="82">
        <v>0</v>
      </c>
      <c r="D90" s="90" t="s">
        <v>438</v>
      </c>
      <c r="E90" s="90" t="s">
        <v>437</v>
      </c>
      <c r="F90" s="79">
        <v>0</v>
      </c>
      <c r="G90" s="78">
        <v>0</v>
      </c>
      <c r="H90" s="77">
        <v>0</v>
      </c>
      <c r="I90" s="76">
        <v>0</v>
      </c>
      <c r="J90" s="75">
        <f t="shared" si="6"/>
        <v>0</v>
      </c>
      <c r="K90" s="74">
        <f t="shared" si="6"/>
        <v>0</v>
      </c>
    </row>
    <row r="91" spans="1:14" ht="14" thickBot="1">
      <c r="A91" s="73" t="s">
        <v>415</v>
      </c>
      <c r="B91" s="72">
        <f>SUM(B88:B90)</f>
        <v>0</v>
      </c>
      <c r="C91" s="71">
        <f>SUM(C88:C90)</f>
        <v>0</v>
      </c>
      <c r="D91" s="70"/>
      <c r="E91" s="69"/>
      <c r="F91" s="66">
        <f t="shared" ref="F91:K91" si="7">SUM(F88:F90)</f>
        <v>0</v>
      </c>
      <c r="G91" s="68">
        <f t="shared" si="7"/>
        <v>0</v>
      </c>
      <c r="H91" s="67">
        <f t="shared" si="7"/>
        <v>0</v>
      </c>
      <c r="I91" s="65">
        <f t="shared" si="7"/>
        <v>0</v>
      </c>
      <c r="J91" s="66">
        <f t="shared" si="7"/>
        <v>0</v>
      </c>
      <c r="K91" s="65">
        <f t="shared" si="7"/>
        <v>0</v>
      </c>
      <c r="L91" s="64" t="e">
        <f>J91/B91</f>
        <v>#DIV/0!</v>
      </c>
      <c r="M91" s="63" t="e">
        <f>K91/C91</f>
        <v>#DIV/0!</v>
      </c>
      <c r="N91" s="61" t="s">
        <v>436</v>
      </c>
    </row>
    <row r="92" spans="1:14" ht="14">
      <c r="A92" s="62" t="s">
        <v>413</v>
      </c>
      <c r="L92" s="59" t="s">
        <v>412</v>
      </c>
      <c r="M92" s="59" t="s">
        <v>411</v>
      </c>
      <c r="N92" s="61"/>
    </row>
    <row r="93" spans="1:14">
      <c r="A93" s="60"/>
    </row>
    <row r="95" spans="1:14">
      <c r="A95" s="61"/>
    </row>
    <row r="96" spans="1:14" ht="14" thickBot="1">
      <c r="A96" s="61"/>
    </row>
    <row r="97" spans="1:14" ht="30.75" customHeight="1" thickBot="1">
      <c r="B97" s="520" t="s">
        <v>481</v>
      </c>
      <c r="C97" s="521"/>
      <c r="D97" s="521"/>
      <c r="E97" s="521"/>
      <c r="F97" s="521"/>
      <c r="G97" s="521"/>
      <c r="H97" s="521"/>
      <c r="I97" s="521"/>
      <c r="J97" s="521"/>
      <c r="K97" s="522"/>
    </row>
    <row r="98" spans="1:14" ht="36" customHeight="1">
      <c r="B98" s="513" t="s">
        <v>717</v>
      </c>
      <c r="C98" s="513"/>
      <c r="D98" s="526" t="s">
        <v>435</v>
      </c>
      <c r="E98" s="528" t="s">
        <v>434</v>
      </c>
      <c r="F98" s="523" t="s">
        <v>433</v>
      </c>
      <c r="G98" s="530"/>
      <c r="H98" s="515" t="s">
        <v>432</v>
      </c>
      <c r="I98" s="524"/>
      <c r="J98" s="523" t="s">
        <v>431</v>
      </c>
      <c r="K98" s="524"/>
    </row>
    <row r="99" spans="1:14" ht="30" thickBot="1">
      <c r="B99" s="95" t="s">
        <v>430</v>
      </c>
      <c r="C99" s="94" t="s">
        <v>429</v>
      </c>
      <c r="D99" s="527"/>
      <c r="E99" s="529"/>
      <c r="F99" s="99" t="s">
        <v>428</v>
      </c>
      <c r="G99" s="98" t="s">
        <v>427</v>
      </c>
      <c r="H99" s="97" t="s">
        <v>428</v>
      </c>
      <c r="I99" s="96" t="s">
        <v>427</v>
      </c>
      <c r="J99" s="95" t="s">
        <v>426</v>
      </c>
      <c r="K99" s="94" t="s">
        <v>425</v>
      </c>
    </row>
    <row r="100" spans="1:14" ht="26">
      <c r="A100" s="93" t="s">
        <v>424</v>
      </c>
      <c r="B100" s="79">
        <v>0</v>
      </c>
      <c r="C100" s="91">
        <v>0</v>
      </c>
      <c r="D100" s="90" t="s">
        <v>423</v>
      </c>
      <c r="E100" s="89" t="s">
        <v>422</v>
      </c>
      <c r="F100" s="79">
        <v>0</v>
      </c>
      <c r="G100" s="88">
        <v>0</v>
      </c>
      <c r="H100" s="87">
        <v>0</v>
      </c>
      <c r="I100" s="86">
        <v>0</v>
      </c>
      <c r="J100" s="85">
        <f t="shared" ref="J100:K102" si="8">F100+H100</f>
        <v>0</v>
      </c>
      <c r="K100" s="74">
        <f t="shared" si="8"/>
        <v>0</v>
      </c>
    </row>
    <row r="101" spans="1:14">
      <c r="A101" s="92" t="s">
        <v>421</v>
      </c>
      <c r="B101" s="79">
        <v>0</v>
      </c>
      <c r="C101" s="91">
        <v>0</v>
      </c>
      <c r="D101" s="90" t="s">
        <v>420</v>
      </c>
      <c r="E101" s="89" t="s">
        <v>419</v>
      </c>
      <c r="F101" s="79">
        <v>0</v>
      </c>
      <c r="G101" s="88">
        <v>0</v>
      </c>
      <c r="H101" s="87">
        <v>0</v>
      </c>
      <c r="I101" s="86">
        <v>0</v>
      </c>
      <c r="J101" s="85">
        <f t="shared" si="8"/>
        <v>0</v>
      </c>
      <c r="K101" s="74">
        <f t="shared" si="8"/>
        <v>0</v>
      </c>
    </row>
    <row r="102" spans="1:14" ht="14" thickBot="1">
      <c r="A102" s="84" t="s">
        <v>418</v>
      </c>
      <c r="B102" s="83">
        <v>0</v>
      </c>
      <c r="C102" s="82">
        <v>0</v>
      </c>
      <c r="D102" s="81" t="s">
        <v>417</v>
      </c>
      <c r="E102" s="80" t="s">
        <v>416</v>
      </c>
      <c r="F102" s="79">
        <v>0</v>
      </c>
      <c r="G102" s="78">
        <v>0</v>
      </c>
      <c r="H102" s="77">
        <v>0</v>
      </c>
      <c r="I102" s="76">
        <v>0</v>
      </c>
      <c r="J102" s="75">
        <f t="shared" si="8"/>
        <v>0</v>
      </c>
      <c r="K102" s="74">
        <f t="shared" si="8"/>
        <v>0</v>
      </c>
    </row>
    <row r="103" spans="1:14" ht="14" thickBot="1">
      <c r="A103" s="73" t="s">
        <v>415</v>
      </c>
      <c r="B103" s="72">
        <f>SUM(B100:B102)</f>
        <v>0</v>
      </c>
      <c r="C103" s="71">
        <f>SUM(C100:C102)</f>
        <v>0</v>
      </c>
      <c r="D103" s="70"/>
      <c r="E103" s="69"/>
      <c r="F103" s="66">
        <f t="shared" ref="F103:K103" si="9">SUM(F100:F102)</f>
        <v>0</v>
      </c>
      <c r="G103" s="68">
        <f t="shared" si="9"/>
        <v>0</v>
      </c>
      <c r="H103" s="67">
        <f t="shared" si="9"/>
        <v>0</v>
      </c>
      <c r="I103" s="65">
        <f t="shared" si="9"/>
        <v>0</v>
      </c>
      <c r="J103" s="66">
        <f t="shared" si="9"/>
        <v>0</v>
      </c>
      <c r="K103" s="65">
        <f t="shared" si="9"/>
        <v>0</v>
      </c>
      <c r="L103" s="64" t="e">
        <f>J103/B103</f>
        <v>#DIV/0!</v>
      </c>
      <c r="M103" s="63" t="e">
        <f>K103/C103</f>
        <v>#DIV/0!</v>
      </c>
      <c r="N103" s="61" t="s">
        <v>414</v>
      </c>
    </row>
    <row r="104" spans="1:14" ht="14">
      <c r="A104" s="62" t="s">
        <v>413</v>
      </c>
      <c r="L104" s="59" t="s">
        <v>412</v>
      </c>
      <c r="M104" s="59" t="s">
        <v>411</v>
      </c>
      <c r="N104" s="61"/>
    </row>
    <row r="105" spans="1:14">
      <c r="A105" s="60"/>
    </row>
  </sheetData>
  <sheetProtection selectLockedCells="1"/>
  <mergeCells count="42">
    <mergeCell ref="A62:I62"/>
    <mergeCell ref="B97:K97"/>
    <mergeCell ref="J98:K98"/>
    <mergeCell ref="A82:N82"/>
    <mergeCell ref="B85:K85"/>
    <mergeCell ref="B86:C86"/>
    <mergeCell ref="D86:D87"/>
    <mergeCell ref="E86:E87"/>
    <mergeCell ref="F86:G86"/>
    <mergeCell ref="H86:I86"/>
    <mergeCell ref="J86:K86"/>
    <mergeCell ref="B98:C98"/>
    <mergeCell ref="D98:D99"/>
    <mergeCell ref="E98:E99"/>
    <mergeCell ref="F98:G98"/>
    <mergeCell ref="H98:I98"/>
    <mergeCell ref="A27:N27"/>
    <mergeCell ref="B36:K36"/>
    <mergeCell ref="B37:C37"/>
    <mergeCell ref="D37:D38"/>
    <mergeCell ref="E37:E38"/>
    <mergeCell ref="F37:G37"/>
    <mergeCell ref="H37:I37"/>
    <mergeCell ref="J37:K37"/>
    <mergeCell ref="A29:S29"/>
    <mergeCell ref="B48:K48"/>
    <mergeCell ref="B49:C49"/>
    <mergeCell ref="D49:D50"/>
    <mergeCell ref="E49:E50"/>
    <mergeCell ref="F49:G49"/>
    <mergeCell ref="H49:I49"/>
    <mergeCell ref="J49:K49"/>
    <mergeCell ref="E15:J15"/>
    <mergeCell ref="E7:G7"/>
    <mergeCell ref="O9:S18"/>
    <mergeCell ref="O8:S8"/>
    <mergeCell ref="O7:S7"/>
    <mergeCell ref="H7:J7"/>
    <mergeCell ref="A13:K13"/>
    <mergeCell ref="A7:A8"/>
    <mergeCell ref="B7:D7"/>
    <mergeCell ref="K7:M7"/>
  </mergeCells>
  <dataValidations disablePrompts="1" count="1">
    <dataValidation type="list" allowBlank="1" showInputMessage="1" showErrorMessage="1" sqref="B65595 IX65595 ST65595 ACP65595 AML65595 AWH65595 BGD65595 BPZ65595 BZV65595 CJR65595 CTN65595 DDJ65595 DNF65595 DXB65595 EGX65595 EQT65595 FAP65595 FKL65595 FUH65595 GED65595 GNZ65595 GXV65595 HHR65595 HRN65595 IBJ65595 ILF65595 IVB65595 JEX65595 JOT65595 JYP65595 KIL65595 KSH65595 LCD65595 LLZ65595 LVV65595 MFR65595 MPN65595 MZJ65595 NJF65595 NTB65595 OCX65595 OMT65595 OWP65595 PGL65595 PQH65595 QAD65595 QJZ65595 QTV65595 RDR65595 RNN65595 RXJ65595 SHF65595 SRB65595 TAX65595 TKT65595 TUP65595 UEL65595 UOH65595 UYD65595 VHZ65595 VRV65595 WBR65595 WLN65595 WVJ65595 B131131 IX131131 ST131131 ACP131131 AML131131 AWH131131 BGD131131 BPZ131131 BZV131131 CJR131131 CTN131131 DDJ131131 DNF131131 DXB131131 EGX131131 EQT131131 FAP131131 FKL131131 FUH131131 GED131131 GNZ131131 GXV131131 HHR131131 HRN131131 IBJ131131 ILF131131 IVB131131 JEX131131 JOT131131 JYP131131 KIL131131 KSH131131 LCD131131 LLZ131131 LVV131131 MFR131131 MPN131131 MZJ131131 NJF131131 NTB131131 OCX131131 OMT131131 OWP131131 PGL131131 PQH131131 QAD131131 QJZ131131 QTV131131 RDR131131 RNN131131 RXJ131131 SHF131131 SRB131131 TAX131131 TKT131131 TUP131131 UEL131131 UOH131131 UYD131131 VHZ131131 VRV131131 WBR131131 WLN131131 WVJ131131 B196667 IX196667 ST196667 ACP196667 AML196667 AWH196667 BGD196667 BPZ196667 BZV196667 CJR196667 CTN196667 DDJ196667 DNF196667 DXB196667 EGX196667 EQT196667 FAP196667 FKL196667 FUH196667 GED196667 GNZ196667 GXV196667 HHR196667 HRN196667 IBJ196667 ILF196667 IVB196667 JEX196667 JOT196667 JYP196667 KIL196667 KSH196667 LCD196667 LLZ196667 LVV196667 MFR196667 MPN196667 MZJ196667 NJF196667 NTB196667 OCX196667 OMT196667 OWP196667 PGL196667 PQH196667 QAD196667 QJZ196667 QTV196667 RDR196667 RNN196667 RXJ196667 SHF196667 SRB196667 TAX196667 TKT196667 TUP196667 UEL196667 UOH196667 UYD196667 VHZ196667 VRV196667 WBR196667 WLN196667 WVJ196667 B262203 IX262203 ST262203 ACP262203 AML262203 AWH262203 BGD262203 BPZ262203 BZV262203 CJR262203 CTN262203 DDJ262203 DNF262203 DXB262203 EGX262203 EQT262203 FAP262203 FKL262203 FUH262203 GED262203 GNZ262203 GXV262203 HHR262203 HRN262203 IBJ262203 ILF262203 IVB262203 JEX262203 JOT262203 JYP262203 KIL262203 KSH262203 LCD262203 LLZ262203 LVV262203 MFR262203 MPN262203 MZJ262203 NJF262203 NTB262203 OCX262203 OMT262203 OWP262203 PGL262203 PQH262203 QAD262203 QJZ262203 QTV262203 RDR262203 RNN262203 RXJ262203 SHF262203 SRB262203 TAX262203 TKT262203 TUP262203 UEL262203 UOH262203 UYD262203 VHZ262203 VRV262203 WBR262203 WLN262203 WVJ262203 B327739 IX327739 ST327739 ACP327739 AML327739 AWH327739 BGD327739 BPZ327739 BZV327739 CJR327739 CTN327739 DDJ327739 DNF327739 DXB327739 EGX327739 EQT327739 FAP327739 FKL327739 FUH327739 GED327739 GNZ327739 GXV327739 HHR327739 HRN327739 IBJ327739 ILF327739 IVB327739 JEX327739 JOT327739 JYP327739 KIL327739 KSH327739 LCD327739 LLZ327739 LVV327739 MFR327739 MPN327739 MZJ327739 NJF327739 NTB327739 OCX327739 OMT327739 OWP327739 PGL327739 PQH327739 QAD327739 QJZ327739 QTV327739 RDR327739 RNN327739 RXJ327739 SHF327739 SRB327739 TAX327739 TKT327739 TUP327739 UEL327739 UOH327739 UYD327739 VHZ327739 VRV327739 WBR327739 WLN327739 WVJ327739 B393275 IX393275 ST393275 ACP393275 AML393275 AWH393275 BGD393275 BPZ393275 BZV393275 CJR393275 CTN393275 DDJ393275 DNF393275 DXB393275 EGX393275 EQT393275 FAP393275 FKL393275 FUH393275 GED393275 GNZ393275 GXV393275 HHR393275 HRN393275 IBJ393275 ILF393275 IVB393275 JEX393275 JOT393275 JYP393275 KIL393275 KSH393275 LCD393275 LLZ393275 LVV393275 MFR393275 MPN393275 MZJ393275 NJF393275 NTB393275 OCX393275 OMT393275 OWP393275 PGL393275 PQH393275 QAD393275 QJZ393275 QTV393275 RDR393275 RNN393275 RXJ393275 SHF393275 SRB393275 TAX393275 TKT393275 TUP393275 UEL393275 UOH393275 UYD393275 VHZ393275 VRV393275 WBR393275 WLN393275 WVJ393275 B458811 IX458811 ST458811 ACP458811 AML458811 AWH458811 BGD458811 BPZ458811 BZV458811 CJR458811 CTN458811 DDJ458811 DNF458811 DXB458811 EGX458811 EQT458811 FAP458811 FKL458811 FUH458811 GED458811 GNZ458811 GXV458811 HHR458811 HRN458811 IBJ458811 ILF458811 IVB458811 JEX458811 JOT458811 JYP458811 KIL458811 KSH458811 LCD458811 LLZ458811 LVV458811 MFR458811 MPN458811 MZJ458811 NJF458811 NTB458811 OCX458811 OMT458811 OWP458811 PGL458811 PQH458811 QAD458811 QJZ458811 QTV458811 RDR458811 RNN458811 RXJ458811 SHF458811 SRB458811 TAX458811 TKT458811 TUP458811 UEL458811 UOH458811 UYD458811 VHZ458811 VRV458811 WBR458811 WLN458811 WVJ458811 B524347 IX524347 ST524347 ACP524347 AML524347 AWH524347 BGD524347 BPZ524347 BZV524347 CJR524347 CTN524347 DDJ524347 DNF524347 DXB524347 EGX524347 EQT524347 FAP524347 FKL524347 FUH524347 GED524347 GNZ524347 GXV524347 HHR524347 HRN524347 IBJ524347 ILF524347 IVB524347 JEX524347 JOT524347 JYP524347 KIL524347 KSH524347 LCD524347 LLZ524347 LVV524347 MFR524347 MPN524347 MZJ524347 NJF524347 NTB524347 OCX524347 OMT524347 OWP524347 PGL524347 PQH524347 QAD524347 QJZ524347 QTV524347 RDR524347 RNN524347 RXJ524347 SHF524347 SRB524347 TAX524347 TKT524347 TUP524347 UEL524347 UOH524347 UYD524347 VHZ524347 VRV524347 WBR524347 WLN524347 WVJ524347 B589883 IX589883 ST589883 ACP589883 AML589883 AWH589883 BGD589883 BPZ589883 BZV589883 CJR589883 CTN589883 DDJ589883 DNF589883 DXB589883 EGX589883 EQT589883 FAP589883 FKL589883 FUH589883 GED589883 GNZ589883 GXV589883 HHR589883 HRN589883 IBJ589883 ILF589883 IVB589883 JEX589883 JOT589883 JYP589883 KIL589883 KSH589883 LCD589883 LLZ589883 LVV589883 MFR589883 MPN589883 MZJ589883 NJF589883 NTB589883 OCX589883 OMT589883 OWP589883 PGL589883 PQH589883 QAD589883 QJZ589883 QTV589883 RDR589883 RNN589883 RXJ589883 SHF589883 SRB589883 TAX589883 TKT589883 TUP589883 UEL589883 UOH589883 UYD589883 VHZ589883 VRV589883 WBR589883 WLN589883 WVJ589883 B655419 IX655419 ST655419 ACP655419 AML655419 AWH655419 BGD655419 BPZ655419 BZV655419 CJR655419 CTN655419 DDJ655419 DNF655419 DXB655419 EGX655419 EQT655419 FAP655419 FKL655419 FUH655419 GED655419 GNZ655419 GXV655419 HHR655419 HRN655419 IBJ655419 ILF655419 IVB655419 JEX655419 JOT655419 JYP655419 KIL655419 KSH655419 LCD655419 LLZ655419 LVV655419 MFR655419 MPN655419 MZJ655419 NJF655419 NTB655419 OCX655419 OMT655419 OWP655419 PGL655419 PQH655419 QAD655419 QJZ655419 QTV655419 RDR655419 RNN655419 RXJ655419 SHF655419 SRB655419 TAX655419 TKT655419 TUP655419 UEL655419 UOH655419 UYD655419 VHZ655419 VRV655419 WBR655419 WLN655419 WVJ655419 B720955 IX720955 ST720955 ACP720955 AML720955 AWH720955 BGD720955 BPZ720955 BZV720955 CJR720955 CTN720955 DDJ720955 DNF720955 DXB720955 EGX720955 EQT720955 FAP720955 FKL720955 FUH720955 GED720955 GNZ720955 GXV720955 HHR720955 HRN720955 IBJ720955 ILF720955 IVB720955 JEX720955 JOT720955 JYP720955 KIL720955 KSH720955 LCD720955 LLZ720955 LVV720955 MFR720955 MPN720955 MZJ720955 NJF720955 NTB720955 OCX720955 OMT720955 OWP720955 PGL720955 PQH720955 QAD720955 QJZ720955 QTV720955 RDR720955 RNN720955 RXJ720955 SHF720955 SRB720955 TAX720955 TKT720955 TUP720955 UEL720955 UOH720955 UYD720955 VHZ720955 VRV720955 WBR720955 WLN720955 WVJ720955 B786491 IX786491 ST786491 ACP786491 AML786491 AWH786491 BGD786491 BPZ786491 BZV786491 CJR786491 CTN786491 DDJ786491 DNF786491 DXB786491 EGX786491 EQT786491 FAP786491 FKL786491 FUH786491 GED786491 GNZ786491 GXV786491 HHR786491 HRN786491 IBJ786491 ILF786491 IVB786491 JEX786491 JOT786491 JYP786491 KIL786491 KSH786491 LCD786491 LLZ786491 LVV786491 MFR786491 MPN786491 MZJ786491 NJF786491 NTB786491 OCX786491 OMT786491 OWP786491 PGL786491 PQH786491 QAD786491 QJZ786491 QTV786491 RDR786491 RNN786491 RXJ786491 SHF786491 SRB786491 TAX786491 TKT786491 TUP786491 UEL786491 UOH786491 UYD786491 VHZ786491 VRV786491 WBR786491 WLN786491 WVJ786491 B852027 IX852027 ST852027 ACP852027 AML852027 AWH852027 BGD852027 BPZ852027 BZV852027 CJR852027 CTN852027 DDJ852027 DNF852027 DXB852027 EGX852027 EQT852027 FAP852027 FKL852027 FUH852027 GED852027 GNZ852027 GXV852027 HHR852027 HRN852027 IBJ852027 ILF852027 IVB852027 JEX852027 JOT852027 JYP852027 KIL852027 KSH852027 LCD852027 LLZ852027 LVV852027 MFR852027 MPN852027 MZJ852027 NJF852027 NTB852027 OCX852027 OMT852027 OWP852027 PGL852027 PQH852027 QAD852027 QJZ852027 QTV852027 RDR852027 RNN852027 RXJ852027 SHF852027 SRB852027 TAX852027 TKT852027 TUP852027 UEL852027 UOH852027 UYD852027 VHZ852027 VRV852027 WBR852027 WLN852027 WVJ852027 B917563 IX917563 ST917563 ACP917563 AML917563 AWH917563 BGD917563 BPZ917563 BZV917563 CJR917563 CTN917563 DDJ917563 DNF917563 DXB917563 EGX917563 EQT917563 FAP917563 FKL917563 FUH917563 GED917563 GNZ917563 GXV917563 HHR917563 HRN917563 IBJ917563 ILF917563 IVB917563 JEX917563 JOT917563 JYP917563 KIL917563 KSH917563 LCD917563 LLZ917563 LVV917563 MFR917563 MPN917563 MZJ917563 NJF917563 NTB917563 OCX917563 OMT917563 OWP917563 PGL917563 PQH917563 QAD917563 QJZ917563 QTV917563 RDR917563 RNN917563 RXJ917563 SHF917563 SRB917563 TAX917563 TKT917563 TUP917563 UEL917563 UOH917563 UYD917563 VHZ917563 VRV917563 WBR917563 WLN917563 WVJ917563 B983099 IX983099 ST983099 ACP983099 AML983099 AWH983099 BGD983099 BPZ983099 BZV983099 CJR983099 CTN983099 DDJ983099 DNF983099 DXB983099 EGX983099 EQT983099 FAP983099 FKL983099 FUH983099 GED983099 GNZ983099 GXV983099 HHR983099 HRN983099 IBJ983099 ILF983099 IVB983099 JEX983099 JOT983099 JYP983099 KIL983099 KSH983099 LCD983099 LLZ983099 LVV983099 MFR983099 MPN983099 MZJ983099 NJF983099 NTB983099 OCX983099 OMT983099 OWP983099 PGL983099 PQH983099 QAD983099 QJZ983099 QTV983099 RDR983099 RNN983099 RXJ983099 SHF983099 SRB983099 TAX983099 TKT983099 TUP983099 UEL983099 UOH983099 UYD983099 VHZ983099 VRV983099 WBR983099 WLN983099 WVJ983099">
      <formula1>"oui, non"</formula1>
    </dataValidation>
  </dataValidations>
  <pageMargins left="0.74803149606299213" right="0.74803149606299213" top="0.98425196850393704" bottom="0.98425196850393704" header="0.51181102362204722" footer="0.51181102362204722"/>
  <pageSetup paperSize="9" scale="48" firstPageNumber="0" orientation="landscape" horizontalDpi="300" verticalDpi="300"/>
  <headerFooter alignWithMargins="0">
    <oddHeader>&amp;LIndicateurs Cit'ergie - 2018</oddHeader>
    <oddFooter>&amp;LRéalisé pour l'ADEME par le Bureau d'Appui Cit'ergie (AERE)</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enableFormatConditionsCalculation="0"/>
  <dimension ref="A1:C175"/>
  <sheetViews>
    <sheetView topLeftCell="A78" workbookViewId="0">
      <selection activeCell="B102" sqref="B102"/>
    </sheetView>
  </sheetViews>
  <sheetFormatPr baseColWidth="10" defaultColWidth="10.6640625" defaultRowHeight="14" x14ac:dyDescent="0"/>
  <cols>
    <col min="1" max="1" width="11" style="4" customWidth="1"/>
    <col min="2" max="2" width="84.5" style="4" customWidth="1"/>
    <col min="3" max="16384" width="10.6640625" style="4"/>
  </cols>
  <sheetData>
    <row r="1" spans="1:2" ht="15">
      <c r="A1" s="381" t="s">
        <v>726</v>
      </c>
      <c r="B1" s="392"/>
    </row>
    <row r="2" spans="1:2" ht="15">
      <c r="A2" s="54" t="s">
        <v>592</v>
      </c>
    </row>
    <row r="3" spans="1:2" ht="15">
      <c r="A3" s="51"/>
    </row>
    <row r="4" spans="1:2" ht="48" customHeight="1">
      <c r="A4" s="531" t="s">
        <v>400</v>
      </c>
      <c r="B4" s="531"/>
    </row>
    <row r="5" spans="1:2">
      <c r="A5" s="13"/>
    </row>
    <row r="6" spans="1:2">
      <c r="A6" s="2" t="s">
        <v>507</v>
      </c>
      <c r="B6" s="2" t="s">
        <v>1</v>
      </c>
    </row>
    <row r="7" spans="1:2">
      <c r="A7" s="177" t="s">
        <v>0</v>
      </c>
      <c r="B7" s="3" t="s">
        <v>4</v>
      </c>
    </row>
    <row r="8" spans="1:2">
      <c r="A8" s="177" t="s">
        <v>0</v>
      </c>
      <c r="B8" s="3" t="s">
        <v>5</v>
      </c>
    </row>
    <row r="9" spans="1:2">
      <c r="A9" s="177" t="s">
        <v>0</v>
      </c>
      <c r="B9" s="3" t="s">
        <v>6</v>
      </c>
    </row>
    <row r="10" spans="1:2">
      <c r="A10" s="177" t="s">
        <v>0</v>
      </c>
      <c r="B10" s="3" t="s">
        <v>7</v>
      </c>
    </row>
    <row r="11" spans="1:2">
      <c r="A11" s="177" t="s">
        <v>0</v>
      </c>
      <c r="B11" s="3" t="s">
        <v>8</v>
      </c>
    </row>
    <row r="12" spans="1:2">
      <c r="A12" s="178" t="s">
        <v>9</v>
      </c>
      <c r="B12" s="11" t="s">
        <v>287</v>
      </c>
    </row>
    <row r="13" spans="1:2">
      <c r="A13" s="178" t="s">
        <v>9</v>
      </c>
      <c r="B13" s="11" t="s">
        <v>10</v>
      </c>
    </row>
    <row r="14" spans="1:2">
      <c r="A14" s="178" t="s">
        <v>106</v>
      </c>
      <c r="B14" s="11" t="s">
        <v>102</v>
      </c>
    </row>
    <row r="15" spans="1:2">
      <c r="A15" s="178" t="s">
        <v>106</v>
      </c>
      <c r="B15" s="11" t="s">
        <v>103</v>
      </c>
    </row>
    <row r="16" spans="1:2">
      <c r="A16" s="178" t="s">
        <v>106</v>
      </c>
      <c r="B16" s="11" t="s">
        <v>104</v>
      </c>
    </row>
    <row r="17" spans="1:3">
      <c r="A17" s="178" t="s">
        <v>106</v>
      </c>
      <c r="B17" s="11" t="s">
        <v>105</v>
      </c>
    </row>
    <row r="18" spans="1:3">
      <c r="A18" s="178" t="s">
        <v>191</v>
      </c>
      <c r="B18" s="11" t="s">
        <v>185</v>
      </c>
    </row>
    <row r="19" spans="1:3">
      <c r="A19" s="178" t="s">
        <v>191</v>
      </c>
      <c r="B19" s="11" t="s">
        <v>186</v>
      </c>
    </row>
    <row r="20" spans="1:3">
      <c r="A20" s="178" t="s">
        <v>191</v>
      </c>
      <c r="B20" s="11" t="s">
        <v>187</v>
      </c>
    </row>
    <row r="21" spans="1:3">
      <c r="A21" s="178" t="s">
        <v>191</v>
      </c>
      <c r="B21" s="11" t="s">
        <v>188</v>
      </c>
    </row>
    <row r="22" spans="1:3">
      <c r="A22" s="178" t="s">
        <v>191</v>
      </c>
      <c r="B22" s="11" t="s">
        <v>189</v>
      </c>
    </row>
    <row r="23" spans="1:3">
      <c r="A23" s="178" t="s">
        <v>191</v>
      </c>
      <c r="B23" s="11" t="s">
        <v>190</v>
      </c>
    </row>
    <row r="24" spans="1:3" ht="28">
      <c r="A24" s="178" t="s">
        <v>50</v>
      </c>
      <c r="B24" s="393" t="s">
        <v>48</v>
      </c>
      <c r="C24" s="5"/>
    </row>
    <row r="25" spans="1:3" ht="56">
      <c r="A25" s="178" t="s">
        <v>50</v>
      </c>
      <c r="B25" s="10" t="s">
        <v>49</v>
      </c>
    </row>
    <row r="26" spans="1:3">
      <c r="A26" s="178" t="s">
        <v>55</v>
      </c>
      <c r="B26" s="11" t="s">
        <v>51</v>
      </c>
    </row>
    <row r="27" spans="1:3" ht="24.75" customHeight="1">
      <c r="A27" s="178" t="s">
        <v>55</v>
      </c>
      <c r="B27" s="11" t="s">
        <v>52</v>
      </c>
    </row>
    <row r="28" spans="1:3">
      <c r="A28" s="178" t="s">
        <v>55</v>
      </c>
      <c r="B28" s="11" t="s">
        <v>53</v>
      </c>
    </row>
    <row r="29" spans="1:3">
      <c r="A29" s="178" t="s">
        <v>55</v>
      </c>
      <c r="B29" s="11" t="s">
        <v>54</v>
      </c>
    </row>
    <row r="30" spans="1:3">
      <c r="A30" s="178" t="s">
        <v>64</v>
      </c>
      <c r="B30" s="11" t="s">
        <v>276</v>
      </c>
    </row>
    <row r="31" spans="1:3">
      <c r="A31" s="178" t="s">
        <v>64</v>
      </c>
      <c r="B31" s="11" t="s">
        <v>59</v>
      </c>
    </row>
    <row r="32" spans="1:3" ht="28">
      <c r="A32" s="178" t="s">
        <v>64</v>
      </c>
      <c r="B32" s="11" t="s">
        <v>60</v>
      </c>
    </row>
    <row r="33" spans="1:2">
      <c r="A33" s="178" t="s">
        <v>64</v>
      </c>
      <c r="B33" s="11" t="s">
        <v>61</v>
      </c>
    </row>
    <row r="34" spans="1:2">
      <c r="A34" s="178" t="s">
        <v>64</v>
      </c>
      <c r="B34" s="11" t="s">
        <v>62</v>
      </c>
    </row>
    <row r="35" spans="1:2">
      <c r="A35" s="178" t="s">
        <v>64</v>
      </c>
      <c r="B35" s="11" t="s">
        <v>63</v>
      </c>
    </row>
    <row r="36" spans="1:2">
      <c r="A36" s="178" t="s">
        <v>67</v>
      </c>
      <c r="B36" s="11" t="s">
        <v>327</v>
      </c>
    </row>
    <row r="37" spans="1:2" ht="28">
      <c r="A37" s="178" t="s">
        <v>67</v>
      </c>
      <c r="B37" s="11" t="s">
        <v>65</v>
      </c>
    </row>
    <row r="38" spans="1:2" ht="28">
      <c r="A38" s="178" t="s">
        <v>67</v>
      </c>
      <c r="B38" s="11" t="s">
        <v>66</v>
      </c>
    </row>
    <row r="39" spans="1:2">
      <c r="A39" s="178" t="s">
        <v>70</v>
      </c>
      <c r="B39" s="11" t="s">
        <v>68</v>
      </c>
    </row>
    <row r="40" spans="1:2">
      <c r="A40" s="178" t="s">
        <v>70</v>
      </c>
      <c r="B40" s="11" t="s">
        <v>69</v>
      </c>
    </row>
    <row r="41" spans="1:2" ht="84">
      <c r="A41" s="178" t="s">
        <v>71</v>
      </c>
      <c r="B41" s="11" t="s">
        <v>350</v>
      </c>
    </row>
    <row r="42" spans="1:2" ht="42">
      <c r="A42" s="178" t="s">
        <v>71</v>
      </c>
      <c r="B42" s="11" t="s">
        <v>349</v>
      </c>
    </row>
    <row r="43" spans="1:2">
      <c r="A43" s="178" t="s">
        <v>86</v>
      </c>
      <c r="B43" s="11" t="s">
        <v>253</v>
      </c>
    </row>
    <row r="44" spans="1:2">
      <c r="A44" s="178" t="s">
        <v>86</v>
      </c>
      <c r="B44" s="11" t="s">
        <v>252</v>
      </c>
    </row>
    <row r="45" spans="1:2">
      <c r="A45" s="178" t="s">
        <v>86</v>
      </c>
      <c r="B45" s="11" t="s">
        <v>250</v>
      </c>
    </row>
    <row r="46" spans="1:2">
      <c r="A46" s="178" t="s">
        <v>86</v>
      </c>
      <c r="B46" s="11" t="s">
        <v>251</v>
      </c>
    </row>
    <row r="47" spans="1:2" ht="42">
      <c r="A47" s="178" t="s">
        <v>86</v>
      </c>
      <c r="B47" s="11" t="s">
        <v>84</v>
      </c>
    </row>
    <row r="48" spans="1:2">
      <c r="A48" s="178" t="s">
        <v>86</v>
      </c>
      <c r="B48" s="11" t="s">
        <v>85</v>
      </c>
    </row>
    <row r="49" spans="1:2">
      <c r="A49" s="178" t="s">
        <v>78</v>
      </c>
      <c r="B49" s="19" t="s">
        <v>277</v>
      </c>
    </row>
    <row r="50" spans="1:2">
      <c r="A50" s="178" t="s">
        <v>91</v>
      </c>
      <c r="B50" s="19" t="s">
        <v>278</v>
      </c>
    </row>
    <row r="51" spans="1:2">
      <c r="A51" s="178" t="s">
        <v>88</v>
      </c>
      <c r="B51" s="19" t="s">
        <v>87</v>
      </c>
    </row>
    <row r="52" spans="1:2">
      <c r="A52" s="178" t="s">
        <v>91</v>
      </c>
      <c r="B52" s="11" t="s">
        <v>89</v>
      </c>
    </row>
    <row r="53" spans="1:2">
      <c r="A53" s="178" t="s">
        <v>91</v>
      </c>
      <c r="B53" s="11" t="s">
        <v>90</v>
      </c>
    </row>
    <row r="54" spans="1:2">
      <c r="A54" s="178" t="s">
        <v>91</v>
      </c>
      <c r="B54" s="11" t="s">
        <v>279</v>
      </c>
    </row>
    <row r="55" spans="1:2">
      <c r="A55" s="178" t="s">
        <v>91</v>
      </c>
      <c r="B55" s="11" t="s">
        <v>280</v>
      </c>
    </row>
    <row r="56" spans="1:2" ht="56">
      <c r="A56" s="178" t="s">
        <v>80</v>
      </c>
      <c r="B56" s="11" t="s">
        <v>237</v>
      </c>
    </row>
    <row r="57" spans="1:2" ht="56">
      <c r="A57" s="178" t="s">
        <v>80</v>
      </c>
      <c r="B57" s="19" t="s">
        <v>100</v>
      </c>
    </row>
    <row r="58" spans="1:2">
      <c r="A58" s="178" t="s">
        <v>178</v>
      </c>
      <c r="B58" s="11" t="s">
        <v>173</v>
      </c>
    </row>
    <row r="59" spans="1:2">
      <c r="A59" s="178" t="s">
        <v>178</v>
      </c>
      <c r="B59" s="11" t="s">
        <v>174</v>
      </c>
    </row>
    <row r="60" spans="1:2">
      <c r="A60" s="178" t="s">
        <v>178</v>
      </c>
      <c r="B60" s="11" t="s">
        <v>175</v>
      </c>
    </row>
    <row r="61" spans="1:2">
      <c r="A61" s="178" t="s">
        <v>178</v>
      </c>
      <c r="B61" s="11" t="s">
        <v>176</v>
      </c>
    </row>
    <row r="62" spans="1:2">
      <c r="A62" s="178" t="s">
        <v>178</v>
      </c>
      <c r="B62" s="11" t="s">
        <v>177</v>
      </c>
    </row>
    <row r="63" spans="1:2">
      <c r="A63" s="178" t="s">
        <v>519</v>
      </c>
      <c r="B63" s="10" t="s">
        <v>200</v>
      </c>
    </row>
    <row r="64" spans="1:2">
      <c r="A64" s="178" t="s">
        <v>519</v>
      </c>
      <c r="B64" s="11" t="s">
        <v>193</v>
      </c>
    </row>
    <row r="65" spans="1:2">
      <c r="A65" s="178" t="s">
        <v>519</v>
      </c>
      <c r="B65" s="11" t="s">
        <v>194</v>
      </c>
    </row>
    <row r="66" spans="1:2">
      <c r="A66" s="178" t="s">
        <v>519</v>
      </c>
      <c r="B66" s="11" t="s">
        <v>195</v>
      </c>
    </row>
    <row r="67" spans="1:2">
      <c r="A67" s="178" t="s">
        <v>519</v>
      </c>
      <c r="B67" s="11" t="s">
        <v>196</v>
      </c>
    </row>
    <row r="68" spans="1:2">
      <c r="A68" s="178" t="s">
        <v>519</v>
      </c>
      <c r="B68" s="11" t="s">
        <v>197</v>
      </c>
    </row>
    <row r="69" spans="1:2">
      <c r="A69" s="178" t="s">
        <v>519</v>
      </c>
      <c r="B69" s="11" t="s">
        <v>198</v>
      </c>
    </row>
    <row r="70" spans="1:2">
      <c r="A70" s="178" t="s">
        <v>519</v>
      </c>
      <c r="B70" s="11" t="s">
        <v>199</v>
      </c>
    </row>
    <row r="71" spans="1:2">
      <c r="A71" s="178" t="s">
        <v>519</v>
      </c>
      <c r="B71" s="10" t="s">
        <v>201</v>
      </c>
    </row>
    <row r="72" spans="1:2">
      <c r="A72" s="178" t="s">
        <v>519</v>
      </c>
      <c r="B72" s="11" t="s">
        <v>202</v>
      </c>
    </row>
    <row r="73" spans="1:2">
      <c r="A73" s="178" t="s">
        <v>519</v>
      </c>
      <c r="B73" s="11" t="s">
        <v>203</v>
      </c>
    </row>
    <row r="74" spans="1:2">
      <c r="A74" s="178" t="s">
        <v>519</v>
      </c>
      <c r="B74" s="11" t="s">
        <v>330</v>
      </c>
    </row>
    <row r="75" spans="1:2">
      <c r="A75" s="178" t="s">
        <v>519</v>
      </c>
      <c r="B75" s="11" t="s">
        <v>204</v>
      </c>
    </row>
    <row r="76" spans="1:2">
      <c r="A76" s="178" t="s">
        <v>115</v>
      </c>
      <c r="B76" s="11" t="s">
        <v>256</v>
      </c>
    </row>
    <row r="77" spans="1:2">
      <c r="A77" s="178" t="s">
        <v>115</v>
      </c>
      <c r="B77" s="11" t="s">
        <v>257</v>
      </c>
    </row>
    <row r="78" spans="1:2">
      <c r="A78" s="178" t="s">
        <v>115</v>
      </c>
      <c r="B78" s="11" t="s">
        <v>114</v>
      </c>
    </row>
    <row r="79" spans="1:2">
      <c r="A79" s="178" t="s">
        <v>118</v>
      </c>
      <c r="B79" s="11" t="s">
        <v>254</v>
      </c>
    </row>
    <row r="80" spans="1:2">
      <c r="A80" s="178" t="s">
        <v>118</v>
      </c>
      <c r="B80" s="11" t="s">
        <v>306</v>
      </c>
    </row>
    <row r="81" spans="1:2">
      <c r="A81" s="178" t="s">
        <v>118</v>
      </c>
      <c r="B81" s="11" t="s">
        <v>255</v>
      </c>
    </row>
    <row r="82" spans="1:2">
      <c r="A82" s="178" t="s">
        <v>118</v>
      </c>
      <c r="B82" s="11" t="s">
        <v>258</v>
      </c>
    </row>
    <row r="83" spans="1:2">
      <c r="A83" s="178" t="s">
        <v>118</v>
      </c>
      <c r="B83" s="11" t="s">
        <v>259</v>
      </c>
    </row>
    <row r="84" spans="1:2">
      <c r="A84" s="178" t="s">
        <v>118</v>
      </c>
      <c r="B84" s="11" t="s">
        <v>260</v>
      </c>
    </row>
    <row r="85" spans="1:2">
      <c r="A85" s="178" t="s">
        <v>118</v>
      </c>
      <c r="B85" s="11" t="s">
        <v>261</v>
      </c>
    </row>
    <row r="86" spans="1:2">
      <c r="A86" s="178" t="s">
        <v>118</v>
      </c>
      <c r="B86" s="11" t="s">
        <v>262</v>
      </c>
    </row>
    <row r="87" spans="1:2">
      <c r="A87" s="178" t="s">
        <v>118</v>
      </c>
      <c r="B87" s="11" t="s">
        <v>263</v>
      </c>
    </row>
    <row r="88" spans="1:2">
      <c r="A88" s="178" t="s">
        <v>118</v>
      </c>
      <c r="B88" s="11" t="s">
        <v>117</v>
      </c>
    </row>
    <row r="89" spans="1:2">
      <c r="A89" s="178" t="s">
        <v>122</v>
      </c>
      <c r="B89" s="11" t="s">
        <v>331</v>
      </c>
    </row>
    <row r="90" spans="1:2" ht="28">
      <c r="A90" s="178" t="s">
        <v>122</v>
      </c>
      <c r="B90" s="11" t="s">
        <v>332</v>
      </c>
    </row>
    <row r="91" spans="1:2">
      <c r="A91" s="178" t="s">
        <v>122</v>
      </c>
      <c r="B91" s="11" t="s">
        <v>333</v>
      </c>
    </row>
    <row r="92" spans="1:2">
      <c r="A92" s="178" t="s">
        <v>122</v>
      </c>
      <c r="B92" s="11" t="s">
        <v>334</v>
      </c>
    </row>
    <row r="93" spans="1:2">
      <c r="A93" s="178" t="s">
        <v>122</v>
      </c>
      <c r="B93" s="11" t="s">
        <v>335</v>
      </c>
    </row>
    <row r="94" spans="1:2">
      <c r="A94" s="178" t="s">
        <v>122</v>
      </c>
      <c r="B94" s="11" t="s">
        <v>336</v>
      </c>
    </row>
    <row r="95" spans="1:2">
      <c r="A95" s="178" t="s">
        <v>122</v>
      </c>
      <c r="B95" s="11" t="s">
        <v>337</v>
      </c>
    </row>
    <row r="96" spans="1:2">
      <c r="A96" s="178" t="s">
        <v>122</v>
      </c>
      <c r="B96" s="11" t="s">
        <v>119</v>
      </c>
    </row>
    <row r="97" spans="1:2">
      <c r="A97" s="178" t="s">
        <v>124</v>
      </c>
      <c r="B97" s="11" t="s">
        <v>123</v>
      </c>
    </row>
    <row r="98" spans="1:2">
      <c r="A98" s="178" t="s">
        <v>124</v>
      </c>
      <c r="B98" s="19" t="s">
        <v>328</v>
      </c>
    </row>
    <row r="99" spans="1:2">
      <c r="A99" s="178" t="s">
        <v>126</v>
      </c>
      <c r="B99" s="19" t="s">
        <v>125</v>
      </c>
    </row>
    <row r="100" spans="1:2">
      <c r="A100" s="178" t="s">
        <v>127</v>
      </c>
      <c r="B100" s="19" t="s">
        <v>314</v>
      </c>
    </row>
    <row r="101" spans="1:2">
      <c r="A101" s="178" t="s">
        <v>127</v>
      </c>
      <c r="B101" s="17" t="s">
        <v>265</v>
      </c>
    </row>
    <row r="102" spans="1:2" ht="28">
      <c r="A102" s="178" t="s">
        <v>133</v>
      </c>
      <c r="B102" s="11" t="s">
        <v>129</v>
      </c>
    </row>
    <row r="103" spans="1:2">
      <c r="A103" s="178" t="s">
        <v>133</v>
      </c>
      <c r="B103" s="11" t="s">
        <v>130</v>
      </c>
    </row>
    <row r="104" spans="1:2">
      <c r="A104" s="178" t="s">
        <v>133</v>
      </c>
      <c r="B104" s="11" t="s">
        <v>131</v>
      </c>
    </row>
    <row r="105" spans="1:2" ht="56">
      <c r="A105" s="178" t="s">
        <v>141</v>
      </c>
      <c r="B105" s="11" t="s">
        <v>138</v>
      </c>
    </row>
    <row r="106" spans="1:2">
      <c r="A106" s="178" t="s">
        <v>141</v>
      </c>
      <c r="B106" s="11" t="s">
        <v>338</v>
      </c>
    </row>
    <row r="107" spans="1:2">
      <c r="A107" s="178" t="s">
        <v>141</v>
      </c>
      <c r="B107" s="11" t="s">
        <v>139</v>
      </c>
    </row>
    <row r="108" spans="1:2" ht="42">
      <c r="A108" s="178" t="s">
        <v>141</v>
      </c>
      <c r="B108" s="11" t="s">
        <v>140</v>
      </c>
    </row>
    <row r="109" spans="1:2">
      <c r="A109" s="178" t="s">
        <v>388</v>
      </c>
      <c r="B109" s="11" t="s">
        <v>120</v>
      </c>
    </row>
    <row r="110" spans="1:2">
      <c r="A110" s="178" t="s">
        <v>388</v>
      </c>
      <c r="B110" s="11" t="s">
        <v>121</v>
      </c>
    </row>
    <row r="111" spans="1:2">
      <c r="A111" s="178" t="s">
        <v>388</v>
      </c>
      <c r="B111" s="17" t="s">
        <v>389</v>
      </c>
    </row>
    <row r="112" spans="1:2">
      <c r="A112" s="178" t="s">
        <v>388</v>
      </c>
      <c r="B112" s="17" t="s">
        <v>390</v>
      </c>
    </row>
    <row r="113" spans="1:2">
      <c r="A113" s="178" t="s">
        <v>388</v>
      </c>
      <c r="B113" s="17" t="s">
        <v>403</v>
      </c>
    </row>
    <row r="114" spans="1:2" ht="42">
      <c r="A114" s="178" t="s">
        <v>388</v>
      </c>
      <c r="B114" s="397" t="s">
        <v>132</v>
      </c>
    </row>
    <row r="115" spans="1:2" ht="28">
      <c r="A115" s="178" t="s">
        <v>14</v>
      </c>
      <c r="B115" s="11" t="s">
        <v>290</v>
      </c>
    </row>
    <row r="116" spans="1:2">
      <c r="A116" s="178" t="s">
        <v>16</v>
      </c>
      <c r="B116" s="11" t="s">
        <v>15</v>
      </c>
    </row>
    <row r="117" spans="1:2">
      <c r="A117" s="178" t="s">
        <v>16</v>
      </c>
      <c r="B117" s="10" t="s">
        <v>245</v>
      </c>
    </row>
    <row r="118" spans="1:2">
      <c r="A118" s="178" t="s">
        <v>19</v>
      </c>
      <c r="B118" s="10" t="s">
        <v>17</v>
      </c>
    </row>
    <row r="119" spans="1:2">
      <c r="A119" s="178" t="s">
        <v>19</v>
      </c>
      <c r="B119" s="19" t="s">
        <v>18</v>
      </c>
    </row>
    <row r="120" spans="1:2" ht="28">
      <c r="A120" s="178" t="s">
        <v>22</v>
      </c>
      <c r="B120" s="10" t="s">
        <v>246</v>
      </c>
    </row>
    <row r="121" spans="1:2">
      <c r="A121" s="178" t="s">
        <v>22</v>
      </c>
      <c r="B121" s="11" t="s">
        <v>23</v>
      </c>
    </row>
    <row r="122" spans="1:2">
      <c r="A122" s="178" t="s">
        <v>22</v>
      </c>
      <c r="B122" s="11" t="s">
        <v>24</v>
      </c>
    </row>
    <row r="123" spans="1:2">
      <c r="A123" s="178" t="s">
        <v>22</v>
      </c>
      <c r="B123" s="11" t="s">
        <v>25</v>
      </c>
    </row>
    <row r="124" spans="1:2">
      <c r="A124" s="178" t="s">
        <v>22</v>
      </c>
      <c r="B124" s="11" t="s">
        <v>26</v>
      </c>
    </row>
    <row r="125" spans="1:2">
      <c r="A125" s="178" t="s">
        <v>28</v>
      </c>
      <c r="B125" s="19" t="s">
        <v>27</v>
      </c>
    </row>
    <row r="126" spans="1:2">
      <c r="A126" s="178" t="s">
        <v>28</v>
      </c>
      <c r="B126" s="19" t="s">
        <v>249</v>
      </c>
    </row>
    <row r="127" spans="1:2">
      <c r="A127" s="178" t="s">
        <v>35</v>
      </c>
      <c r="B127" s="11" t="s">
        <v>36</v>
      </c>
    </row>
    <row r="128" spans="1:2" ht="28">
      <c r="A128" s="178" t="s">
        <v>205</v>
      </c>
      <c r="B128" s="11" t="s">
        <v>325</v>
      </c>
    </row>
    <row r="129" spans="1:3">
      <c r="A129" s="178" t="s">
        <v>205</v>
      </c>
      <c r="B129" s="11" t="s">
        <v>323</v>
      </c>
    </row>
    <row r="130" spans="1:3">
      <c r="A130" s="178" t="s">
        <v>205</v>
      </c>
      <c r="B130" s="11" t="s">
        <v>324</v>
      </c>
    </row>
    <row r="131" spans="1:3" ht="42">
      <c r="A131" s="178" t="s">
        <v>77</v>
      </c>
      <c r="B131" s="11" t="s">
        <v>326</v>
      </c>
    </row>
    <row r="132" spans="1:3">
      <c r="A132" s="178" t="s">
        <v>77</v>
      </c>
      <c r="B132" s="11" t="s">
        <v>74</v>
      </c>
    </row>
    <row r="133" spans="1:3">
      <c r="A133" s="178" t="s">
        <v>77</v>
      </c>
      <c r="B133" s="11" t="s">
        <v>75</v>
      </c>
    </row>
    <row r="134" spans="1:3">
      <c r="A134" s="178" t="s">
        <v>77</v>
      </c>
      <c r="B134" s="11" t="s">
        <v>76</v>
      </c>
    </row>
    <row r="135" spans="1:3" ht="28">
      <c r="A135" s="178" t="s">
        <v>56</v>
      </c>
      <c r="B135" s="11" t="s">
        <v>275</v>
      </c>
    </row>
    <row r="136" spans="1:3">
      <c r="A136" s="178" t="s">
        <v>56</v>
      </c>
      <c r="B136" s="20" t="s">
        <v>274</v>
      </c>
      <c r="C136" s="5"/>
    </row>
    <row r="137" spans="1:3" ht="28">
      <c r="A137" s="178" t="s">
        <v>56</v>
      </c>
      <c r="B137" s="20" t="s">
        <v>212</v>
      </c>
    </row>
    <row r="138" spans="1:3">
      <c r="A138" s="178" t="s">
        <v>211</v>
      </c>
      <c r="B138" s="11" t="s">
        <v>207</v>
      </c>
    </row>
    <row r="139" spans="1:3">
      <c r="A139" s="178" t="s">
        <v>211</v>
      </c>
      <c r="B139" s="11" t="s">
        <v>208</v>
      </c>
    </row>
    <row r="140" spans="1:3" ht="15" customHeight="1">
      <c r="A140" s="178" t="s">
        <v>211</v>
      </c>
      <c r="B140" s="11" t="s">
        <v>209</v>
      </c>
    </row>
    <row r="141" spans="1:3" ht="28">
      <c r="A141" s="178" t="s">
        <v>211</v>
      </c>
      <c r="B141" s="11" t="s">
        <v>210</v>
      </c>
    </row>
    <row r="142" spans="1:3">
      <c r="A142" s="178" t="s">
        <v>271</v>
      </c>
      <c r="B142" s="11" t="s">
        <v>272</v>
      </c>
    </row>
    <row r="143" spans="1:3">
      <c r="A143" s="178" t="s">
        <v>165</v>
      </c>
      <c r="B143" s="10" t="s">
        <v>145</v>
      </c>
    </row>
    <row r="144" spans="1:3">
      <c r="A144" s="178" t="s">
        <v>165</v>
      </c>
      <c r="B144" s="11" t="s">
        <v>146</v>
      </c>
    </row>
    <row r="145" spans="1:2">
      <c r="A145" s="178" t="s">
        <v>165</v>
      </c>
      <c r="B145" s="11" t="s">
        <v>147</v>
      </c>
    </row>
    <row r="146" spans="1:2" ht="28">
      <c r="A146" s="178" t="s">
        <v>165</v>
      </c>
      <c r="B146" s="11" t="s">
        <v>148</v>
      </c>
    </row>
    <row r="147" spans="1:2" ht="42">
      <c r="A147" s="178" t="s">
        <v>165</v>
      </c>
      <c r="B147" s="11" t="s">
        <v>149</v>
      </c>
    </row>
    <row r="148" spans="1:2">
      <c r="A148" s="178" t="s">
        <v>165</v>
      </c>
      <c r="B148" s="11" t="s">
        <v>150</v>
      </c>
    </row>
    <row r="149" spans="1:2">
      <c r="A149" s="178" t="s">
        <v>165</v>
      </c>
      <c r="B149" s="11" t="s">
        <v>151</v>
      </c>
    </row>
    <row r="150" spans="1:2">
      <c r="A150" s="178" t="s">
        <v>165</v>
      </c>
      <c r="B150" s="11" t="s">
        <v>152</v>
      </c>
    </row>
    <row r="151" spans="1:2">
      <c r="A151" s="178" t="s">
        <v>165</v>
      </c>
      <c r="B151" s="11" t="s">
        <v>153</v>
      </c>
    </row>
    <row r="152" spans="1:2">
      <c r="A152" s="178" t="s">
        <v>165</v>
      </c>
      <c r="B152" s="11" t="s">
        <v>154</v>
      </c>
    </row>
    <row r="153" spans="1:2">
      <c r="A153" s="178" t="s">
        <v>165</v>
      </c>
      <c r="B153" s="11" t="s">
        <v>155</v>
      </c>
    </row>
    <row r="154" spans="1:2">
      <c r="A154" s="178" t="s">
        <v>165</v>
      </c>
      <c r="B154" s="19" t="s">
        <v>156</v>
      </c>
    </row>
    <row r="155" spans="1:2">
      <c r="A155" s="178" t="s">
        <v>165</v>
      </c>
      <c r="B155" s="11" t="s">
        <v>157</v>
      </c>
    </row>
    <row r="156" spans="1:2">
      <c r="A156" s="178" t="s">
        <v>165</v>
      </c>
      <c r="B156" s="11" t="s">
        <v>158</v>
      </c>
    </row>
    <row r="157" spans="1:2">
      <c r="A157" s="178" t="s">
        <v>165</v>
      </c>
      <c r="B157" s="11" t="s">
        <v>159</v>
      </c>
    </row>
    <row r="158" spans="1:2">
      <c r="A158" s="178" t="s">
        <v>165</v>
      </c>
      <c r="B158" s="11" t="s">
        <v>160</v>
      </c>
    </row>
    <row r="159" spans="1:2">
      <c r="A159" s="178" t="s">
        <v>165</v>
      </c>
      <c r="B159" s="11" t="s">
        <v>161</v>
      </c>
    </row>
    <row r="160" spans="1:2">
      <c r="A160" s="178" t="s">
        <v>165</v>
      </c>
      <c r="B160" s="11" t="s">
        <v>162</v>
      </c>
    </row>
    <row r="161" spans="1:3">
      <c r="A161" s="178" t="s">
        <v>165</v>
      </c>
      <c r="B161" s="11" t="s">
        <v>163</v>
      </c>
    </row>
    <row r="162" spans="1:3">
      <c r="A162" s="178" t="s">
        <v>165</v>
      </c>
      <c r="B162" s="11" t="s">
        <v>164</v>
      </c>
    </row>
    <row r="163" spans="1:3">
      <c r="A163" s="178" t="s">
        <v>165</v>
      </c>
      <c r="B163" s="11" t="s">
        <v>339</v>
      </c>
    </row>
    <row r="164" spans="1:3" ht="42">
      <c r="A164" s="178" t="s">
        <v>170</v>
      </c>
      <c r="B164" s="11" t="s">
        <v>329</v>
      </c>
    </row>
    <row r="165" spans="1:3" ht="28">
      <c r="A165" s="178" t="s">
        <v>170</v>
      </c>
      <c r="B165" s="11" t="s">
        <v>168</v>
      </c>
    </row>
    <row r="166" spans="1:3" ht="42">
      <c r="A166" s="178" t="s">
        <v>170</v>
      </c>
      <c r="B166" s="11" t="s">
        <v>169</v>
      </c>
    </row>
    <row r="167" spans="1:3">
      <c r="A167" s="178" t="s">
        <v>170</v>
      </c>
      <c r="B167" s="11" t="s">
        <v>727</v>
      </c>
    </row>
    <row r="168" spans="1:3">
      <c r="A168" s="178" t="s">
        <v>31</v>
      </c>
      <c r="B168" s="11" t="s">
        <v>29</v>
      </c>
    </row>
    <row r="169" spans="1:3">
      <c r="A169" s="178" t="s">
        <v>31</v>
      </c>
      <c r="B169" s="11" t="s">
        <v>30</v>
      </c>
      <c r="C169" s="5"/>
    </row>
    <row r="170" spans="1:3">
      <c r="A170" s="178" t="s">
        <v>183</v>
      </c>
      <c r="B170" s="11" t="s">
        <v>181</v>
      </c>
    </row>
    <row r="171" spans="1:3" ht="28">
      <c r="A171" s="178" t="s">
        <v>183</v>
      </c>
      <c r="B171" s="11" t="s">
        <v>182</v>
      </c>
    </row>
    <row r="172" spans="1:3">
      <c r="A172" s="178" t="s">
        <v>39</v>
      </c>
      <c r="B172" s="11" t="s">
        <v>40</v>
      </c>
    </row>
    <row r="173" spans="1:3">
      <c r="A173" s="178" t="s">
        <v>39</v>
      </c>
      <c r="B173" s="11" t="s">
        <v>41</v>
      </c>
    </row>
    <row r="174" spans="1:3">
      <c r="A174" s="178" t="s">
        <v>39</v>
      </c>
      <c r="B174" s="11" t="s">
        <v>42</v>
      </c>
    </row>
    <row r="175" spans="1:3">
      <c r="A175" s="178" t="s">
        <v>39</v>
      </c>
      <c r="B175" s="11" t="s">
        <v>43</v>
      </c>
    </row>
  </sheetData>
  <autoFilter ref="A6:B6">
    <sortState ref="A6:B175">
      <sortCondition ref="A5"/>
    </sortState>
  </autoFilter>
  <mergeCells count="1">
    <mergeCell ref="A4:B4"/>
  </mergeCells>
  <pageMargins left="0.70866141732283472" right="0.70866141732283472" top="0.74803149606299213" bottom="0.74803149606299213" header="0.31496062992125984" footer="0.31496062992125984"/>
  <pageSetup paperSize="9" orientation="portrait" horizontalDpi="300" verticalDpi="300"/>
  <headerFooter>
    <oddHeader>&amp;LIndicateurs Cit'ergie - 2018</oddHeader>
    <oddFooter>&amp;LRéalisé pour l'ADEME par le Bureau d'Appui Cit'ergie (AERE)</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Accueil</vt:lpstr>
      <vt:lpstr>Indicateurs Cit'ergie</vt:lpstr>
      <vt:lpstr>Aide aux calculs</vt:lpstr>
      <vt:lpstr>Données patrimoine</vt:lpstr>
      <vt:lpstr>Annexe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Liane</dc:creator>
  <cp:lastModifiedBy>Cristina</cp:lastModifiedBy>
  <dcterms:created xsi:type="dcterms:W3CDTF">2018-04-25T08:15:34Z</dcterms:created>
  <dcterms:modified xsi:type="dcterms:W3CDTF">2021-03-26T10:04:11Z</dcterms:modified>
</cp:coreProperties>
</file>