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28800" windowHeight="12210" activeTab="2" xr2:uid="{7B50BA58-E4F6-4E5E-8A7B-EC7B56DD7C21}"/>
  </bookViews>
  <sheets>
    <sheet name="Addresses" sheetId="2" r:id="rId1"/>
    <sheet name="Graphics" sheetId="3" r:id="rId2"/>
    <sheet name="Tile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B13" i="4"/>
  <c r="C12" i="4"/>
  <c r="B12" i="4"/>
  <c r="C10" i="4"/>
  <c r="B10" i="4"/>
  <c r="B9" i="4"/>
  <c r="C5" i="4"/>
  <c r="B5" i="4"/>
  <c r="C15" i="3"/>
  <c r="D15" i="3"/>
  <c r="J11" i="3"/>
  <c r="I11" i="3"/>
  <c r="I9" i="3"/>
  <c r="H9" i="3"/>
  <c r="I8" i="3"/>
  <c r="H8" i="3"/>
  <c r="I5" i="3"/>
  <c r="H5" i="3"/>
  <c r="C9" i="3"/>
  <c r="C10" i="3"/>
  <c r="C11" i="3"/>
  <c r="C8" i="3"/>
  <c r="D8" i="3" s="1"/>
  <c r="D9" i="3"/>
  <c r="D5" i="3"/>
  <c r="C5" i="3"/>
  <c r="D10" i="3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A5" i="2"/>
  <c r="A6" i="2"/>
  <c r="A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2"/>
  <c r="B4" i="2"/>
  <c r="B5" i="2"/>
  <c r="B3" i="2"/>
  <c r="D11" i="3" l="1"/>
  <c r="B6" i="2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</calcChain>
</file>

<file path=xl/sharedStrings.xml><?xml version="1.0" encoding="utf-8"?>
<sst xmlns="http://schemas.openxmlformats.org/spreadsheetml/2006/main" count="48" uniqueCount="36">
  <si>
    <t>Chip Ram</t>
  </si>
  <si>
    <t>Bank</t>
  </si>
  <si>
    <t>Dec</t>
  </si>
  <si>
    <t>Hex</t>
  </si>
  <si>
    <t>Start Address</t>
  </si>
  <si>
    <t>End Address</t>
  </si>
  <si>
    <t>Usage</t>
  </si>
  <si>
    <t>ROM/Later Program</t>
  </si>
  <si>
    <t>Program</t>
  </si>
  <si>
    <t>GPU Registers/Objects</t>
  </si>
  <si>
    <t>IO Registers</t>
  </si>
  <si>
    <t>Audio Registers</t>
  </si>
  <si>
    <t>Graphics and Shared</t>
  </si>
  <si>
    <t>W</t>
  </si>
  <si>
    <t>H</t>
  </si>
  <si>
    <t>PPB</t>
  </si>
  <si>
    <t>Plane 0</t>
  </si>
  <si>
    <t>Plane 1</t>
  </si>
  <si>
    <t>Plane 2</t>
  </si>
  <si>
    <t>Plane 3</t>
  </si>
  <si>
    <t>PlaneSize</t>
  </si>
  <si>
    <t>Max Tiles</t>
  </si>
  <si>
    <t>BPT</t>
  </si>
  <si>
    <t>TilesSize</t>
  </si>
  <si>
    <t>TileMap</t>
  </si>
  <si>
    <t>TileSize</t>
  </si>
  <si>
    <t>Per Row</t>
  </si>
  <si>
    <t>Start</t>
  </si>
  <si>
    <t>Num</t>
  </si>
  <si>
    <t>Size</t>
  </si>
  <si>
    <t>StartBytes</t>
  </si>
  <si>
    <t>TileStart</t>
  </si>
  <si>
    <t>GpuMem</t>
  </si>
  <si>
    <t>TileAbsStart</t>
  </si>
  <si>
    <t>TileDst</t>
  </si>
  <si>
    <t>TileLen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</si>
</sst>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F48A-4545-44AF-8465-714E7B30E76A}">
  <dimension ref="A1:F18"/>
  <sheetViews>
    <sheetView workbookViewId="0">
      <selection activeCell="F8" sqref="F8"/>
    </sheetView>
  </sheetViews>
  <sheetFormatPr defaultRowHeight="15" x14ac:dyDescent="0.25"/>
  <cols>
    <col min="1" max="1" width="16.85546875" customWidth="1"/>
    <col min="5" max="5" width="7.7109375" customWidth="1"/>
    <col min="6" max="6" width="26.85546875" customWidth="1"/>
  </cols>
  <sheetData>
    <row r="1" spans="1:6" x14ac:dyDescent="0.25">
      <c r="A1" t="s">
        <v>4</v>
      </c>
      <c r="C1" t="s">
        <v>5</v>
      </c>
      <c r="E1" t="s">
        <v>1</v>
      </c>
      <c r="F1" t="s">
        <v>6</v>
      </c>
    </row>
    <row r="2" spans="1:6" x14ac:dyDescent="0.25">
      <c r="A2" t="s">
        <v>2</v>
      </c>
      <c r="B2" t="s">
        <v>3</v>
      </c>
      <c r="C2" t="s">
        <v>2</v>
      </c>
      <c r="D2" t="s">
        <v>3</v>
      </c>
    </row>
    <row r="3" spans="1:6" x14ac:dyDescent="0.25">
      <c r="A3">
        <v>0</v>
      </c>
      <c r="B3" t="str">
        <f>"$" &amp; DEC2HEX(A3, 4)</f>
        <v>$0000</v>
      </c>
      <c r="C3">
        <f>A3+4096-1</f>
        <v>4095</v>
      </c>
      <c r="D3" t="str">
        <f>"$" &amp; DEC2HEX(C3, 4)</f>
        <v>$0FFF</v>
      </c>
      <c r="F3" t="s">
        <v>7</v>
      </c>
    </row>
    <row r="4" spans="1:6" x14ac:dyDescent="0.25">
      <c r="A4">
        <f>A3+4096</f>
        <v>4096</v>
      </c>
      <c r="B4" t="str">
        <f t="shared" ref="B4:B18" si="0">"$" &amp; DEC2HEX(A4, 4)</f>
        <v>$1000</v>
      </c>
      <c r="C4">
        <f t="shared" ref="C4:C18" si="1">A4+4096-1</f>
        <v>8191</v>
      </c>
      <c r="D4" t="str">
        <f t="shared" ref="D4:D18" si="2">"$" &amp; DEC2HEX(C4, 4)</f>
        <v>$1FFF</v>
      </c>
      <c r="F4" t="s">
        <v>8</v>
      </c>
    </row>
    <row r="5" spans="1:6" x14ac:dyDescent="0.25">
      <c r="A5">
        <f t="shared" ref="A5:A18" si="3">A4+4096</f>
        <v>8192</v>
      </c>
      <c r="B5" t="str">
        <f t="shared" si="0"/>
        <v>$2000</v>
      </c>
      <c r="C5">
        <f t="shared" si="1"/>
        <v>12287</v>
      </c>
      <c r="D5" t="str">
        <f t="shared" si="2"/>
        <v>$2FFF</v>
      </c>
      <c r="F5" t="s">
        <v>8</v>
      </c>
    </row>
    <row r="6" spans="1:6" x14ac:dyDescent="0.25">
      <c r="A6">
        <f t="shared" si="3"/>
        <v>12288</v>
      </c>
      <c r="B6" t="str">
        <f t="shared" si="0"/>
        <v>$3000</v>
      </c>
      <c r="C6">
        <f t="shared" si="1"/>
        <v>16383</v>
      </c>
      <c r="D6" t="str">
        <f t="shared" si="2"/>
        <v>$3FFF</v>
      </c>
      <c r="F6" t="s">
        <v>8</v>
      </c>
    </row>
    <row r="7" spans="1:6" x14ac:dyDescent="0.25">
      <c r="A7">
        <f t="shared" si="3"/>
        <v>16384</v>
      </c>
      <c r="B7" t="str">
        <f t="shared" si="0"/>
        <v>$4000</v>
      </c>
      <c r="C7">
        <f t="shared" si="1"/>
        <v>20479</v>
      </c>
      <c r="D7" t="str">
        <f t="shared" si="2"/>
        <v>$4FFF</v>
      </c>
      <c r="F7" t="s">
        <v>0</v>
      </c>
    </row>
    <row r="8" spans="1:6" x14ac:dyDescent="0.25">
      <c r="A8">
        <f t="shared" si="3"/>
        <v>20480</v>
      </c>
      <c r="B8" t="str">
        <f t="shared" si="0"/>
        <v>$5000</v>
      </c>
      <c r="C8">
        <f t="shared" si="1"/>
        <v>24575</v>
      </c>
      <c r="D8" t="str">
        <f t="shared" si="2"/>
        <v>$5FFF</v>
      </c>
      <c r="F8" t="s">
        <v>9</v>
      </c>
    </row>
    <row r="9" spans="1:6" x14ac:dyDescent="0.25">
      <c r="A9">
        <f t="shared" si="3"/>
        <v>24576</v>
      </c>
      <c r="B9" t="str">
        <f t="shared" si="0"/>
        <v>$6000</v>
      </c>
      <c r="C9">
        <f t="shared" si="1"/>
        <v>28671</v>
      </c>
      <c r="D9" t="str">
        <f t="shared" si="2"/>
        <v>$6FFF</v>
      </c>
      <c r="F9" t="s">
        <v>11</v>
      </c>
    </row>
    <row r="10" spans="1:6" x14ac:dyDescent="0.25">
      <c r="A10">
        <f t="shared" si="3"/>
        <v>28672</v>
      </c>
      <c r="B10" t="str">
        <f t="shared" si="0"/>
        <v>$7000</v>
      </c>
      <c r="C10">
        <f t="shared" si="1"/>
        <v>32767</v>
      </c>
      <c r="D10" t="str">
        <f t="shared" si="2"/>
        <v>$7FFF</v>
      </c>
      <c r="F10" t="s">
        <v>10</v>
      </c>
    </row>
    <row r="11" spans="1:6" x14ac:dyDescent="0.25">
      <c r="A11">
        <f t="shared" si="3"/>
        <v>32768</v>
      </c>
      <c r="B11" t="str">
        <f t="shared" si="0"/>
        <v>$8000</v>
      </c>
      <c r="C11">
        <f t="shared" si="1"/>
        <v>36863</v>
      </c>
      <c r="D11" t="str">
        <f t="shared" si="2"/>
        <v>$8FFF</v>
      </c>
      <c r="E11">
        <v>0</v>
      </c>
      <c r="F11" t="s">
        <v>12</v>
      </c>
    </row>
    <row r="12" spans="1:6" x14ac:dyDescent="0.25">
      <c r="A12">
        <f t="shared" si="3"/>
        <v>36864</v>
      </c>
      <c r="B12" t="str">
        <f t="shared" si="0"/>
        <v>$9000</v>
      </c>
      <c r="C12">
        <f t="shared" si="1"/>
        <v>40959</v>
      </c>
      <c r="D12" t="str">
        <f t="shared" si="2"/>
        <v>$9FFF</v>
      </c>
      <c r="E12">
        <v>1</v>
      </c>
      <c r="F12" t="s">
        <v>12</v>
      </c>
    </row>
    <row r="13" spans="1:6" x14ac:dyDescent="0.25">
      <c r="A13">
        <f t="shared" si="3"/>
        <v>40960</v>
      </c>
      <c r="B13" t="str">
        <f t="shared" si="0"/>
        <v>$A000</v>
      </c>
      <c r="C13">
        <f t="shared" si="1"/>
        <v>45055</v>
      </c>
      <c r="D13" t="str">
        <f t="shared" si="2"/>
        <v>$AFFF</v>
      </c>
      <c r="E13">
        <v>2</v>
      </c>
      <c r="F13" t="s">
        <v>12</v>
      </c>
    </row>
    <row r="14" spans="1:6" x14ac:dyDescent="0.25">
      <c r="A14">
        <f t="shared" si="3"/>
        <v>45056</v>
      </c>
      <c r="B14" t="str">
        <f t="shared" si="0"/>
        <v>$B000</v>
      </c>
      <c r="C14">
        <f t="shared" si="1"/>
        <v>49151</v>
      </c>
      <c r="D14" t="str">
        <f t="shared" si="2"/>
        <v>$BFFF</v>
      </c>
      <c r="E14">
        <v>3</v>
      </c>
      <c r="F14" t="s">
        <v>12</v>
      </c>
    </row>
    <row r="15" spans="1:6" x14ac:dyDescent="0.25">
      <c r="A15">
        <f t="shared" si="3"/>
        <v>49152</v>
      </c>
      <c r="B15" t="str">
        <f t="shared" si="0"/>
        <v>$C000</v>
      </c>
      <c r="C15">
        <f t="shared" si="1"/>
        <v>53247</v>
      </c>
      <c r="D15" t="str">
        <f t="shared" si="2"/>
        <v>$CFFF</v>
      </c>
      <c r="E15">
        <v>4</v>
      </c>
      <c r="F15" t="s">
        <v>12</v>
      </c>
    </row>
    <row r="16" spans="1:6" x14ac:dyDescent="0.25">
      <c r="A16">
        <f t="shared" si="3"/>
        <v>53248</v>
      </c>
      <c r="B16" t="str">
        <f t="shared" si="0"/>
        <v>$D000</v>
      </c>
      <c r="C16">
        <f t="shared" si="1"/>
        <v>57343</v>
      </c>
      <c r="D16" t="str">
        <f t="shared" si="2"/>
        <v>$DFFF</v>
      </c>
      <c r="E16">
        <v>5</v>
      </c>
      <c r="F16" t="s">
        <v>12</v>
      </c>
    </row>
    <row r="17" spans="1:6" x14ac:dyDescent="0.25">
      <c r="A17">
        <f t="shared" si="3"/>
        <v>57344</v>
      </c>
      <c r="B17" t="str">
        <f t="shared" si="0"/>
        <v>$E000</v>
      </c>
      <c r="C17">
        <f t="shared" si="1"/>
        <v>61439</v>
      </c>
      <c r="D17" t="str">
        <f t="shared" si="2"/>
        <v>$EFFF</v>
      </c>
      <c r="E17">
        <v>6</v>
      </c>
      <c r="F17" t="s">
        <v>12</v>
      </c>
    </row>
    <row r="18" spans="1:6" x14ac:dyDescent="0.25">
      <c r="A18">
        <f t="shared" si="3"/>
        <v>61440</v>
      </c>
      <c r="B18" t="str">
        <f t="shared" si="0"/>
        <v>$F000</v>
      </c>
      <c r="C18">
        <f t="shared" si="1"/>
        <v>65535</v>
      </c>
      <c r="D18" t="str">
        <f t="shared" si="2"/>
        <v>$FFFF</v>
      </c>
      <c r="E18">
        <v>7</v>
      </c>
      <c r="F1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08FE-648B-4453-993C-DE8B315E1618}">
  <dimension ref="B2:J15"/>
  <sheetViews>
    <sheetView workbookViewId="0">
      <selection activeCell="D5" sqref="D5"/>
    </sheetView>
  </sheetViews>
  <sheetFormatPr defaultRowHeight="15" x14ac:dyDescent="0.25"/>
  <cols>
    <col min="3" max="3" width="9" customWidth="1"/>
  </cols>
  <sheetData>
    <row r="2" spans="2:10" x14ac:dyDescent="0.25">
      <c r="B2" t="s">
        <v>13</v>
      </c>
      <c r="C2">
        <v>320</v>
      </c>
      <c r="G2" t="s">
        <v>21</v>
      </c>
      <c r="H2">
        <v>256</v>
      </c>
    </row>
    <row r="3" spans="2:10" x14ac:dyDescent="0.25">
      <c r="B3" t="s">
        <v>14</v>
      </c>
      <c r="C3">
        <v>256</v>
      </c>
      <c r="G3" t="s">
        <v>22</v>
      </c>
      <c r="H3">
        <v>8</v>
      </c>
    </row>
    <row r="4" spans="2:10" x14ac:dyDescent="0.25">
      <c r="B4" t="s">
        <v>15</v>
      </c>
      <c r="C4">
        <v>8</v>
      </c>
    </row>
    <row r="5" spans="2:10" x14ac:dyDescent="0.25">
      <c r="B5" t="s">
        <v>20</v>
      </c>
      <c r="C5">
        <f>(C2*C3)/C4</f>
        <v>10240</v>
      </c>
      <c r="D5" t="str">
        <f>DEC2HEX(C5,4)</f>
        <v>2800</v>
      </c>
      <c r="G5" t="s">
        <v>23</v>
      </c>
      <c r="H5">
        <f>H2*H3</f>
        <v>2048</v>
      </c>
      <c r="I5" t="str">
        <f>DEC2HEX(H5)</f>
        <v>800</v>
      </c>
    </row>
    <row r="7" spans="2:10" x14ac:dyDescent="0.25">
      <c r="G7" t="s">
        <v>25</v>
      </c>
      <c r="H7">
        <v>8</v>
      </c>
    </row>
    <row r="8" spans="2:10" x14ac:dyDescent="0.25">
      <c r="B8" t="s">
        <v>16</v>
      </c>
      <c r="C8">
        <f>Addresses!A11</f>
        <v>32768</v>
      </c>
      <c r="D8" t="str">
        <f>DEC2HEX(C8,4)</f>
        <v>8000</v>
      </c>
      <c r="G8" t="s">
        <v>24</v>
      </c>
      <c r="H8">
        <f>C2</f>
        <v>320</v>
      </c>
      <c r="I8">
        <f>H8/H7</f>
        <v>40</v>
      </c>
    </row>
    <row r="9" spans="2:10" x14ac:dyDescent="0.25">
      <c r="B9" t="s">
        <v>17</v>
      </c>
      <c r="C9">
        <f>Addresses!A12</f>
        <v>36864</v>
      </c>
      <c r="D9" t="str">
        <f t="shared" ref="D9:D11" si="0">DEC2HEX(C9,4)</f>
        <v>9000</v>
      </c>
      <c r="H9">
        <f>C3</f>
        <v>256</v>
      </c>
      <c r="I9">
        <f>H9/H7</f>
        <v>32</v>
      </c>
    </row>
    <row r="10" spans="2:10" x14ac:dyDescent="0.25">
      <c r="B10" t="s">
        <v>18</v>
      </c>
      <c r="C10">
        <f>Addresses!A13</f>
        <v>40960</v>
      </c>
      <c r="D10" t="str">
        <f t="shared" si="0"/>
        <v>A000</v>
      </c>
      <c r="G10" t="s">
        <v>22</v>
      </c>
      <c r="I10">
        <v>8</v>
      </c>
    </row>
    <row r="11" spans="2:10" x14ac:dyDescent="0.25">
      <c r="B11" t="s">
        <v>19</v>
      </c>
      <c r="C11">
        <f>Addresses!A14</f>
        <v>45056</v>
      </c>
      <c r="D11" t="str">
        <f t="shared" si="0"/>
        <v>B000</v>
      </c>
      <c r="I11">
        <f>I8*I9*I10</f>
        <v>10240</v>
      </c>
      <c r="J11" t="str">
        <f>DEC2HEX(I11)</f>
        <v>2800</v>
      </c>
    </row>
    <row r="15" spans="2:10" x14ac:dyDescent="0.25">
      <c r="B15" t="s">
        <v>26</v>
      </c>
      <c r="C15">
        <f>C2/8</f>
        <v>40</v>
      </c>
      <c r="D15">
        <f>HEX2DEC(C15)</f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C495-F4F1-48E7-99EC-BC616FBB078F}">
  <dimension ref="A1:E13"/>
  <sheetViews>
    <sheetView tabSelected="1" workbookViewId="0">
      <selection activeCell="C13" sqref="C13"/>
    </sheetView>
  </sheetViews>
  <sheetFormatPr defaultRowHeight="15" x14ac:dyDescent="0.25"/>
  <cols>
    <col min="1" max="1" width="12.5703125" customWidth="1"/>
  </cols>
  <sheetData>
    <row r="1" spans="1:5" x14ac:dyDescent="0.25">
      <c r="A1" t="s">
        <v>27</v>
      </c>
      <c r="B1">
        <v>33</v>
      </c>
      <c r="D1" t="s">
        <v>29</v>
      </c>
      <c r="E1">
        <v>8</v>
      </c>
    </row>
    <row r="2" spans="1:5" x14ac:dyDescent="0.25">
      <c r="A2" t="s">
        <v>28</v>
      </c>
      <c r="B2">
        <v>91</v>
      </c>
    </row>
    <row r="5" spans="1:5" x14ac:dyDescent="0.25">
      <c r="A5" t="s">
        <v>30</v>
      </c>
      <c r="B5">
        <f>(E1*B1)/8</f>
        <v>33</v>
      </c>
      <c r="C5" t="str">
        <f>DEC2HEX(B5)</f>
        <v>21</v>
      </c>
    </row>
    <row r="8" spans="1:5" x14ac:dyDescent="0.25">
      <c r="A8" t="s">
        <v>31</v>
      </c>
      <c r="B8">
        <v>2048</v>
      </c>
    </row>
    <row r="9" spans="1:5" x14ac:dyDescent="0.25">
      <c r="A9" t="s">
        <v>32</v>
      </c>
      <c r="B9">
        <f>HEX2DEC(C9)</f>
        <v>20480</v>
      </c>
      <c r="C9">
        <v>5000</v>
      </c>
    </row>
    <row r="10" spans="1:5" x14ac:dyDescent="0.25">
      <c r="A10" t="s">
        <v>33</v>
      </c>
      <c r="B10">
        <f>B9+B8</f>
        <v>22528</v>
      </c>
      <c r="C10" t="str">
        <f>DEC2HEX(B10)</f>
        <v>5800</v>
      </c>
    </row>
    <row r="12" spans="1:5" x14ac:dyDescent="0.25">
      <c r="A12" t="s">
        <v>34</v>
      </c>
      <c r="B12">
        <f>B10+B5</f>
        <v>22561</v>
      </c>
      <c r="C12" t="str">
        <f>DEC2HEX(B12)</f>
        <v>5821</v>
      </c>
    </row>
    <row r="13" spans="1:5" x14ac:dyDescent="0.25">
      <c r="A13" t="s">
        <v>35</v>
      </c>
      <c r="B13">
        <f>B2*8</f>
        <v>728</v>
      </c>
      <c r="C13" t="str">
        <f>DEC2HEX(B13)</f>
        <v>2D8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Addresses</vt:lpstr>
      <vt:lpstr>Graphics</vt:lpstr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2017-11-05T14:04:00Z</dcterms:created>
  <dcterms:modified xsi:type="dcterms:W3CDTF">2017-11-11T18:12:49Z</dcterms:modified>
</cp:coreProperties>
</file>