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Graphics" sheetId="2" r:id="rId1"/>
    <sheet name="Registers" sheetId="3" r:id="rId2"/>
    <sheet name="Memory Location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G6" i="4" s="1"/>
  <c r="H6" i="4" s="1"/>
  <c r="E7" i="4"/>
  <c r="E8" i="4"/>
  <c r="E9" i="4"/>
  <c r="E10" i="4"/>
  <c r="G10" i="4" s="1"/>
  <c r="H10" i="4" s="1"/>
  <c r="E11" i="4"/>
  <c r="E12" i="4"/>
  <c r="E13" i="4"/>
  <c r="E14" i="4"/>
  <c r="G14" i="4" s="1"/>
  <c r="H14" i="4" s="1"/>
  <c r="E15" i="4"/>
  <c r="E16" i="4"/>
  <c r="E17" i="4"/>
  <c r="E2" i="4"/>
  <c r="G2" i="4" s="1"/>
  <c r="H2" i="4" s="1"/>
  <c r="G5" i="3"/>
  <c r="G6" i="3"/>
  <c r="G7" i="3"/>
  <c r="F10" i="3"/>
  <c r="F9" i="3"/>
  <c r="G3" i="4"/>
  <c r="H3" i="4" s="1"/>
  <c r="G4" i="4"/>
  <c r="H4" i="4" s="1"/>
  <c r="G5" i="4"/>
  <c r="H5" i="4" s="1"/>
  <c r="G7" i="4"/>
  <c r="H7" i="4" s="1"/>
  <c r="G8" i="4"/>
  <c r="H8" i="4" s="1"/>
  <c r="G9" i="4"/>
  <c r="H9" i="4" s="1"/>
  <c r="G11" i="4"/>
  <c r="H11" i="4" s="1"/>
  <c r="G12" i="4"/>
  <c r="H12" i="4" s="1"/>
  <c r="G13" i="4"/>
  <c r="H13" i="4" s="1"/>
  <c r="G15" i="4"/>
  <c r="H15" i="4" s="1"/>
  <c r="G16" i="4"/>
  <c r="H16" i="4" s="1"/>
  <c r="G17" i="4"/>
  <c r="H17" i="4" s="1"/>
  <c r="I19" i="4"/>
  <c r="F7" i="3"/>
  <c r="G8" i="3" s="1"/>
  <c r="G9" i="3" s="1"/>
  <c r="G10" i="3" s="1"/>
  <c r="G11" i="3" s="1"/>
  <c r="G12" i="3" s="1"/>
  <c r="G13" i="3" s="1"/>
  <c r="G14" i="3" s="1"/>
  <c r="L6" i="2"/>
  <c r="G8" i="2"/>
  <c r="G6" i="2"/>
  <c r="G10" i="2" s="1"/>
  <c r="E12" i="3"/>
  <c r="F12" i="3" s="1"/>
  <c r="E13" i="3"/>
  <c r="F13" i="3" s="1"/>
  <c r="E14" i="3"/>
  <c r="E11" i="3"/>
  <c r="F11" i="3" s="1"/>
  <c r="C2" i="4"/>
  <c r="D3" i="4" s="1"/>
  <c r="F4" i="3"/>
  <c r="F5" i="3"/>
  <c r="F6" i="3"/>
  <c r="F8" i="3"/>
  <c r="F15" i="3"/>
  <c r="F16" i="3"/>
  <c r="F17" i="3"/>
  <c r="F18" i="3"/>
  <c r="F19" i="3"/>
  <c r="F20" i="3"/>
  <c r="F21" i="3"/>
  <c r="F3" i="3"/>
  <c r="G3" i="3"/>
  <c r="G4" i="3" s="1"/>
  <c r="C19" i="2"/>
  <c r="B19" i="2"/>
  <c r="B12" i="2"/>
  <c r="B11" i="2"/>
  <c r="B5" i="2"/>
  <c r="G15" i="3" l="1"/>
  <c r="G16" i="3" s="1"/>
  <c r="G17" i="3" s="1"/>
  <c r="G18" i="3" s="1"/>
  <c r="G19" i="3" s="1"/>
  <c r="G20" i="3" s="1"/>
  <c r="G21" i="3" s="1"/>
  <c r="I10" i="3"/>
  <c r="D4" i="4"/>
  <c r="D5" i="4" s="1"/>
  <c r="D6" i="4" s="1"/>
  <c r="D7" i="4" s="1"/>
  <c r="D8" i="4" s="1"/>
  <c r="D9" i="4" s="1"/>
  <c r="D10" i="4" s="1"/>
  <c r="F14" i="3"/>
  <c r="I22" i="3" s="1"/>
  <c r="I15" i="3" l="1"/>
  <c r="C19" i="4" l="1"/>
  <c r="C20" i="4" s="1"/>
  <c r="C21" i="4" s="1"/>
  <c r="D11" i="4"/>
  <c r="D12" i="4" s="1"/>
  <c r="D13" i="4" s="1"/>
  <c r="D14" i="4" s="1"/>
  <c r="D15" i="4" s="1"/>
  <c r="D16" i="4" s="1"/>
  <c r="D17" i="4" s="1"/>
  <c r="I7" i="4" l="1"/>
  <c r="F6" i="4"/>
  <c r="F3" i="4"/>
  <c r="F5" i="4"/>
  <c r="I4" i="4"/>
  <c r="F4" i="4"/>
  <c r="K4" i="4" l="1"/>
  <c r="J4" i="4"/>
  <c r="L4" i="4" s="1"/>
  <c r="J7" i="4"/>
  <c r="L7" i="4" s="1"/>
  <c r="K7" i="4"/>
  <c r="F8" i="4"/>
  <c r="I6" i="4"/>
  <c r="I5" i="4"/>
  <c r="I3" i="4"/>
  <c r="F2" i="4"/>
  <c r="I2" i="4"/>
  <c r="F7" i="4"/>
  <c r="J3" i="4" l="1"/>
  <c r="L3" i="4" s="1"/>
  <c r="K3" i="4"/>
  <c r="J5" i="4"/>
  <c r="L5" i="4" s="1"/>
  <c r="K5" i="4"/>
  <c r="J2" i="4"/>
  <c r="L2" i="4" s="1"/>
  <c r="K2" i="4"/>
  <c r="J6" i="4"/>
  <c r="L6" i="4" s="1"/>
  <c r="K6" i="4"/>
  <c r="I8" i="4"/>
  <c r="K8" i="4" l="1"/>
  <c r="J8" i="4"/>
  <c r="L8" i="4" s="1"/>
  <c r="I9" i="4"/>
  <c r="F9" i="4"/>
  <c r="J9" i="4" l="1"/>
  <c r="L9" i="4" s="1"/>
  <c r="K9" i="4"/>
  <c r="F10" i="4"/>
  <c r="I10" i="4"/>
  <c r="J10" i="4" l="1"/>
  <c r="L10" i="4" s="1"/>
  <c r="K10" i="4"/>
  <c r="F11" i="4"/>
  <c r="I11" i="4"/>
  <c r="K11" i="4" l="1"/>
  <c r="J11" i="4"/>
  <c r="L11" i="4" s="1"/>
  <c r="F12" i="4"/>
  <c r="I12" i="4"/>
  <c r="K12" i="4" l="1"/>
  <c r="J12" i="4"/>
  <c r="L12" i="4" s="1"/>
  <c r="I13" i="4"/>
  <c r="F13" i="4"/>
  <c r="J13" i="4" l="1"/>
  <c r="L13" i="4" s="1"/>
  <c r="K13" i="4"/>
  <c r="I14" i="4"/>
  <c r="F14" i="4"/>
  <c r="J14" i="4" l="1"/>
  <c r="L14" i="4" s="1"/>
  <c r="K14" i="4"/>
  <c r="F15" i="4"/>
  <c r="I15" i="4"/>
  <c r="K15" i="4" l="1"/>
  <c r="J15" i="4"/>
  <c r="L15" i="4" s="1"/>
  <c r="I16" i="4"/>
  <c r="F16" i="4"/>
  <c r="F17" i="4"/>
  <c r="I17" i="4"/>
  <c r="K16" i="4" l="1"/>
  <c r="J16" i="4"/>
  <c r="L16" i="4" s="1"/>
  <c r="J17" i="4"/>
  <c r="L17" i="4" s="1"/>
  <c r="K17" i="4"/>
</calcChain>
</file>

<file path=xl/sharedStrings.xml><?xml version="1.0" encoding="utf-8"?>
<sst xmlns="http://schemas.openxmlformats.org/spreadsheetml/2006/main" count="72" uniqueCount="64">
  <si>
    <t>Rows</t>
  </si>
  <si>
    <t>Lines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</si>
  <si>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</si>
  <si>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</si>
  <si>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</si>
  <si>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</si>
  <si>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</si>
  <si>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</si>
  <si>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</si>
  <si>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</si>
  <si>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</si>
  <si>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</si>
  <si>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</si>
  <si>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</si>
  <si>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</si>
  <si>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Sum</t>
  </si>
  <si>
    <t>SCREEN</t>
  </si>
  <si>
    <t>Count</t>
  </si>
  <si>
    <t>FONT_ADDR</t>
  </si>
  <si>
    <t>Total</t>
  </si>
  <si>
    <t>PALETTE</t>
  </si>
  <si>
    <t>SCREEN_OFFSET_Y</t>
  </si>
  <si>
    <t>SCREEN_OFFSET_X</t>
  </si>
  <si>
    <t>b</t>
  </si>
  <si>
    <t>Description</t>
  </si>
  <si>
    <t>Current Screen to Render (0 or 1)</t>
  </si>
  <si>
    <t>Screen Horiziontal Offset X (PX*2)</t>
  </si>
  <si>
    <t>Screen Vertical Offset Y (PX)</t>
  </si>
  <si>
    <t>Fast Ram Address for the current font</t>
  </si>
  <si>
    <t>SCREEN_FLAGS</t>
  </si>
  <si>
    <t>Current Screen Flags as Bits (TBD)</t>
  </si>
  <si>
    <t>Sprite Flags (TBD)</t>
  </si>
  <si>
    <t>SPRITE_FLAGS</t>
  </si>
  <si>
    <t>SPRITE_Y</t>
  </si>
  <si>
    <t>SPRITE_X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</si>
  <si>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</si>
  <si>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</si>
  <si>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</si>
  <si>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</si>
  <si>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</si>
  <si>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</si>
  <si>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</si>
  <si>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</si>
  <si>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Sprite Count</t>
  </si>
  <si>
    <t>Per Line</t>
  </si>
  <si>
    <t>Data Size</t>
  </si>
  <si>
    <t>Palette</t>
  </si>
  <si>
    <t>Colours</t>
  </si>
  <si>
    <t>Sprite X Coordinate (Left) (Signed)</t>
  </si>
  <si>
    <t>Sprite Y Coordinate (Top) (Signed)</t>
  </si>
  <si>
    <t>Palette + (8 bits per line)</t>
  </si>
  <si>
    <t>Sprite Image (Addresses)</t>
  </si>
  <si>
    <t>SPRITE_ADDR</t>
  </si>
  <si>
    <t>Best Page</t>
  </si>
  <si>
    <t>Page Aligned</t>
  </si>
  <si>
    <t>Sprite Palette</t>
  </si>
  <si>
    <t>End</t>
  </si>
  <si>
    <t>Begin</t>
  </si>
  <si>
    <t>PCACHE</t>
  </si>
  <si>
    <t>CCACHE</t>
  </si>
  <si>
    <t>SPRITE_PALETTE_ADDR</t>
  </si>
  <si>
    <t>Screen 24 4-bit colour palettes as addresses</t>
  </si>
  <si>
    <t>Pixel Line Cache</t>
  </si>
  <si>
    <t>Colour Line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</si>
</sst>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M19"/>
  <sheetViews>
    <sheetView tabSelected="1" workbookViewId="0">
      <selection activeCell="G13" sqref="G13"/>
    </sheetView>
  </sheetViews>
  <sheetFormatPr defaultRowHeight="15" x14ac:dyDescent="0.25"/>
  <cols>
    <col min="1" max="1" width="20.42578125" customWidth="1"/>
    <col min="2" max="2" width="11.7109375" customWidth="1"/>
    <col min="8" max="8" width="11" customWidth="1"/>
  </cols>
  <sheetData>
    <row r="1" spans="1:13" x14ac:dyDescent="0.25">
      <c r="A1" s="1" t="s">
        <v>2</v>
      </c>
      <c r="F1" s="1" t="s">
        <v>40</v>
      </c>
      <c r="K1" s="1" t="s">
        <v>46</v>
      </c>
    </row>
    <row r="2" spans="1:13" x14ac:dyDescent="0.25">
      <c r="B2">
        <v>320</v>
      </c>
      <c r="C2" t="s">
        <v>3</v>
      </c>
      <c r="G2">
        <v>16</v>
      </c>
      <c r="H2" t="s">
        <v>41</v>
      </c>
      <c r="L2">
        <v>1.5</v>
      </c>
      <c r="M2" t="s">
        <v>10</v>
      </c>
    </row>
    <row r="3" spans="1:13" x14ac:dyDescent="0.25">
      <c r="B3">
        <v>256</v>
      </c>
      <c r="C3" t="s">
        <v>4</v>
      </c>
      <c r="G3">
        <v>16</v>
      </c>
      <c r="H3" t="s">
        <v>42</v>
      </c>
      <c r="K3" s="1" t="s">
        <v>47</v>
      </c>
    </row>
    <row r="4" spans="1:13" x14ac:dyDescent="0.25">
      <c r="F4" s="1" t="s">
        <v>50</v>
      </c>
      <c r="L4">
        <v>16</v>
      </c>
    </row>
    <row r="5" spans="1:13" x14ac:dyDescent="0.25">
      <c r="B5">
        <f>B2*B3</f>
        <v>81920</v>
      </c>
      <c r="F5" s="1" t="s">
        <v>44</v>
      </c>
      <c r="K5" s="1" t="s">
        <v>45</v>
      </c>
    </row>
    <row r="6" spans="1:13" x14ac:dyDescent="0.25">
      <c r="G6">
        <f>G2/B8+(0.5*G2/B8)</f>
        <v>3</v>
      </c>
      <c r="L6">
        <f>L2*L4</f>
        <v>24</v>
      </c>
    </row>
    <row r="7" spans="1:13" x14ac:dyDescent="0.25">
      <c r="A7" s="1" t="s">
        <v>5</v>
      </c>
      <c r="F7" s="1" t="s">
        <v>1</v>
      </c>
    </row>
    <row r="8" spans="1:13" x14ac:dyDescent="0.25">
      <c r="B8">
        <v>8</v>
      </c>
      <c r="C8" t="s">
        <v>6</v>
      </c>
      <c r="G8">
        <f>G3</f>
        <v>16</v>
      </c>
    </row>
    <row r="9" spans="1:13" x14ac:dyDescent="0.25">
      <c r="F9" s="1" t="s">
        <v>45</v>
      </c>
    </row>
    <row r="10" spans="1:13" x14ac:dyDescent="0.25">
      <c r="A10" s="1" t="s">
        <v>12</v>
      </c>
      <c r="G10">
        <f>G6*G8</f>
        <v>48</v>
      </c>
    </row>
    <row r="11" spans="1:13" x14ac:dyDescent="0.25">
      <c r="B11">
        <f>B2/B8</f>
        <v>40</v>
      </c>
      <c r="C11" t="s">
        <v>8</v>
      </c>
      <c r="F11" s="1" t="s">
        <v>43</v>
      </c>
    </row>
    <row r="12" spans="1:13" x14ac:dyDescent="0.25">
      <c r="B12">
        <f>B3/B8</f>
        <v>32</v>
      </c>
      <c r="C12" t="s">
        <v>0</v>
      </c>
      <c r="G12">
        <v>16</v>
      </c>
    </row>
    <row r="14" spans="1:13" x14ac:dyDescent="0.25">
      <c r="A14" s="1" t="s">
        <v>9</v>
      </c>
    </row>
    <row r="15" spans="1:13" x14ac:dyDescent="0.25">
      <c r="B15">
        <v>1</v>
      </c>
    </row>
    <row r="16" spans="1:13" x14ac:dyDescent="0.25">
      <c r="A16" s="1" t="s">
        <v>10</v>
      </c>
    </row>
    <row r="17" spans="1:3" x14ac:dyDescent="0.25">
      <c r="B17">
        <v>0.5</v>
      </c>
    </row>
    <row r="18" spans="1:3" x14ac:dyDescent="0.25">
      <c r="A18" s="1" t="s">
        <v>11</v>
      </c>
    </row>
    <row r="19" spans="1:3" x14ac:dyDescent="0.25">
      <c r="B19" s="1">
        <f>(B15+B17)*B11*B12</f>
        <v>1920</v>
      </c>
      <c r="C19" s="1" t="str">
        <f>"$" &amp;DEC2HEX(B19)</f>
        <v>$780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1032-720C-43B5-8A2E-B78397FA7EF4}">
  <dimension ref="B2:J22"/>
  <sheetViews>
    <sheetView workbookViewId="0">
      <selection activeCell="B16" sqref="B16"/>
    </sheetView>
  </sheetViews>
  <sheetFormatPr defaultRowHeight="15" x14ac:dyDescent="0.25"/>
  <cols>
    <col min="2" max="2" width="50.42578125" customWidth="1"/>
    <col min="3" max="3" width="20.85546875" customWidth="1"/>
  </cols>
  <sheetData>
    <row r="2" spans="2:10" x14ac:dyDescent="0.25">
      <c r="B2" s="1" t="s">
        <v>24</v>
      </c>
      <c r="C2" s="1" t="s">
        <v>13</v>
      </c>
      <c r="D2" s="1" t="s">
        <v>7</v>
      </c>
      <c r="E2" s="1" t="s">
        <v>17</v>
      </c>
      <c r="F2" s="1" t="s">
        <v>19</v>
      </c>
      <c r="G2" s="1" t="s">
        <v>14</v>
      </c>
      <c r="H2" s="1" t="s">
        <v>15</v>
      </c>
    </row>
    <row r="3" spans="2:10" x14ac:dyDescent="0.25">
      <c r="B3" t="s">
        <v>25</v>
      </c>
      <c r="C3" t="s">
        <v>16</v>
      </c>
      <c r="D3">
        <v>1</v>
      </c>
      <c r="E3">
        <v>1</v>
      </c>
      <c r="F3">
        <f>D3*E3</f>
        <v>1</v>
      </c>
      <c r="G3">
        <f>0</f>
        <v>0</v>
      </c>
    </row>
    <row r="4" spans="2:10" x14ac:dyDescent="0.25">
      <c r="B4" t="s">
        <v>30</v>
      </c>
      <c r="C4" t="s">
        <v>29</v>
      </c>
      <c r="D4">
        <v>2</v>
      </c>
      <c r="E4">
        <v>2</v>
      </c>
      <c r="F4">
        <f t="shared" ref="F4:F7" si="0">D4*E4</f>
        <v>4</v>
      </c>
      <c r="G4">
        <f>G3+F3</f>
        <v>1</v>
      </c>
    </row>
    <row r="5" spans="2:10" x14ac:dyDescent="0.25">
      <c r="B5" t="s">
        <v>27</v>
      </c>
      <c r="C5" t="s">
        <v>21</v>
      </c>
      <c r="D5">
        <v>1</v>
      </c>
      <c r="E5">
        <v>2</v>
      </c>
      <c r="F5">
        <f t="shared" si="0"/>
        <v>2</v>
      </c>
      <c r="G5">
        <f t="shared" ref="G5:G21" si="1">G4+F4</f>
        <v>5</v>
      </c>
    </row>
    <row r="6" spans="2:10" x14ac:dyDescent="0.25">
      <c r="B6" t="s">
        <v>26</v>
      </c>
      <c r="C6" t="s">
        <v>22</v>
      </c>
      <c r="D6">
        <v>1</v>
      </c>
      <c r="E6">
        <v>2</v>
      </c>
      <c r="F6">
        <f t="shared" si="0"/>
        <v>2</v>
      </c>
      <c r="G6">
        <f t="shared" si="1"/>
        <v>7</v>
      </c>
    </row>
    <row r="7" spans="2:10" x14ac:dyDescent="0.25">
      <c r="B7" t="s">
        <v>61</v>
      </c>
      <c r="C7" t="s">
        <v>20</v>
      </c>
      <c r="D7">
        <v>2</v>
      </c>
      <c r="E7">
        <v>2</v>
      </c>
      <c r="F7">
        <f t="shared" si="0"/>
        <v>4</v>
      </c>
      <c r="G7">
        <f t="shared" si="1"/>
        <v>9</v>
      </c>
    </row>
    <row r="8" spans="2:10" x14ac:dyDescent="0.25">
      <c r="B8" t="s">
        <v>28</v>
      </c>
      <c r="C8" t="s">
        <v>18</v>
      </c>
      <c r="D8">
        <v>2</v>
      </c>
      <c r="E8">
        <v>2</v>
      </c>
      <c r="F8">
        <f>D8*E8</f>
        <v>4</v>
      </c>
      <c r="G8">
        <f t="shared" si="1"/>
        <v>13</v>
      </c>
    </row>
    <row r="9" spans="2:10" x14ac:dyDescent="0.25">
      <c r="B9" t="s">
        <v>62</v>
      </c>
      <c r="C9" t="s">
        <v>58</v>
      </c>
      <c r="D9">
        <v>40</v>
      </c>
      <c r="E9">
        <v>1</v>
      </c>
      <c r="F9">
        <f>D9*E9</f>
        <v>40</v>
      </c>
      <c r="G9">
        <f t="shared" si="1"/>
        <v>17</v>
      </c>
    </row>
    <row r="10" spans="2:10" x14ac:dyDescent="0.25">
      <c r="B10" s="5" t="s">
        <v>63</v>
      </c>
      <c r="C10" s="5" t="s">
        <v>59</v>
      </c>
      <c r="D10" s="5">
        <v>20</v>
      </c>
      <c r="E10" s="5">
        <v>1</v>
      </c>
      <c r="F10" s="5">
        <f>D10*E10</f>
        <v>20</v>
      </c>
      <c r="G10" s="5">
        <f t="shared" si="1"/>
        <v>57</v>
      </c>
      <c r="H10" s="5"/>
      <c r="I10" s="5">
        <f>SUM(F3:F10)</f>
        <v>77</v>
      </c>
      <c r="J10" s="5" t="s">
        <v>23</v>
      </c>
    </row>
    <row r="11" spans="2:10" x14ac:dyDescent="0.25">
      <c r="B11" t="s">
        <v>48</v>
      </c>
      <c r="C11" t="s">
        <v>34</v>
      </c>
      <c r="D11">
        <v>2</v>
      </c>
      <c r="E11">
        <f>Graphics!$G$12</f>
        <v>16</v>
      </c>
      <c r="F11">
        <f>D11*E11</f>
        <v>32</v>
      </c>
      <c r="G11">
        <f t="shared" si="1"/>
        <v>77</v>
      </c>
    </row>
    <row r="12" spans="2:10" x14ac:dyDescent="0.25">
      <c r="B12" t="s">
        <v>49</v>
      </c>
      <c r="C12" t="s">
        <v>33</v>
      </c>
      <c r="D12">
        <v>2</v>
      </c>
      <c r="E12">
        <f>Graphics!$G$12</f>
        <v>16</v>
      </c>
      <c r="F12">
        <f>D12*E12</f>
        <v>32</v>
      </c>
      <c r="G12">
        <f t="shared" si="1"/>
        <v>109</v>
      </c>
    </row>
    <row r="13" spans="2:10" x14ac:dyDescent="0.25">
      <c r="B13" t="s">
        <v>31</v>
      </c>
      <c r="C13" t="s">
        <v>32</v>
      </c>
      <c r="D13">
        <v>1</v>
      </c>
      <c r="E13">
        <f>Graphics!$G$12</f>
        <v>16</v>
      </c>
      <c r="F13">
        <f>D13*E13</f>
        <v>16</v>
      </c>
      <c r="G13">
        <f t="shared" si="1"/>
        <v>141</v>
      </c>
    </row>
    <row r="14" spans="2:10" x14ac:dyDescent="0.25">
      <c r="B14" t="s">
        <v>51</v>
      </c>
      <c r="C14" t="s">
        <v>52</v>
      </c>
      <c r="D14">
        <v>2</v>
      </c>
      <c r="E14">
        <f>Graphics!$G$12</f>
        <v>16</v>
      </c>
      <c r="F14">
        <f>D14*E14</f>
        <v>32</v>
      </c>
      <c r="G14">
        <f t="shared" si="1"/>
        <v>157</v>
      </c>
    </row>
    <row r="15" spans="2:10" x14ac:dyDescent="0.25">
      <c r="B15" t="s">
        <v>55</v>
      </c>
      <c r="C15" t="s">
        <v>60</v>
      </c>
      <c r="D15">
        <v>2</v>
      </c>
      <c r="E15">
        <v>1</v>
      </c>
      <c r="F15">
        <f>D15*E15</f>
        <v>2</v>
      </c>
      <c r="G15">
        <f t="shared" si="1"/>
        <v>189</v>
      </c>
      <c r="I15">
        <f>SUM(F11:F15)</f>
        <v>114</v>
      </c>
      <c r="J15" t="s">
        <v>23</v>
      </c>
    </row>
    <row r="16" spans="2:10" x14ac:dyDescent="0.25">
      <c r="F16">
        <f>D16*E16</f>
        <v>0</v>
      </c>
      <c r="G16">
        <f t="shared" si="1"/>
        <v>191</v>
      </c>
    </row>
    <row r="17" spans="6:10" x14ac:dyDescent="0.25">
      <c r="F17">
        <f>D17*E17</f>
        <v>0</v>
      </c>
      <c r="G17">
        <f t="shared" si="1"/>
        <v>191</v>
      </c>
    </row>
    <row r="18" spans="6:10" x14ac:dyDescent="0.25">
      <c r="F18">
        <f>D18*E18</f>
        <v>0</v>
      </c>
      <c r="G18">
        <f t="shared" si="1"/>
        <v>191</v>
      </c>
    </row>
    <row r="19" spans="6:10" x14ac:dyDescent="0.25">
      <c r="F19">
        <f>D19*E19</f>
        <v>0</v>
      </c>
      <c r="G19">
        <f t="shared" si="1"/>
        <v>191</v>
      </c>
    </row>
    <row r="20" spans="6:10" x14ac:dyDescent="0.25">
      <c r="F20">
        <f>D20*E20</f>
        <v>0</v>
      </c>
      <c r="G20">
        <f t="shared" si="1"/>
        <v>191</v>
      </c>
    </row>
    <row r="21" spans="6:10" x14ac:dyDescent="0.25">
      <c r="F21">
        <f>D21*E21</f>
        <v>0</v>
      </c>
      <c r="G21">
        <f t="shared" si="1"/>
        <v>191</v>
      </c>
    </row>
    <row r="22" spans="6:10" x14ac:dyDescent="0.25">
      <c r="I22" s="1">
        <f>SUM(F3:F27)</f>
        <v>191</v>
      </c>
      <c r="J22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O21"/>
  <sheetViews>
    <sheetView workbookViewId="0">
      <selection activeCell="H20" sqref="H20"/>
    </sheetView>
  </sheetViews>
  <sheetFormatPr defaultRowHeight="15" x14ac:dyDescent="0.25"/>
  <cols>
    <col min="2" max="3" width="10" customWidth="1"/>
    <col min="4" max="4" width="11.85546875" customWidth="1"/>
    <col min="5" max="5" width="11.28515625" customWidth="1"/>
    <col min="7" max="7" width="8.7109375" customWidth="1"/>
    <col min="10" max="10" width="13.42578125" customWidth="1"/>
    <col min="15" max="15" width="14.140625" customWidth="1"/>
  </cols>
  <sheetData>
    <row r="1" spans="2:15" x14ac:dyDescent="0.25">
      <c r="B1" s="1" t="s">
        <v>13</v>
      </c>
      <c r="C1" s="1" t="s">
        <v>7</v>
      </c>
      <c r="D1" s="1" t="s">
        <v>14</v>
      </c>
      <c r="E1" s="3" t="s">
        <v>57</v>
      </c>
      <c r="F1" s="3"/>
      <c r="G1" s="3" t="s">
        <v>56</v>
      </c>
      <c r="H1" s="3"/>
      <c r="I1" s="1" t="s">
        <v>39</v>
      </c>
      <c r="J1" s="1" t="s">
        <v>53</v>
      </c>
      <c r="L1" s="1" t="s">
        <v>54</v>
      </c>
      <c r="N1" s="1" t="s">
        <v>36</v>
      </c>
      <c r="O1" s="1">
        <v>10000</v>
      </c>
    </row>
    <row r="2" spans="2:15" x14ac:dyDescent="0.25">
      <c r="B2" s="2" t="s">
        <v>37</v>
      </c>
      <c r="C2">
        <f>Graphics!B19</f>
        <v>1920</v>
      </c>
      <c r="D2">
        <v>0</v>
      </c>
      <c r="E2">
        <f>HEX2DEC($O$1)-($C$19)+D2</f>
        <v>61440</v>
      </c>
      <c r="F2" t="str">
        <f>DEC2HEX(E2)</f>
        <v>F000</v>
      </c>
      <c r="G2">
        <f>E2+C2-1</f>
        <v>63359</v>
      </c>
      <c r="H2" t="str">
        <f>DEC2HEX(G2)</f>
        <v>F77F</v>
      </c>
      <c r="I2">
        <f>E2/1024</f>
        <v>60</v>
      </c>
      <c r="J2">
        <f>INT(I2)</f>
        <v>60</v>
      </c>
      <c r="K2" t="str">
        <f>DEC2HEX(INT(I2)*1024)</f>
        <v>F000</v>
      </c>
      <c r="L2">
        <f>IF(I2=J2,1,0)</f>
        <v>1</v>
      </c>
    </row>
    <row r="3" spans="2:15" x14ac:dyDescent="0.25">
      <c r="B3" s="4" t="s">
        <v>40</v>
      </c>
      <c r="C3">
        <v>128</v>
      </c>
      <c r="D3">
        <f>D2+C2</f>
        <v>1920</v>
      </c>
      <c r="E3">
        <f t="shared" ref="E3:E17" si="0">HEX2DEC($O$1)-($C$19)+D3</f>
        <v>63360</v>
      </c>
      <c r="F3" t="str">
        <f t="shared" ref="F3:F18" si="1">DEC2HEX(E3)</f>
        <v>F780</v>
      </c>
      <c r="G3">
        <f t="shared" ref="G3:G17" si="2">E3+C3-1</f>
        <v>63487</v>
      </c>
      <c r="H3" t="str">
        <f t="shared" ref="H3:H17" si="3">DEC2HEX(G3)</f>
        <v>F7FF</v>
      </c>
      <c r="I3">
        <f>E3/1024</f>
        <v>61.875</v>
      </c>
      <c r="J3">
        <f>INT(I3)</f>
        <v>61</v>
      </c>
      <c r="K3" t="str">
        <f>DEC2HEX(INT(I3)*1024)</f>
        <v>F400</v>
      </c>
      <c r="L3">
        <f>IF(I3=J3,1,0)</f>
        <v>0</v>
      </c>
    </row>
    <row r="4" spans="2:15" x14ac:dyDescent="0.25">
      <c r="B4" s="4" t="s">
        <v>35</v>
      </c>
      <c r="C4">
        <v>1920</v>
      </c>
      <c r="D4">
        <f>D3+C3</f>
        <v>2048</v>
      </c>
      <c r="E4">
        <f t="shared" si="0"/>
        <v>63488</v>
      </c>
      <c r="F4" t="str">
        <f t="shared" si="1"/>
        <v>F800</v>
      </c>
      <c r="G4">
        <f t="shared" si="2"/>
        <v>65407</v>
      </c>
      <c r="H4" t="str">
        <f t="shared" si="3"/>
        <v>FF7F</v>
      </c>
      <c r="I4">
        <f>E4/1024</f>
        <v>62</v>
      </c>
      <c r="J4">
        <f>INT(I4)</f>
        <v>62</v>
      </c>
      <c r="K4" t="str">
        <f>DEC2HEX(INT(I4)*1024)</f>
        <v>F800</v>
      </c>
      <c r="L4">
        <f>IF(I4=J4,1,0)</f>
        <v>1</v>
      </c>
    </row>
    <row r="5" spans="2:15" x14ac:dyDescent="0.25">
      <c r="B5" t="s">
        <v>38</v>
      </c>
      <c r="C5">
        <v>128</v>
      </c>
      <c r="D5">
        <f>D4+C4</f>
        <v>3968</v>
      </c>
      <c r="E5">
        <f t="shared" si="0"/>
        <v>65408</v>
      </c>
      <c r="F5" t="str">
        <f t="shared" si="1"/>
        <v>FF80</v>
      </c>
      <c r="G5">
        <f t="shared" si="2"/>
        <v>65535</v>
      </c>
      <c r="H5" t="str">
        <f t="shared" si="3"/>
        <v>FFFF</v>
      </c>
      <c r="I5">
        <f>E5/1024</f>
        <v>63.875</v>
      </c>
      <c r="J5">
        <f>INT(I5)</f>
        <v>63</v>
      </c>
      <c r="K5" t="str">
        <f>DEC2HEX(INT(I5)*1024)</f>
        <v>FC00</v>
      </c>
      <c r="L5">
        <f>IF(I5=J5,1,0)</f>
        <v>0</v>
      </c>
    </row>
    <row r="6" spans="2:15" x14ac:dyDescent="0.25">
      <c r="B6" s="2"/>
      <c r="D6">
        <f t="shared" ref="D6:D17" si="4">D5+C5</f>
        <v>4096</v>
      </c>
      <c r="E6">
        <f t="shared" si="0"/>
        <v>65536</v>
      </c>
      <c r="F6" t="str">
        <f t="shared" si="1"/>
        <v>10000</v>
      </c>
      <c r="G6">
        <f t="shared" si="2"/>
        <v>65535</v>
      </c>
      <c r="H6" t="str">
        <f t="shared" si="3"/>
        <v>FFFF</v>
      </c>
      <c r="I6">
        <f>E6/1024</f>
        <v>64</v>
      </c>
      <c r="J6">
        <f>INT(I6)</f>
        <v>64</v>
      </c>
      <c r="K6" t="str">
        <f>DEC2HEX(INT(I6)*1024)</f>
        <v>10000</v>
      </c>
      <c r="L6">
        <f>IF(I6=J6,1,0)</f>
        <v>1</v>
      </c>
    </row>
    <row r="7" spans="2:15" x14ac:dyDescent="0.25">
      <c r="D7">
        <f t="shared" si="4"/>
        <v>4096</v>
      </c>
      <c r="E7">
        <f t="shared" si="0"/>
        <v>65536</v>
      </c>
      <c r="F7" t="str">
        <f t="shared" si="1"/>
        <v>10000</v>
      </c>
      <c r="G7">
        <f t="shared" si="2"/>
        <v>65535</v>
      </c>
      <c r="H7" t="str">
        <f t="shared" si="3"/>
        <v>FFFF</v>
      </c>
      <c r="I7">
        <f>E7/1024</f>
        <v>64</v>
      </c>
      <c r="J7">
        <f>INT(I7)</f>
        <v>64</v>
      </c>
      <c r="K7" t="str">
        <f>DEC2HEX(INT(I7)*1024)</f>
        <v>10000</v>
      </c>
      <c r="L7">
        <f>IF(I7=J7,1,0)</f>
        <v>1</v>
      </c>
    </row>
    <row r="8" spans="2:15" x14ac:dyDescent="0.25">
      <c r="D8">
        <f t="shared" si="4"/>
        <v>4096</v>
      </c>
      <c r="E8">
        <f t="shared" si="0"/>
        <v>65536</v>
      </c>
      <c r="F8" t="str">
        <f t="shared" si="1"/>
        <v>10000</v>
      </c>
      <c r="G8">
        <f t="shared" si="2"/>
        <v>65535</v>
      </c>
      <c r="H8" t="str">
        <f t="shared" si="3"/>
        <v>FFFF</v>
      </c>
      <c r="I8">
        <f>E8/1024</f>
        <v>64</v>
      </c>
      <c r="J8">
        <f>INT(I8)</f>
        <v>64</v>
      </c>
      <c r="K8" t="str">
        <f>DEC2HEX(INT(I8)*1024)</f>
        <v>10000</v>
      </c>
      <c r="L8">
        <f>IF(I8=J8,1,0)</f>
        <v>1</v>
      </c>
    </row>
    <row r="9" spans="2:15" x14ac:dyDescent="0.25">
      <c r="D9">
        <f t="shared" si="4"/>
        <v>4096</v>
      </c>
      <c r="E9">
        <f t="shared" si="0"/>
        <v>65536</v>
      </c>
      <c r="F9" t="str">
        <f t="shared" si="1"/>
        <v>10000</v>
      </c>
      <c r="G9">
        <f t="shared" si="2"/>
        <v>65535</v>
      </c>
      <c r="H9" t="str">
        <f t="shared" si="3"/>
        <v>FFFF</v>
      </c>
      <c r="I9">
        <f>E9/1024</f>
        <v>64</v>
      </c>
      <c r="J9">
        <f>INT(I9)</f>
        <v>64</v>
      </c>
      <c r="K9" t="str">
        <f>DEC2HEX(INT(I9)*1024)</f>
        <v>10000</v>
      </c>
      <c r="L9">
        <f>IF(I9=J9,1,0)</f>
        <v>1</v>
      </c>
    </row>
    <row r="10" spans="2:15" x14ac:dyDescent="0.25">
      <c r="D10">
        <f t="shared" si="4"/>
        <v>4096</v>
      </c>
      <c r="E10">
        <f t="shared" si="0"/>
        <v>65536</v>
      </c>
      <c r="F10" t="str">
        <f t="shared" si="1"/>
        <v>10000</v>
      </c>
      <c r="G10">
        <f t="shared" si="2"/>
        <v>65535</v>
      </c>
      <c r="H10" t="str">
        <f t="shared" si="3"/>
        <v>FFFF</v>
      </c>
      <c r="I10">
        <f>E10/1024</f>
        <v>64</v>
      </c>
      <c r="J10">
        <f>INT(I10)</f>
        <v>64</v>
      </c>
      <c r="K10" t="str">
        <f>DEC2HEX(INT(I10)*1024)</f>
        <v>10000</v>
      </c>
      <c r="L10">
        <f>IF(I10=J10,1,0)</f>
        <v>1</v>
      </c>
    </row>
    <row r="11" spans="2:15" x14ac:dyDescent="0.25">
      <c r="D11">
        <f t="shared" si="4"/>
        <v>4096</v>
      </c>
      <c r="E11">
        <f t="shared" si="0"/>
        <v>65536</v>
      </c>
      <c r="F11" t="str">
        <f t="shared" si="1"/>
        <v>10000</v>
      </c>
      <c r="G11">
        <f t="shared" si="2"/>
        <v>65535</v>
      </c>
      <c r="H11" t="str">
        <f t="shared" si="3"/>
        <v>FFFF</v>
      </c>
      <c r="I11">
        <f>E11/1024</f>
        <v>64</v>
      </c>
      <c r="J11">
        <f>INT(I11)</f>
        <v>64</v>
      </c>
      <c r="K11" t="str">
        <f>DEC2HEX(INT(I11)*1024)</f>
        <v>10000</v>
      </c>
      <c r="L11">
        <f>IF(I11=J11,1,0)</f>
        <v>1</v>
      </c>
    </row>
    <row r="12" spans="2:15" x14ac:dyDescent="0.25">
      <c r="D12">
        <f t="shared" si="4"/>
        <v>4096</v>
      </c>
      <c r="E12">
        <f t="shared" si="0"/>
        <v>65536</v>
      </c>
      <c r="F12" t="str">
        <f t="shared" si="1"/>
        <v>10000</v>
      </c>
      <c r="G12">
        <f t="shared" si="2"/>
        <v>65535</v>
      </c>
      <c r="H12" t="str">
        <f t="shared" si="3"/>
        <v>FFFF</v>
      </c>
      <c r="I12">
        <f>E12/1024</f>
        <v>64</v>
      </c>
      <c r="J12">
        <f>INT(I12)</f>
        <v>64</v>
      </c>
      <c r="K12" t="str">
        <f>DEC2HEX(INT(I12)*1024)</f>
        <v>10000</v>
      </c>
      <c r="L12">
        <f>IF(I12=J12,1,0)</f>
        <v>1</v>
      </c>
    </row>
    <row r="13" spans="2:15" x14ac:dyDescent="0.25">
      <c r="D13">
        <f t="shared" si="4"/>
        <v>4096</v>
      </c>
      <c r="E13">
        <f t="shared" si="0"/>
        <v>65536</v>
      </c>
      <c r="F13" t="str">
        <f t="shared" si="1"/>
        <v>10000</v>
      </c>
      <c r="G13">
        <f t="shared" si="2"/>
        <v>65535</v>
      </c>
      <c r="H13" t="str">
        <f t="shared" si="3"/>
        <v>FFFF</v>
      </c>
      <c r="I13">
        <f>E13/1024</f>
        <v>64</v>
      </c>
      <c r="J13">
        <f>INT(I13)</f>
        <v>64</v>
      </c>
      <c r="K13" t="str">
        <f>DEC2HEX(INT(I13)*1024)</f>
        <v>10000</v>
      </c>
      <c r="L13">
        <f>IF(I13=J13,1,0)</f>
        <v>1</v>
      </c>
    </row>
    <row r="14" spans="2:15" x14ac:dyDescent="0.25">
      <c r="D14">
        <f t="shared" si="4"/>
        <v>4096</v>
      </c>
      <c r="E14">
        <f t="shared" si="0"/>
        <v>65536</v>
      </c>
      <c r="F14" t="str">
        <f t="shared" si="1"/>
        <v>10000</v>
      </c>
      <c r="G14">
        <f t="shared" si="2"/>
        <v>65535</v>
      </c>
      <c r="H14" t="str">
        <f t="shared" si="3"/>
        <v>FFFF</v>
      </c>
      <c r="I14">
        <f>E14/1024</f>
        <v>64</v>
      </c>
      <c r="J14">
        <f>INT(I14)</f>
        <v>64</v>
      </c>
      <c r="K14" t="str">
        <f>DEC2HEX(INT(I14)*1024)</f>
        <v>10000</v>
      </c>
      <c r="L14">
        <f>IF(I14=J14,1,0)</f>
        <v>1</v>
      </c>
    </row>
    <row r="15" spans="2:15" x14ac:dyDescent="0.25">
      <c r="D15">
        <f t="shared" si="4"/>
        <v>4096</v>
      </c>
      <c r="E15">
        <f t="shared" si="0"/>
        <v>65536</v>
      </c>
      <c r="F15" t="str">
        <f t="shared" si="1"/>
        <v>10000</v>
      </c>
      <c r="G15">
        <f t="shared" si="2"/>
        <v>65535</v>
      </c>
      <c r="H15" t="str">
        <f t="shared" si="3"/>
        <v>FFFF</v>
      </c>
      <c r="I15">
        <f>E15/1024</f>
        <v>64</v>
      </c>
      <c r="J15">
        <f>INT(I15)</f>
        <v>64</v>
      </c>
      <c r="K15" t="str">
        <f>DEC2HEX(INT(I15)*1024)</f>
        <v>10000</v>
      </c>
      <c r="L15">
        <f>IF(I15=J15,1,0)</f>
        <v>1</v>
      </c>
    </row>
    <row r="16" spans="2:15" x14ac:dyDescent="0.25">
      <c r="D16">
        <f t="shared" si="4"/>
        <v>4096</v>
      </c>
      <c r="E16">
        <f t="shared" si="0"/>
        <v>65536</v>
      </c>
      <c r="F16" t="str">
        <f t="shared" si="1"/>
        <v>10000</v>
      </c>
      <c r="G16">
        <f t="shared" si="2"/>
        <v>65535</v>
      </c>
      <c r="H16" t="str">
        <f t="shared" si="3"/>
        <v>FFFF</v>
      </c>
      <c r="I16">
        <f>E16/1024</f>
        <v>64</v>
      </c>
      <c r="J16">
        <f>INT(I16)</f>
        <v>64</v>
      </c>
      <c r="K16" t="str">
        <f>DEC2HEX(INT(I16)*1024)</f>
        <v>10000</v>
      </c>
      <c r="L16">
        <f>IF(I16=J16,1,0)</f>
        <v>1</v>
      </c>
    </row>
    <row r="17" spans="3:12" x14ac:dyDescent="0.25">
      <c r="D17">
        <f t="shared" si="4"/>
        <v>4096</v>
      </c>
      <c r="E17">
        <f t="shared" si="0"/>
        <v>65536</v>
      </c>
      <c r="F17" t="str">
        <f t="shared" si="1"/>
        <v>10000</v>
      </c>
      <c r="G17">
        <f t="shared" si="2"/>
        <v>65535</v>
      </c>
      <c r="H17" t="str">
        <f t="shared" si="3"/>
        <v>FFFF</v>
      </c>
      <c r="I17">
        <f>E17/1024</f>
        <v>64</v>
      </c>
      <c r="J17">
        <f>INT(I17)</f>
        <v>64</v>
      </c>
      <c r="K17" t="str">
        <f>DEC2HEX(INT(I17)*1024)</f>
        <v>10000</v>
      </c>
      <c r="L17">
        <f>IF(I17=J17,1,0)</f>
        <v>1</v>
      </c>
    </row>
    <row r="19" spans="3:12" x14ac:dyDescent="0.25">
      <c r="C19">
        <f>SUM(C2:C17)</f>
        <v>4096</v>
      </c>
      <c r="I19">
        <f>2048-1920</f>
        <v>128</v>
      </c>
    </row>
    <row r="20" spans="3:12" x14ac:dyDescent="0.25">
      <c r="C20">
        <f>_xlfn.CEILING.MATH(C19, 1024)</f>
        <v>4096</v>
      </c>
    </row>
    <row r="21" spans="3:12" x14ac:dyDescent="0.25">
      <c r="C21">
        <f>(INT(C20))-C19</f>
        <v>0</v>
      </c>
    </row>
  </sheetData>
  <mergeCells count="2"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Graphics</vt:lpstr>
      <vt:lpstr>Registers</vt:lpstr>
      <vt:lpstr>Memory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2017-12-12T10:39:45Z</dcterms:modified>
</cp:coreProperties>
</file>